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B0086C3D-AA1C-4F60-B199-E29DFAA20B45}"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0" r:id="rId3"/>
    <sheet name="DTH" sheetId="11" r:id="rId4"/>
    <sheet name="Tablas" sheetId="4" state="hidden" r:id="rId5"/>
  </sheets>
  <externalReferences>
    <externalReference r:id="rId6"/>
    <externalReference r:id="rId7"/>
    <externalReference r:id="rId8"/>
  </externalReferences>
  <definedNames>
    <definedName name="_xlnm.Print_Area" localSheetId="0">Registro!$A$1:$J$233</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8" i="1" l="1"/>
  <c r="FR7" i="5"/>
  <c r="D86" i="1"/>
  <c r="I161" i="1" l="1"/>
  <c r="I130" i="1"/>
  <c r="I117" i="1"/>
  <c r="I104"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53" i="1"/>
  <c r="BX7" i="5" s="1"/>
  <c r="D146" i="1"/>
  <c r="D140" i="1"/>
  <c r="AO7" i="5"/>
  <c r="D114" i="1"/>
  <c r="I113" i="1" s="1"/>
  <c r="I152" i="1" l="1"/>
  <c r="AS7" i="5" s="1"/>
  <c r="I139" i="1"/>
  <c r="AP7" i="5" s="1"/>
  <c r="BU7" i="5"/>
  <c r="D99" i="1"/>
  <c r="I98" i="1" s="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186" i="1"/>
  <c r="D178" i="1"/>
  <c r="FA7" i="5" l="1"/>
  <c r="EZ7" i="5"/>
  <c r="EY7" i="5"/>
  <c r="EX7" i="5"/>
  <c r="EW7" i="5"/>
  <c r="EV7" i="5"/>
  <c r="EU7" i="5"/>
  <c r="ET7" i="5"/>
  <c r="ES7" i="5"/>
  <c r="ER7" i="5"/>
  <c r="EQ7" i="5"/>
  <c r="EP7" i="5"/>
  <c r="EO7" i="5"/>
  <c r="EN7" i="5"/>
  <c r="EM7" i="5"/>
  <c r="EL7" i="5"/>
  <c r="EK7" i="5"/>
  <c r="D54" i="1"/>
  <c r="BF7" i="5" s="1"/>
  <c r="D77" i="1"/>
  <c r="D70" i="1"/>
  <c r="V7" i="5" l="1"/>
  <c r="U7" i="5"/>
  <c r="S7" i="5"/>
  <c r="R7" i="5"/>
  <c r="P7" i="5"/>
  <c r="O7" i="5"/>
  <c r="D194" i="1" l="1"/>
  <c r="DI7" i="5" l="1"/>
  <c r="DH7" i="5"/>
  <c r="DG7" i="5"/>
  <c r="DF7" i="5"/>
  <c r="DD7" i="5"/>
  <c r="DB7" i="5"/>
  <c r="DA7" i="5"/>
  <c r="CX7" i="5"/>
  <c r="CW7" i="5"/>
  <c r="CV7" i="5"/>
  <c r="CU7" i="5"/>
  <c r="CR7" i="5"/>
  <c r="CP7" i="5"/>
  <c r="CN7" i="5"/>
  <c r="CM7" i="5"/>
  <c r="CL7" i="5"/>
  <c r="CJ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Q7" i="5"/>
  <c r="GP7" i="5"/>
  <c r="GO7" i="5"/>
  <c r="GN7" i="5"/>
  <c r="GM7" i="5"/>
  <c r="GL7" i="5"/>
  <c r="GH7" i="5"/>
  <c r="FX7" i="5"/>
  <c r="FP7" i="5"/>
  <c r="FO7" i="5"/>
  <c r="FN7" i="5"/>
  <c r="FM7" i="5"/>
  <c r="FL7" i="5"/>
  <c r="FK7" i="5"/>
  <c r="FJ7" i="5"/>
  <c r="FI7" i="5"/>
  <c r="FH7" i="5"/>
  <c r="FG7" i="5"/>
  <c r="FF7" i="5"/>
  <c r="FE7" i="5"/>
  <c r="FD7" i="5"/>
  <c r="FC7" i="5"/>
  <c r="FB7" i="5"/>
  <c r="EJ7" i="5"/>
  <c r="EI7" i="5"/>
  <c r="EH7" i="5"/>
  <c r="EG7" i="5"/>
  <c r="EF7" i="5"/>
  <c r="EE7" i="5"/>
  <c r="ED7" i="5"/>
  <c r="EC7" i="5"/>
  <c r="EB7" i="5"/>
  <c r="DX7" i="5"/>
  <c r="DW7" i="5"/>
  <c r="DV7" i="5"/>
  <c r="DU7" i="5"/>
  <c r="DT7" i="5"/>
  <c r="DS7" i="5"/>
  <c r="DR7" i="5"/>
  <c r="DQ7" i="5"/>
  <c r="DP7" i="5"/>
  <c r="DO7" i="5"/>
  <c r="DN7" i="5"/>
  <c r="DM7" i="5"/>
  <c r="DL7" i="5"/>
  <c r="DK7" i="5"/>
  <c r="DJ7" i="5"/>
  <c r="BM7" i="5"/>
  <c r="IF7" i="5" l="1"/>
  <c r="IE7" i="5"/>
  <c r="ID7" i="5"/>
  <c r="D127" i="1" l="1"/>
  <c r="BS7" i="5" s="1"/>
  <c r="BI7" i="5"/>
  <c r="BA7" i="5"/>
  <c r="BO7" i="5" l="1"/>
  <c r="AB7" i="5" l="1"/>
  <c r="AA7" i="5"/>
  <c r="C7" i="5"/>
  <c r="B7" i="5"/>
  <c r="A7" i="5"/>
  <c r="D172" i="1" l="1"/>
  <c r="AJ7" i="5"/>
  <c r="D156" i="1"/>
  <c r="I193" i="1" l="1"/>
  <c r="AY7" i="5" s="1"/>
  <c r="CD7" i="5"/>
  <c r="I185" i="1"/>
  <c r="AX7" i="5" s="1"/>
  <c r="CC7" i="5"/>
  <c r="I177" i="1"/>
  <c r="AW7" i="5" s="1"/>
  <c r="CB7" i="5"/>
  <c r="I171" i="1"/>
  <c r="AV7" i="5" s="1"/>
  <c r="CA7" i="5"/>
  <c r="I155" i="1"/>
  <c r="AT7" i="5" s="1"/>
  <c r="BY7" i="5"/>
  <c r="D150" i="1"/>
  <c r="I126" i="1"/>
  <c r="AN7" i="5" s="1"/>
  <c r="BR7" i="5"/>
  <c r="I85" i="1"/>
  <c r="BK7" i="5" l="1"/>
  <c r="AH7" i="5"/>
  <c r="I149" i="1"/>
  <c r="AR7" i="5" s="1"/>
  <c r="BW7" i="5"/>
  <c r="I145" i="1"/>
  <c r="AQ7" i="5" s="1"/>
  <c r="BV7" i="5"/>
  <c r="AL7" i="5"/>
  <c r="BQ7" i="5"/>
  <c r="AK7" i="5"/>
  <c r="BP7" i="5"/>
  <c r="AM7" i="5"/>
  <c r="BH7" i="5"/>
  <c r="BG7" i="5" l="1"/>
  <c r="D51" i="1"/>
  <c r="BE7" i="5" s="1"/>
  <c r="D45" i="1"/>
  <c r="BD7" i="5" l="1"/>
  <c r="I44" i="1"/>
  <c r="AG7" i="5" s="1"/>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<sst xmlns="http://schemas.openxmlformats.org/spreadsheetml/2006/main" count="1064" uniqueCount="368">
  <si>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</si>
  <si>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</si>
  <si>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</si>
  <si>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</si>
  <si>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</si>
  <si>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</si>
  <si>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</si>
  <si>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</si>
  <si>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</si>
  <si>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</si>
  <si>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</si>
  <si>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</si>
  <si>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</si>
  <si>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</si>
  <si>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</si>
  <si>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</si>
  <si>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</si>
  <si>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</si>
  <si>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</si>
  <si>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</si>
  <si>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</si>
  <si>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</si>
  <si>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</si>
  <si>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</si>
  <si>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</si>
  <si>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</si>
  <si>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</si>
  <si>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</si>
  <si>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</si>
  <si>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</si>
  <si>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</si>
  <si>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</si>
  <si>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</si>
  <si>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</si>
  <si>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</si>
  <si>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</si>
  <si>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</si>
  <si>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</si>
  <si>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</si>
  <si>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</si>
  <si>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</si>
  <si>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</si>
  <si>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</si>
  <si>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</si>
  <si>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</si>
  <si>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</si>
  <si>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</si>
  <si>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</si>
  <si>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</si>
  <si>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</si>
  <si>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</si>
  <si>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</si>
  <si>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</si>
  <si>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</si>
  <si>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</si>
  <si>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</si>
  <si>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</si>
  <si>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</si>
  <si>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</si>
  <si>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</si>
  <si>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</si>
  <si>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</si>
  <si>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</si>
  <si>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</si>
  <si>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</si>
  <si>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</si>
  <si>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</si>
  <si>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</si>
  <si>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</si>
  <si>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</si>
  <si>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</si>
  <si>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</si>
  <si>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</si>
  <si>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</si>
  <si>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</si>
  <si>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</si>
  <si>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</si>
  <si>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</si>
  <si>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</si>
  <si>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</si>
  <si>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</si>
  <si>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</si>
  <si>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</si>
  <si>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</si>
  <si>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</si>
  <si>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</si>
  <si>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</si>
  <si>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</si>
  <si>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</si>
  <si>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</si>
  <si>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</si>
  <si>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</si>
  <si>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</si>
  <si>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</si>
  <si>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</si>
  <si>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</si>
  <si>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</si>
  <si>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</si>
  <si>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</si>
  <si>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</si>
  <si>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</si>
  <si>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</si>
  <si>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</si>
  <si>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</si>
  <si>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</si>
  <si>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</si>
  <si>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</si>
  <si>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</si>
  <si>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</si>
  <si>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</si>
  <si>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</si>
  <si>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</si>
  <si>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</si>
  <si>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</si>
  <si>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</si>
  <si>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</si>
  <si>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</si>
  <si>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</si>
  <si>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</si>
  <si>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</si>
  <si>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</si>
  <si>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</si>
  <si>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</si>
  <si>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</si>
  <si>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</si>
  <si>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</si>
  <si>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</si>
  <si>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</si>
  <si>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</si>
  <si>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</si>
  <si>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</si>
  <si>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</si>
  <si>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</si>
  <si>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</si>
  <si>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</si>
  <si>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</si>
  <si>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</si>
  <si>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</si>
  <si>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</si>
  <si>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</si>
  <si>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</si>
  <si>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</si>
  <si>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</si>
  <si>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</si>
  <si>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</si>
  <si>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</si>
  <si>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</si>
  <si>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</si>
  <si>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</si>
  <si>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</si>
  <si>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</si>
  <si>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</si>
  <si>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</si>
  <si>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</si>
  <si>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</si>
  <si>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</si>
  <si>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</si>
  <si>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</si>
  <si>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</si>
  <si>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</si>
  <si>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</si>
  <si>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</si>
  <si>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</si>
  <si>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</si>
  <si>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</si>
  <si>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</si>
  <si>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</si>
  <si>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</si>
  <si>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</si>
  <si>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</si>
  <si>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</si>
  <si>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</si>
  <si>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</si>
  <si>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</si>
  <si>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</si>
  <si>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</si>
  <si>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</si>
  <si>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</si>
  <si>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</si>
  <si>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</si>
  <si>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</si>
  <si>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</si>
  <si>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</si>
  <si>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</si>
  <si>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</si>
  <si>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</si>
  <si>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</si>
  <si>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</si>
  <si>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</si>
  <si>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</si>
  <si>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</si>
  <si>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</si>
  <si>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</si>
  <si>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</si>
  <si>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</si>
  <si>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</si>
  <si>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</si>
  <si>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</si>
  <si>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</si>
  <si>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</si>
  <si>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</si>
  <si>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</si>
  <si>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</si>
  <si>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</si>
  <si>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</si>
  <si>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</si>
  <si>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</si>
  <si>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</si>
  <si>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</si>
  <si>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</si>
  <si>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</si>
  <si>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</si>
  <si>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</si>
  <si>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</si>
  <si>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</si>
  <si>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</si>
  <si>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</si>
  <si>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</si>
  <si>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</si>
  <si>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</si>
  <si>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</si>
  <si>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</si>
  <si>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</si>
  <si>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</si>
  <si>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</si>
  <si>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</si>
  <si>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</si>
  <si>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</si>
  <si>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</si>
  <si>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</si>
  <si>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</si>
  <si>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</si>
  <si>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</si>
  <si>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</si>
  <si>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</si>
  <si>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</si>
  <si>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</si>
  <si>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</si>
  <si>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</si>
  <si>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</si>
  <si>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</si>
  <si>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</si>
  <si>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</si>
  <si>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</si>
  <si>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</si>
  <si>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</si>
  <si>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</si>
  <si>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</si>
  <si>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</si>
  <si>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</si>
  <si>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</si>
  <si>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</si>
  <si>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</si>
  <si>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</si>
  <si>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</si>
  <si>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</si>
  <si>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</si>
  <si>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</si>
  <si>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</si>
  <si>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</si>
  <si>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</si>
  <si>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</si>
  <si>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</si>
  <si>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</si>
  <si>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</si>
  <si>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</si>
  <si>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</si>
  <si>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</si>
  <si>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</si>
  <si>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</si>
  <si>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</si>
  <si>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</si>
  <si>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</si>
  <si>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</si>
  <si>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</si>
  <si>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</si>
  <si>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</si>
  <si>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</si>
  <si>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</si>
  <si>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</si>
  <si>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</si>
  <si>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</si>
  <si>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</si>
  <si>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</si>
  <si>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</si>
  <si>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</si>
  <si>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</si>
  <si>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</si>
  <si>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</si>
  <si>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</si>
  <si>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</si>
  <si>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</si>
  <si>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</si>
  <si>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</si>
  <si>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</si>
  <si>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</si>
  <si>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</si>
  <si>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</si>
  <si>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</si>
  <si>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</si>
  <si>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</si>
  <si>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</si>
  <si>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</si>
  <si>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</si>
  <si>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</si>
  <si>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</si>
  <si>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</si>
  <si>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</si>
  <si>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</si>
  <si>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</si>
  <si>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</si>
  <si>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</si>
  <si>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</si>
  <si>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Documento de identificación adolescente o joven</t>
  </si>
  <si>
    <t>Documento de identificación acudiente</t>
  </si>
  <si>
    <t>Valoración psicología</t>
  </si>
  <si>
    <t>Valoración trabajo social</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</si>
  <si>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</si>
  <si>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</si>
  <si>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</si>
  <si>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</si>
  <si>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</si>
  <si>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</si>
  <si>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otras áreas</t>
  </si>
  <si>
    <t>Informes de seguimiento y de egreso (en los casos que aplique)</t>
  </si>
  <si>
    <t>Registro de los comités de estudio de caso</t>
  </si>
  <si>
    <t>En cada casilla coloque:</t>
  </si>
  <si>
    <t>SI</t>
  </si>
  <si>
    <t>NO</t>
  </si>
  <si>
    <t>N/A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</si>
  <si>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</si>
  <si>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</si>
  <si>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</si>
  <si>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</si>
  <si>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</si>
  <si>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</si>
  <si>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</si>
  <si>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</si>
  <si>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</si>
  <si>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</si>
  <si>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</si>
  <si>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</si>
  <si>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</si>
  <si>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</si>
  <si>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</si>
  <si>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no se encuentra el documento en carpeta del trabajador.</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</si>
  <si>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</si>
  <si>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</si>
  <si>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</si>
  <si>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</si>
  <si>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</si>
  <si>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</si>
  <si>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</si>
  <si>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</si>
  <si>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</si>
  <si>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</si>
  <si>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</si>
  <si>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</si>
  <si>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</si>
  <si>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</si>
  <si>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</si>
  <si>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</si>
  <si>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Orden de ubicación</t>
  </si>
  <si>
    <t>Certificación de vinculación a salud (físico o magnético)</t>
  </si>
  <si>
    <t>Si se encuentra el documento en la carpeta del trabajor.</t>
  </si>
  <si>
    <t>Si no aplica.</t>
  </si>
  <si>
    <t>PROCESO
PROTECCIÓN
REGISTRO EXTERNADO MEDIA JORNADA RAJ SRPA</t>
  </si>
  <si>
    <t>F8.A6.G19.P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</si>
</sst>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32">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4" fillId="5" borderId="11" xfId="0" applyFont="1" applyFill="1" applyBorder="1" applyAlignment="1">
      <alignment horizontal="center" vertical="center" textRotation="90"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0" borderId="31" xfId="0" applyFont="1" applyBorder="1" applyAlignment="1">
      <alignment horizontal="center" vertical="center"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18"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5" fillId="16" borderId="20"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2" xfId="0" applyFont="1" applyFill="1" applyBorder="1" applyAlignment="1">
      <alignment horizontal="center" vertical="center" textRotation="90" wrapText="1"/>
    </xf>
    <xf numFmtId="0" fontId="15" fillId="16" borderId="3" xfId="0" applyFont="1" applyFill="1" applyBorder="1" applyAlignment="1">
      <alignment horizontal="center" vertical="center" textRotation="90" wrapText="1"/>
    </xf>
    <xf numFmtId="0" fontId="16" fillId="0" borderId="0" xfId="0" applyFont="1"/>
    <xf numFmtId="0" fontId="15"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vertical="center" textRotation="90" wrapText="1"/>
    </xf>
    <xf numFmtId="0" fontId="17" fillId="0" borderId="3" xfId="0" applyFont="1" applyBorder="1" applyAlignment="1">
      <alignment vertical="center" textRotation="90" wrapText="1"/>
    </xf>
    <xf numFmtId="0" fontId="18" fillId="0" borderId="0" xfId="0" applyFont="1"/>
    <xf numFmtId="0" fontId="15" fillId="0" borderId="4" xfId="0" applyFont="1" applyBorder="1" applyAlignment="1">
      <alignment horizontal="center" vertical="center" wrapText="1"/>
    </xf>
    <xf numFmtId="0" fontId="17" fillId="0" borderId="5" xfId="0" applyFont="1" applyBorder="1" applyAlignment="1">
      <alignment vertical="center" wrapText="1"/>
    </xf>
    <xf numFmtId="0" fontId="17" fillId="0" borderId="5" xfId="0" applyFont="1" applyBorder="1" applyAlignment="1">
      <alignment vertical="center" textRotation="90" wrapText="1"/>
    </xf>
    <xf numFmtId="0" fontId="17" fillId="0" borderId="6" xfId="0" applyFont="1" applyBorder="1" applyAlignment="1">
      <alignment vertical="center" textRotation="90" wrapText="1"/>
    </xf>
    <xf numFmtId="0" fontId="15" fillId="0" borderId="7"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vertical="center" textRotation="90" wrapText="1"/>
    </xf>
    <xf numFmtId="0" fontId="17" fillId="0" borderId="9" xfId="0" applyFont="1" applyBorder="1" applyAlignment="1">
      <alignment vertical="center" textRotation="90" wrapText="1"/>
    </xf>
    <xf numFmtId="0" fontId="18" fillId="17" borderId="0" xfId="0" applyFont="1" applyFill="1"/>
    <xf numFmtId="0" fontId="12" fillId="15" borderId="0" xfId="0" applyFont="1" applyFill="1" applyAlignment="1">
      <alignment horizontal="center" vertical="center" wrapText="1"/>
    </xf>
    <xf numFmtId="0" fontId="13" fillId="15" borderId="0" xfId="0" applyFont="1" applyFill="1" applyAlignment="1">
      <alignment horizontal="left"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2" borderId="4"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2" borderId="5" xfId="0" applyFont="1" applyFill="1" applyBorder="1" applyAlignment="1">
      <alignment horizontal="center" vertical="center"/>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cellXfs>
  <cellStyles count="4">
    <cellStyle name="Hipervínculo" xfId="3" builtinId="8"/>
    <cellStyle name="Moneda [0]" xfId="1" builtinId="7"/>
    <cellStyle name="Normal" xfId="0" builtinId="0"/>
    <cellStyle name="Normal 2" xfId="2" xr:uid="{00000000-0005-0000-0000-000003000000}"/>
  </cellStyles>
  <dxfs count="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89</xdr:row>
      <xdr:rowOff>22413</xdr:rowOff>
    </xdr:from>
    <xdr:to>
      <xdr:col>2</xdr:col>
      <xdr:colOff>1030941</xdr:colOff>
      <xdr:row>96</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104</xdr:row>
      <xdr:rowOff>22413</xdr:rowOff>
    </xdr:from>
    <xdr:to>
      <xdr:col>2</xdr:col>
      <xdr:colOff>1030941</xdr:colOff>
      <xdr:row>111</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117</xdr:row>
      <xdr:rowOff>22413</xdr:rowOff>
    </xdr:from>
    <xdr:to>
      <xdr:col>2</xdr:col>
      <xdr:colOff>1030941</xdr:colOff>
      <xdr:row>124</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130</xdr:row>
      <xdr:rowOff>22413</xdr:rowOff>
    </xdr:from>
    <xdr:to>
      <xdr:col>2</xdr:col>
      <xdr:colOff>1030941</xdr:colOff>
      <xdr:row>137</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161</xdr:row>
      <xdr:rowOff>22413</xdr:rowOff>
    </xdr:from>
    <xdr:to>
      <xdr:col>2</xdr:col>
      <xdr:colOff>1030941</xdr:colOff>
      <xdr:row>168</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3"/>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203" t="s">
        <v>1</v>
      </c>
      <c r="B1" s="204"/>
      <c r="C1" s="205"/>
      <c r="D1" s="205"/>
      <c r="E1" s="3" t="s">
        <v>0</v>
      </c>
      <c r="F1" s="9"/>
      <c r="G1" s="3" t="s">
        <v>25</v>
      </c>
      <c r="H1" s="206"/>
      <c r="I1" s="206"/>
      <c r="J1" s="207"/>
    </row>
    <row r="2" spans="1:10" ht="15" customHeight="1" x14ac:dyDescent="0.2">
      <c r="A2" s="194" t="s">
        <v>2</v>
      </c>
      <c r="B2" s="195"/>
      <c r="C2" s="195"/>
      <c r="D2" s="195"/>
      <c r="E2" s="195"/>
      <c r="F2" s="195"/>
      <c r="G2" s="195"/>
      <c r="H2" s="195"/>
      <c r="I2" s="195"/>
      <c r="J2" s="196"/>
    </row>
    <row r="3" spans="1:10" ht="15" customHeight="1" x14ac:dyDescent="0.2">
      <c r="A3" s="133" t="s">
        <v>3</v>
      </c>
      <c r="B3" s="134"/>
      <c r="C3" s="134" t="s">
        <v>4</v>
      </c>
      <c r="D3" s="134"/>
      <c r="E3" s="134"/>
      <c r="F3" s="134"/>
      <c r="G3" s="134"/>
      <c r="H3" s="134"/>
      <c r="I3" s="134" t="s">
        <v>5</v>
      </c>
      <c r="J3" s="135"/>
    </row>
    <row r="4" spans="1:10" ht="15" customHeight="1" x14ac:dyDescent="0.2">
      <c r="A4" s="208" t="str">
        <f>+IFERROR(VLOOKUP(H1,[3]Directorio!$B$1:$Y$1001,2,FALSE),"")</f>
        <v/>
      </c>
      <c r="B4" s="191"/>
      <c r="C4" s="191" t="str">
        <f>+IFERROR(VLOOKUP(H1,[3]Directorio!$B$1:$Y$1001,3,FALSE),"")</f>
        <v/>
      </c>
      <c r="D4" s="191"/>
      <c r="E4" s="191"/>
      <c r="F4" s="191"/>
      <c r="G4" s="191"/>
      <c r="H4" s="191"/>
      <c r="I4" s="191" t="str">
        <f>+IFERROR(VLOOKUP(H1,[3]Directorio!$B$1:$Y$1001,4,FALSE),"")</f>
        <v/>
      </c>
      <c r="J4" s="192"/>
    </row>
    <row r="5" spans="1:10" ht="15" customHeight="1" x14ac:dyDescent="0.2">
      <c r="A5" s="133" t="s">
        <v>7</v>
      </c>
      <c r="B5" s="134"/>
      <c r="C5" s="134"/>
      <c r="D5" s="134"/>
      <c r="E5" s="134" t="s">
        <v>6</v>
      </c>
      <c r="F5" s="134"/>
      <c r="G5" s="134"/>
      <c r="H5" s="134"/>
      <c r="I5" s="134"/>
      <c r="J5" s="135"/>
    </row>
    <row r="6" spans="1:10" ht="15" customHeight="1" x14ac:dyDescent="0.2">
      <c r="A6" s="208" t="str">
        <f>+IFERROR(VLOOKUP(H1,[3]Directorio!$B$1:$Y$1001,5,FALSE),"")</f>
        <v/>
      </c>
      <c r="B6" s="191"/>
      <c r="C6" s="191"/>
      <c r="D6" s="191"/>
      <c r="E6" s="191" t="str">
        <f>+IFERROR(VLOOKUP(H1,[3]Directorio!$B$1:$Y$1001,6,FALSE),"")</f>
        <v/>
      </c>
      <c r="F6" s="191"/>
      <c r="G6" s="191"/>
      <c r="H6" s="191"/>
      <c r="I6" s="191"/>
      <c r="J6" s="192"/>
    </row>
    <row r="7" spans="1:10" ht="15" customHeight="1" x14ac:dyDescent="0.2">
      <c r="A7" s="133" t="s">
        <v>8</v>
      </c>
      <c r="B7" s="134"/>
      <c r="C7" s="134"/>
      <c r="D7" s="134"/>
      <c r="E7" s="134" t="s">
        <v>9</v>
      </c>
      <c r="F7" s="134"/>
      <c r="G7" s="134"/>
      <c r="H7" s="134" t="s">
        <v>10</v>
      </c>
      <c r="I7" s="134"/>
      <c r="J7" s="135"/>
    </row>
    <row r="8" spans="1:10" ht="15" customHeight="1" x14ac:dyDescent="0.2">
      <c r="A8" s="208" t="str">
        <f>+IFERROR(VLOOKUP(H1,[3]Directorio!$B$1:$Y$1001,7,FALSE),"")</f>
        <v/>
      </c>
      <c r="B8" s="191"/>
      <c r="C8" s="191"/>
      <c r="D8" s="191"/>
      <c r="E8" s="191" t="str">
        <f>+IFERROR(VLOOKUP(H1,[3]Directorio!$B$1:$Y$1001,8,FALSE),"")</f>
        <v/>
      </c>
      <c r="F8" s="191"/>
      <c r="G8" s="191"/>
      <c r="H8" s="191" t="str">
        <f>+IFERROR(VLOOKUP(H1,[3]Directorio!$B$1:$Y$1001,9,FALSE),"")</f>
        <v/>
      </c>
      <c r="I8" s="191"/>
      <c r="J8" s="192"/>
    </row>
    <row r="9" spans="1:10" ht="15" customHeight="1" x14ac:dyDescent="0.2">
      <c r="A9" s="133" t="s">
        <v>11</v>
      </c>
      <c r="B9" s="134"/>
      <c r="C9" s="134"/>
      <c r="D9" s="134" t="s">
        <v>12</v>
      </c>
      <c r="E9" s="134"/>
      <c r="F9" s="134"/>
      <c r="G9" s="134" t="s">
        <v>13</v>
      </c>
      <c r="H9" s="134"/>
      <c r="I9" s="134"/>
      <c r="J9" s="135"/>
    </row>
    <row r="10" spans="1:10" ht="15" customHeight="1" thickBot="1" x14ac:dyDescent="0.25">
      <c r="A10" s="193" t="str">
        <f>+IFERROR(VLOOKUP(H1,[3]Directorio!$B$1:$Y$1001,10,FALSE),"")</f>
        <v/>
      </c>
      <c r="B10" s="181"/>
      <c r="C10" s="181"/>
      <c r="D10" s="181" t="str">
        <f>+IFERROR(VLOOKUP(H1,[3]Directorio!$B$1:$Y$1001,11,FALSE),"")</f>
        <v/>
      </c>
      <c r="E10" s="181"/>
      <c r="F10" s="181"/>
      <c r="G10" s="181" t="str">
        <f>+IFERROR(VLOOKUP(H1,[3]Directorio!$B$1:$Y$1001,12,FALSE),"")</f>
        <v/>
      </c>
      <c r="H10" s="181"/>
      <c r="I10" s="181"/>
      <c r="J10" s="182"/>
    </row>
    <row r="11" spans="1:10" ht="15" customHeight="1" x14ac:dyDescent="0.2">
      <c r="A11" s="194" t="s">
        <v>14</v>
      </c>
      <c r="B11" s="195"/>
      <c r="C11" s="195"/>
      <c r="D11" s="195"/>
      <c r="E11" s="195"/>
      <c r="F11" s="195"/>
      <c r="G11" s="195"/>
      <c r="H11" s="195"/>
      <c r="I11" s="195"/>
      <c r="J11" s="196"/>
    </row>
    <row r="12" spans="1:10" ht="15" customHeight="1" x14ac:dyDescent="0.2">
      <c r="A12" s="58" t="s">
        <v>167</v>
      </c>
      <c r="B12" s="134" t="s">
        <v>15</v>
      </c>
      <c r="C12" s="134"/>
      <c r="D12" s="134"/>
      <c r="E12" s="189" t="s">
        <v>16</v>
      </c>
      <c r="F12" s="186"/>
      <c r="G12" s="189" t="s">
        <v>17</v>
      </c>
      <c r="H12" s="186"/>
      <c r="I12" s="189" t="s">
        <v>168</v>
      </c>
      <c r="J12" s="197"/>
    </row>
    <row r="13" spans="1:10" ht="15" customHeight="1" x14ac:dyDescent="0.2">
      <c r="A13" s="57" t="str">
        <f>+IFERROR(VLOOKUP(H1,[3]Directorio!$B$1:$Y$1001,13,FALSE),"")</f>
        <v/>
      </c>
      <c r="B13" s="191" t="str">
        <f>+IFERROR(VLOOKUP(H1,[3]Directorio!$B$1:$Y$1001,14,FALSE),"")</f>
        <v/>
      </c>
      <c r="C13" s="191"/>
      <c r="D13" s="191"/>
      <c r="E13" s="190" t="str">
        <f>+IFERROR(VLOOKUP(H1,[3]Directorio!$B$1:$Y$1001,15,FALSE),"")</f>
        <v/>
      </c>
      <c r="F13" s="188"/>
      <c r="G13" s="190" t="str">
        <f>+IFERROR(VLOOKUP(H1,[3]Directorio!$B$1:$Y$1001,16,FALSE),"")</f>
        <v/>
      </c>
      <c r="H13" s="188"/>
      <c r="I13" s="190" t="str">
        <f>+IFERROR(VLOOKUP(H1,[3]Directorio!$B$1:$Y$1001,17,FALSE),"")</f>
        <v/>
      </c>
      <c r="J13" s="198"/>
    </row>
    <row r="14" spans="1:10" ht="15" customHeight="1" x14ac:dyDescent="0.2">
      <c r="A14" s="185" t="s">
        <v>18</v>
      </c>
      <c r="B14" s="186"/>
      <c r="C14" s="189" t="s">
        <v>19</v>
      </c>
      <c r="D14" s="186"/>
      <c r="E14" s="189" t="s">
        <v>169</v>
      </c>
      <c r="F14" s="186"/>
      <c r="G14" s="134" t="s">
        <v>20</v>
      </c>
      <c r="H14" s="134"/>
      <c r="I14" s="134" t="s">
        <v>21</v>
      </c>
      <c r="J14" s="135"/>
    </row>
    <row r="15" spans="1:10" ht="15" customHeight="1" x14ac:dyDescent="0.2">
      <c r="A15" s="187" t="str">
        <f>+IFERROR(VLOOKUP(H1,[3]Directorio!$B$1:$Y$1001,18,FALSE),"")</f>
        <v/>
      </c>
      <c r="B15" s="188"/>
      <c r="C15" s="190" t="str">
        <f>+IFERROR(VLOOKUP(H1,[3]Directorio!$B$1:$Y$1001,19,FALSE),"")</f>
        <v/>
      </c>
      <c r="D15" s="188"/>
      <c r="E15" s="190" t="str">
        <f>+IFERROR(VLOOKUP(H1,[3]Directorio!$B$1:$Y$1001,20,FALSE),"")</f>
        <v/>
      </c>
      <c r="F15" s="188"/>
      <c r="G15" s="183" t="str">
        <f>+IFERROR(VLOOKUP(H1,[3]Directorio!$B$1:$Y$1001,21,FALSE),"")</f>
        <v/>
      </c>
      <c r="H15" s="183"/>
      <c r="I15" s="183" t="str">
        <f>+IFERROR(VLOOKUP(H1,[3]Directorio!$B$1:$Y$1001,22,FALSE),"")</f>
        <v/>
      </c>
      <c r="J15" s="184"/>
    </row>
    <row r="16" spans="1:10" ht="15" customHeight="1" x14ac:dyDescent="0.2">
      <c r="A16" s="133" t="s">
        <v>22</v>
      </c>
      <c r="B16" s="134"/>
      <c r="C16" s="134"/>
      <c r="D16" s="134" t="s">
        <v>23</v>
      </c>
      <c r="E16" s="134"/>
      <c r="F16" s="134"/>
      <c r="G16" s="134"/>
      <c r="H16" s="134"/>
      <c r="I16" s="134"/>
      <c r="J16" s="135"/>
    </row>
    <row r="17" spans="1:10" ht="15" customHeight="1" thickBot="1" x14ac:dyDescent="0.25">
      <c r="A17" s="179" t="str">
        <f>+IFERROR(VLOOKUP(H1,[3]Directorio!$B$1:$Y$1001,23,FALSE),"")</f>
        <v/>
      </c>
      <c r="B17" s="180"/>
      <c r="C17" s="180"/>
      <c r="D17" s="181" t="str">
        <f>+IFERROR(VLOOKUP(H1,[3]Directorio!$B$1:$Y$1001,24,FALSE),"")</f>
        <v/>
      </c>
      <c r="E17" s="181"/>
      <c r="F17" s="181"/>
      <c r="G17" s="181"/>
      <c r="H17" s="181"/>
      <c r="I17" s="181"/>
      <c r="J17" s="182"/>
    </row>
    <row r="18" spans="1:10" ht="15" customHeight="1" x14ac:dyDescent="0.2">
      <c r="A18" s="194" t="s">
        <v>27</v>
      </c>
      <c r="B18" s="195"/>
      <c r="C18" s="195"/>
      <c r="D18" s="195"/>
      <c r="E18" s="195"/>
      <c r="F18" s="195"/>
      <c r="G18" s="195"/>
      <c r="H18" s="195"/>
      <c r="I18" s="195"/>
      <c r="J18" s="196"/>
    </row>
    <row r="19" spans="1:10" ht="15" customHeight="1" thickBot="1" x14ac:dyDescent="0.25">
      <c r="A19" s="199" t="s">
        <v>24</v>
      </c>
      <c r="B19" s="200"/>
      <c r="C19" s="201"/>
      <c r="D19" s="201"/>
      <c r="E19" s="201"/>
      <c r="F19" s="200" t="s">
        <v>26</v>
      </c>
      <c r="G19" s="200"/>
      <c r="H19" s="201"/>
      <c r="I19" s="201"/>
      <c r="J19" s="202"/>
    </row>
    <row r="20" spans="1:10" ht="15" customHeight="1" thickBot="1" x14ac:dyDescent="0.25">
      <c r="A20" s="176" t="s">
        <v>28</v>
      </c>
      <c r="B20" s="177"/>
      <c r="C20" s="177"/>
      <c r="D20" s="177"/>
      <c r="E20" s="177"/>
      <c r="F20" s="177"/>
      <c r="G20" s="177"/>
      <c r="H20" s="177"/>
      <c r="I20" s="177"/>
      <c r="J20" s="178"/>
    </row>
    <row r="21" spans="1:10" ht="39.950000000000003" customHeight="1" thickBot="1" x14ac:dyDescent="0.25">
      <c r="A21" s="106" t="s">
        <v>181</v>
      </c>
      <c r="B21" s="107"/>
      <c r="C21" s="107"/>
      <c r="D21" s="107"/>
      <c r="E21" s="107"/>
      <c r="F21" s="107"/>
      <c r="G21" s="107"/>
      <c r="H21" s="108"/>
      <c r="I21" s="109" t="str">
        <f>+IF(OR(D22="Valide todos los criterios"),"Valide todas las variables",IF(AND(D22="Cumple variable"),"Cumple obligación","No cumple obligación"))</f>
        <v>Valide todas las variables</v>
      </c>
      <c r="J21" s="110"/>
    </row>
    <row r="22" spans="1:10" ht="15" customHeight="1" x14ac:dyDescent="0.2">
      <c r="A22" s="111" t="s">
        <v>181</v>
      </c>
      <c r="B22" s="12" t="s">
        <v>37</v>
      </c>
      <c r="C22" s="13"/>
      <c r="D22" s="125" t="str">
        <f>+IF(OR(C22="",C23="",C24="",C25=""),"Valide todos los criterios",IF(AND(C22="Cumple",C23="Cumple",C24="Cumple",C25="Cumple"),"Cumple variable","No cumple variable"))</f>
        <v>Valide todos los criterios</v>
      </c>
      <c r="E22" s="115" t="s">
        <v>46</v>
      </c>
      <c r="F22" s="115"/>
      <c r="G22" s="115"/>
      <c r="H22" s="115"/>
      <c r="I22" s="115"/>
      <c r="J22" s="116"/>
    </row>
    <row r="23" spans="1:10" ht="45" customHeight="1" x14ac:dyDescent="0.2">
      <c r="A23" s="124"/>
      <c r="B23" s="10" t="s">
        <v>38</v>
      </c>
      <c r="C23" s="11"/>
      <c r="D23" s="126"/>
      <c r="E23" s="128"/>
      <c r="F23" s="129"/>
      <c r="G23" s="129"/>
      <c r="H23" s="129"/>
      <c r="I23" s="129"/>
      <c r="J23" s="130"/>
    </row>
    <row r="24" spans="1:10" ht="45" customHeight="1" x14ac:dyDescent="0.2">
      <c r="A24" s="124"/>
      <c r="B24" s="10" t="s">
        <v>39</v>
      </c>
      <c r="C24" s="11"/>
      <c r="D24" s="126"/>
      <c r="E24" s="128"/>
      <c r="F24" s="129"/>
      <c r="G24" s="129"/>
      <c r="H24" s="129"/>
      <c r="I24" s="129"/>
      <c r="J24" s="130"/>
    </row>
    <row r="25" spans="1:10" ht="45" customHeight="1" thickBot="1" x14ac:dyDescent="0.25">
      <c r="A25" s="112"/>
      <c r="B25" s="14" t="s">
        <v>40</v>
      </c>
      <c r="C25" s="42"/>
      <c r="D25" s="127"/>
      <c r="E25" s="117"/>
      <c r="F25" s="118"/>
      <c r="G25" s="118"/>
      <c r="H25" s="118"/>
      <c r="I25" s="118"/>
      <c r="J25" s="119"/>
    </row>
    <row r="26" spans="1:10" ht="39.950000000000003" customHeight="1" thickBot="1" x14ac:dyDescent="0.25">
      <c r="A26" s="106" t="s">
        <v>182</v>
      </c>
      <c r="B26" s="107"/>
      <c r="C26" s="107"/>
      <c r="D26" s="107"/>
      <c r="E26" s="107"/>
      <c r="F26" s="107"/>
      <c r="G26" s="107"/>
      <c r="H26" s="108"/>
      <c r="I26" s="109" t="str">
        <f>+IF(C35="X","Obligación no aplica",IF(OR(D27="Valide todos los criterios"),"Valide todas las variables",IF(AND(D27="Cumple variable"),"Cumple obligación","No cumple obligación")))</f>
        <v>Valide todas las variables</v>
      </c>
      <c r="J26" s="110"/>
    </row>
    <row r="27" spans="1:10" ht="15" customHeight="1" x14ac:dyDescent="0.2">
      <c r="A27" s="111" t="s">
        <v>182</v>
      </c>
      <c r="B27" s="12" t="s">
        <v>37</v>
      </c>
      <c r="C27" s="13"/>
      <c r="D27" s="125"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15" t="s">
        <v>46</v>
      </c>
      <c r="F27" s="115"/>
      <c r="G27" s="115"/>
      <c r="H27" s="115"/>
      <c r="I27" s="115"/>
      <c r="J27" s="116"/>
    </row>
    <row r="28" spans="1:10" ht="15" customHeight="1" x14ac:dyDescent="0.2">
      <c r="A28" s="124"/>
      <c r="B28" s="10" t="s">
        <v>38</v>
      </c>
      <c r="C28" s="11"/>
      <c r="D28" s="126"/>
      <c r="E28" s="128"/>
      <c r="F28" s="129"/>
      <c r="G28" s="129"/>
      <c r="H28" s="129"/>
      <c r="I28" s="129"/>
      <c r="J28" s="130"/>
    </row>
    <row r="29" spans="1:10" ht="15" customHeight="1" x14ac:dyDescent="0.2">
      <c r="A29" s="124"/>
      <c r="B29" s="10" t="s">
        <v>39</v>
      </c>
      <c r="C29" s="11"/>
      <c r="D29" s="126"/>
      <c r="E29" s="128"/>
      <c r="F29" s="129"/>
      <c r="G29" s="129"/>
      <c r="H29" s="129"/>
      <c r="I29" s="129"/>
      <c r="J29" s="130"/>
    </row>
    <row r="30" spans="1:10" ht="15" customHeight="1" x14ac:dyDescent="0.2">
      <c r="A30" s="124"/>
      <c r="B30" s="10" t="s">
        <v>40</v>
      </c>
      <c r="C30" s="11"/>
      <c r="D30" s="126"/>
      <c r="E30" s="128"/>
      <c r="F30" s="129"/>
      <c r="G30" s="129"/>
      <c r="H30" s="129"/>
      <c r="I30" s="129"/>
      <c r="J30" s="130"/>
    </row>
    <row r="31" spans="1:10" ht="15" customHeight="1" x14ac:dyDescent="0.2">
      <c r="A31" s="124"/>
      <c r="B31" s="10" t="s">
        <v>41</v>
      </c>
      <c r="C31" s="11"/>
      <c r="D31" s="126"/>
      <c r="E31" s="128"/>
      <c r="F31" s="129"/>
      <c r="G31" s="129"/>
      <c r="H31" s="129"/>
      <c r="I31" s="129"/>
      <c r="J31" s="130"/>
    </row>
    <row r="32" spans="1:10" ht="15" customHeight="1" x14ac:dyDescent="0.2">
      <c r="A32" s="124"/>
      <c r="B32" s="10" t="s">
        <v>42</v>
      </c>
      <c r="C32" s="11"/>
      <c r="D32" s="126"/>
      <c r="E32" s="128"/>
      <c r="F32" s="129"/>
      <c r="G32" s="129"/>
      <c r="H32" s="129"/>
      <c r="I32" s="129"/>
      <c r="J32" s="130"/>
    </row>
    <row r="33" spans="1:10" ht="15" customHeight="1" x14ac:dyDescent="0.2">
      <c r="A33" s="124"/>
      <c r="B33" s="10" t="s">
        <v>43</v>
      </c>
      <c r="C33" s="11"/>
      <c r="D33" s="126"/>
      <c r="E33" s="128"/>
      <c r="F33" s="129"/>
      <c r="G33" s="129"/>
      <c r="H33" s="129"/>
      <c r="I33" s="129"/>
      <c r="J33" s="130"/>
    </row>
    <row r="34" spans="1:10" ht="15" customHeight="1" x14ac:dyDescent="0.2">
      <c r="A34" s="167"/>
      <c r="B34" s="10" t="s">
        <v>44</v>
      </c>
      <c r="C34" s="17"/>
      <c r="D34" s="175"/>
      <c r="E34" s="128"/>
      <c r="F34" s="129"/>
      <c r="G34" s="129"/>
      <c r="H34" s="129"/>
      <c r="I34" s="129"/>
      <c r="J34" s="130"/>
    </row>
    <row r="35" spans="1:10" ht="15" customHeight="1" thickBot="1" x14ac:dyDescent="0.25">
      <c r="A35" s="112"/>
      <c r="B35" s="18" t="s">
        <v>48</v>
      </c>
      <c r="C35" s="19"/>
      <c r="D35" s="127"/>
      <c r="E35" s="117"/>
      <c r="F35" s="118"/>
      <c r="G35" s="118"/>
      <c r="H35" s="118"/>
      <c r="I35" s="118"/>
      <c r="J35" s="119"/>
    </row>
    <row r="36" spans="1:10" ht="60" customHeight="1" thickBot="1" x14ac:dyDescent="0.25">
      <c r="A36" s="106" t="s">
        <v>348</v>
      </c>
      <c r="B36" s="107"/>
      <c r="C36" s="107"/>
      <c r="D36" s="107"/>
      <c r="E36" s="107"/>
      <c r="F36" s="107"/>
      <c r="G36" s="107"/>
      <c r="H36" s="108"/>
      <c r="I36" s="109" t="str">
        <f>+IF(OR(D37="Valide todos los criterios"),"Valide todas las variables",IF(AND(D37="Cumple variable"),"Cumple obligación","No cumple obligación"))</f>
        <v>Valide todas las variables</v>
      </c>
      <c r="J36" s="110"/>
    </row>
    <row r="37" spans="1:10" ht="20.100000000000001" customHeight="1" x14ac:dyDescent="0.2">
      <c r="A37" s="111" t="s">
        <v>184</v>
      </c>
      <c r="B37" s="12" t="s">
        <v>37</v>
      </c>
      <c r="C37" s="13"/>
      <c r="D37" s="113" t="str">
        <f>+IF(OR(C37="",C38="",C39=""),"Valide todos los criterios",IF(AND(C37="Cumple",C38="Cumple",C39="Cumple"),"Cumple variable","No cumple variable"))</f>
        <v>Valide todos los criterios</v>
      </c>
      <c r="E37" s="115" t="s">
        <v>46</v>
      </c>
      <c r="F37" s="115"/>
      <c r="G37" s="115"/>
      <c r="H37" s="115"/>
      <c r="I37" s="115"/>
      <c r="J37" s="116"/>
    </row>
    <row r="38" spans="1:10" ht="60" customHeight="1" x14ac:dyDescent="0.2">
      <c r="A38" s="124"/>
      <c r="B38" s="10" t="s">
        <v>38</v>
      </c>
      <c r="C38" s="11"/>
      <c r="D38" s="168"/>
      <c r="E38" s="128"/>
      <c r="F38" s="129"/>
      <c r="G38" s="129"/>
      <c r="H38" s="129"/>
      <c r="I38" s="129"/>
      <c r="J38" s="130"/>
    </row>
    <row r="39" spans="1:10" ht="60" customHeight="1" thickBot="1" x14ac:dyDescent="0.25">
      <c r="A39" s="112"/>
      <c r="B39" s="14" t="s">
        <v>39</v>
      </c>
      <c r="C39" s="15"/>
      <c r="D39" s="114"/>
      <c r="E39" s="117"/>
      <c r="F39" s="118"/>
      <c r="G39" s="118"/>
      <c r="H39" s="118"/>
      <c r="I39" s="118"/>
      <c r="J39" s="119"/>
    </row>
    <row r="40" spans="1:10" ht="60" customHeight="1" thickBot="1" x14ac:dyDescent="0.25">
      <c r="A40" s="106" t="s">
        <v>349</v>
      </c>
      <c r="B40" s="107"/>
      <c r="C40" s="107"/>
      <c r="D40" s="107"/>
      <c r="E40" s="107"/>
      <c r="F40" s="107"/>
      <c r="G40" s="107"/>
      <c r="H40" s="108"/>
      <c r="I40" s="109" t="str">
        <f>+IF(OR(D41="Valide todos los criterios"),"Valide todas las variables",IF(AND(D41="Cumple variable"),"Cumple obligación","No cumple obligación"))</f>
        <v>Valide todas las variables</v>
      </c>
      <c r="J40" s="110"/>
    </row>
    <row r="41" spans="1:10" ht="15" customHeight="1" x14ac:dyDescent="0.2">
      <c r="A41" s="111" t="s">
        <v>185</v>
      </c>
      <c r="B41" s="12" t="s">
        <v>37</v>
      </c>
      <c r="C41" s="13"/>
      <c r="D41" s="113" t="str">
        <f>+IF(OR(C41="",C42="",C43=""),"Valide todos los criterios",IF(AND(C41="Cumple",C42="Cumple",C43="Cumple"),"Cumple variable","No cumple variable"))</f>
        <v>Valide todos los criterios</v>
      </c>
      <c r="E41" s="115" t="s">
        <v>46</v>
      </c>
      <c r="F41" s="115"/>
      <c r="G41" s="115"/>
      <c r="H41" s="115"/>
      <c r="I41" s="115"/>
      <c r="J41" s="116"/>
    </row>
    <row r="42" spans="1:10" ht="60" customHeight="1" x14ac:dyDescent="0.2">
      <c r="A42" s="124"/>
      <c r="B42" s="10" t="s">
        <v>38</v>
      </c>
      <c r="C42" s="11"/>
      <c r="D42" s="168"/>
      <c r="E42" s="128"/>
      <c r="F42" s="129"/>
      <c r="G42" s="129"/>
      <c r="H42" s="129"/>
      <c r="I42" s="129"/>
      <c r="J42" s="130"/>
    </row>
    <row r="43" spans="1:10" ht="60" customHeight="1" thickBot="1" x14ac:dyDescent="0.25">
      <c r="A43" s="112"/>
      <c r="B43" s="14" t="s">
        <v>39</v>
      </c>
      <c r="C43" s="63"/>
      <c r="D43" s="114"/>
      <c r="E43" s="117"/>
      <c r="F43" s="118"/>
      <c r="G43" s="118"/>
      <c r="H43" s="118"/>
      <c r="I43" s="118"/>
      <c r="J43" s="119"/>
    </row>
    <row r="44" spans="1:10" ht="39.950000000000003" customHeight="1" thickBot="1" x14ac:dyDescent="0.25">
      <c r="A44" s="106" t="s">
        <v>186</v>
      </c>
      <c r="B44" s="107"/>
      <c r="C44" s="107"/>
      <c r="D44" s="107"/>
      <c r="E44" s="107"/>
      <c r="F44" s="107"/>
      <c r="G44" s="107"/>
      <c r="H44" s="108"/>
      <c r="I44" s="109" t="str">
        <f>+IF(OR(D45="Valide todos los criterios",D51="Valide todos los criterios",D54="Valide todos los criterios",D70="Valide todos los criterios",D77="Valide todos los criterios"),"Valide todas las variables",IF(AND(D45="Cumple variable",D51="Cumple variable",D54="Cumple variable",D70="Cumple variable",D77="Cumple variable"),"Cumple obligación","No cumple obligación"))</f>
        <v>Valide todas las variables</v>
      </c>
      <c r="J44" s="110"/>
    </row>
    <row r="45" spans="1:10" ht="15" customHeight="1" x14ac:dyDescent="0.2">
      <c r="A45" s="111" t="s">
        <v>187</v>
      </c>
      <c r="B45" s="12" t="s">
        <v>37</v>
      </c>
      <c r="C45" s="13"/>
      <c r="D45" s="125" t="str">
        <f>+IF(OR(C45="",C46="",C47="",C48="",C49="",C50=""),"Valide todos los criterios",IF(AND(C45="Cumple",C46="Cumple",C47="Cumple",C48="Cumple",C49="Cumple",C50="Cumple"),"Cumple variable","No cumple variable"))</f>
        <v>Valide todos los criterios</v>
      </c>
      <c r="E45" s="115" t="s">
        <v>46</v>
      </c>
      <c r="F45" s="115"/>
      <c r="G45" s="115"/>
      <c r="H45" s="115"/>
      <c r="I45" s="115"/>
      <c r="J45" s="116"/>
    </row>
    <row r="46" spans="1:10" ht="24.95" customHeight="1" x14ac:dyDescent="0.2">
      <c r="A46" s="124"/>
      <c r="B46" s="10" t="s">
        <v>38</v>
      </c>
      <c r="C46" s="11"/>
      <c r="D46" s="126"/>
      <c r="E46" s="128"/>
      <c r="F46" s="129"/>
      <c r="G46" s="129"/>
      <c r="H46" s="129"/>
      <c r="I46" s="129"/>
      <c r="J46" s="130"/>
    </row>
    <row r="47" spans="1:10" ht="24.95" customHeight="1" x14ac:dyDescent="0.2">
      <c r="A47" s="124"/>
      <c r="B47" s="10" t="s">
        <v>39</v>
      </c>
      <c r="C47" s="11"/>
      <c r="D47" s="126"/>
      <c r="E47" s="128"/>
      <c r="F47" s="129"/>
      <c r="G47" s="129"/>
      <c r="H47" s="129"/>
      <c r="I47" s="129"/>
      <c r="J47" s="130"/>
    </row>
    <row r="48" spans="1:10" ht="24.95" customHeight="1" x14ac:dyDescent="0.2">
      <c r="A48" s="124"/>
      <c r="B48" s="10" t="s">
        <v>40</v>
      </c>
      <c r="C48" s="11"/>
      <c r="D48" s="126"/>
      <c r="E48" s="128"/>
      <c r="F48" s="129"/>
      <c r="G48" s="129"/>
      <c r="H48" s="129"/>
      <c r="I48" s="129"/>
      <c r="J48" s="130"/>
    </row>
    <row r="49" spans="1:10" ht="24.95" customHeight="1" x14ac:dyDescent="0.2">
      <c r="A49" s="124"/>
      <c r="B49" s="10" t="s">
        <v>41</v>
      </c>
      <c r="C49" s="11"/>
      <c r="D49" s="126"/>
      <c r="E49" s="128"/>
      <c r="F49" s="129"/>
      <c r="G49" s="129"/>
      <c r="H49" s="129"/>
      <c r="I49" s="129"/>
      <c r="J49" s="130"/>
    </row>
    <row r="50" spans="1:10" ht="24.95" customHeight="1" thickBot="1" x14ac:dyDescent="0.25">
      <c r="A50" s="112"/>
      <c r="B50" s="14" t="s">
        <v>42</v>
      </c>
      <c r="C50" s="15"/>
      <c r="D50" s="127"/>
      <c r="E50" s="117"/>
      <c r="F50" s="118"/>
      <c r="G50" s="118"/>
      <c r="H50" s="118"/>
      <c r="I50" s="118"/>
      <c r="J50" s="119"/>
    </row>
    <row r="51" spans="1:10" ht="15" customHeight="1" x14ac:dyDescent="0.2">
      <c r="A51" s="111" t="s">
        <v>188</v>
      </c>
      <c r="B51" s="12" t="s">
        <v>37</v>
      </c>
      <c r="C51" s="13"/>
      <c r="D51" s="125" t="str">
        <f>+IF(OR(C51="",C52="",C53=""),"Valide todos los criterios",IF(AND(C51="Cumple",C52="Cumple",C53="Cumple"),"Cumple variable","No cumple variable"))</f>
        <v>Valide todos los criterios</v>
      </c>
      <c r="E51" s="115" t="s">
        <v>46</v>
      </c>
      <c r="F51" s="115"/>
      <c r="G51" s="115"/>
      <c r="H51" s="115"/>
      <c r="I51" s="115"/>
      <c r="J51" s="116"/>
    </row>
    <row r="52" spans="1:10" ht="60" customHeight="1" x14ac:dyDescent="0.2">
      <c r="A52" s="124"/>
      <c r="B52" s="10" t="s">
        <v>38</v>
      </c>
      <c r="C52" s="11"/>
      <c r="D52" s="126"/>
      <c r="E52" s="128"/>
      <c r="F52" s="129"/>
      <c r="G52" s="129"/>
      <c r="H52" s="129"/>
      <c r="I52" s="129"/>
      <c r="J52" s="130"/>
    </row>
    <row r="53" spans="1:10" ht="60" customHeight="1" thickBot="1" x14ac:dyDescent="0.25">
      <c r="A53" s="112"/>
      <c r="B53" s="14" t="s">
        <v>39</v>
      </c>
      <c r="C53" s="15"/>
      <c r="D53" s="127"/>
      <c r="E53" s="117"/>
      <c r="F53" s="118"/>
      <c r="G53" s="118"/>
      <c r="H53" s="118"/>
      <c r="I53" s="118"/>
      <c r="J53" s="119"/>
    </row>
    <row r="54" spans="1:10" ht="15" customHeight="1" x14ac:dyDescent="0.2">
      <c r="A54" s="173" t="s">
        <v>189</v>
      </c>
      <c r="B54" s="12" t="s">
        <v>37</v>
      </c>
      <c r="C54" s="13"/>
      <c r="D54" s="125" t="str">
        <f>+IF(A69="No",IF(OR(C54="",C55="",C56="",C57="",C58="",C59="",C60="",C61="",C62="",C63="",C64="",C65="",C66="",C67=""),"Valide todos los criterios",IF(AND(C54="Cumple",C55="Cumple",C56="Cumple",C57="Cumple",C58="Cumple",C59="Cumple",C60="Cumple",C61="Cumple",C62="Cumple",C63="Cumple",C64="Cumple",C65="Cumple",C66="Cumple",C67="Cumple"),"Cumple variable","No cumple variable")),IF(OR(C68="",C69=""),"Valide todos los criterios",IF(AND(C68="Cumple",C69="Cumple"),"Cumple variable","No cumple variable")))</f>
        <v>Valide todos los criterios</v>
      </c>
      <c r="E54" s="115" t="s">
        <v>46</v>
      </c>
      <c r="F54" s="115"/>
      <c r="G54" s="115"/>
      <c r="H54" s="115"/>
      <c r="I54" s="115"/>
      <c r="J54" s="116"/>
    </row>
    <row r="55" spans="1:10" ht="15" customHeight="1" x14ac:dyDescent="0.2">
      <c r="A55" s="172"/>
      <c r="B55" s="10" t="s">
        <v>38</v>
      </c>
      <c r="C55" s="11"/>
      <c r="D55" s="126"/>
      <c r="E55" s="128"/>
      <c r="F55" s="129"/>
      <c r="G55" s="129"/>
      <c r="H55" s="129"/>
      <c r="I55" s="129"/>
      <c r="J55" s="130"/>
    </row>
    <row r="56" spans="1:10" ht="15" customHeight="1" x14ac:dyDescent="0.2">
      <c r="A56" s="172"/>
      <c r="B56" s="10" t="s">
        <v>39</v>
      </c>
      <c r="C56" s="11"/>
      <c r="D56" s="126"/>
      <c r="E56" s="128"/>
      <c r="F56" s="129"/>
      <c r="G56" s="129"/>
      <c r="H56" s="129"/>
      <c r="I56" s="129"/>
      <c r="J56" s="130"/>
    </row>
    <row r="57" spans="1:10" ht="15" customHeight="1" x14ac:dyDescent="0.2">
      <c r="A57" s="172"/>
      <c r="B57" s="10" t="s">
        <v>40</v>
      </c>
      <c r="C57" s="11"/>
      <c r="D57" s="126"/>
      <c r="E57" s="128"/>
      <c r="F57" s="129"/>
      <c r="G57" s="129"/>
      <c r="H57" s="129"/>
      <c r="I57" s="129"/>
      <c r="J57" s="130"/>
    </row>
    <row r="58" spans="1:10" ht="15" customHeight="1" x14ac:dyDescent="0.2">
      <c r="A58" s="172"/>
      <c r="B58" s="10" t="s">
        <v>41</v>
      </c>
      <c r="C58" s="11"/>
      <c r="D58" s="126"/>
      <c r="E58" s="128"/>
      <c r="F58" s="129"/>
      <c r="G58" s="129"/>
      <c r="H58" s="129"/>
      <c r="I58" s="129"/>
      <c r="J58" s="130"/>
    </row>
    <row r="59" spans="1:10" ht="15" customHeight="1" x14ac:dyDescent="0.2">
      <c r="A59" s="172"/>
      <c r="B59" s="10" t="s">
        <v>42</v>
      </c>
      <c r="C59" s="11"/>
      <c r="D59" s="126"/>
      <c r="E59" s="128"/>
      <c r="F59" s="129"/>
      <c r="G59" s="129"/>
      <c r="H59" s="129"/>
      <c r="I59" s="129"/>
      <c r="J59" s="130"/>
    </row>
    <row r="60" spans="1:10" ht="15" customHeight="1" x14ac:dyDescent="0.2">
      <c r="A60" s="172"/>
      <c r="B60" s="10" t="s">
        <v>43</v>
      </c>
      <c r="C60" s="11"/>
      <c r="D60" s="126"/>
      <c r="E60" s="128"/>
      <c r="F60" s="129"/>
      <c r="G60" s="129"/>
      <c r="H60" s="129"/>
      <c r="I60" s="129"/>
      <c r="J60" s="130"/>
    </row>
    <row r="61" spans="1:10" ht="15" customHeight="1" x14ac:dyDescent="0.2">
      <c r="A61" s="172"/>
      <c r="B61" s="16" t="s">
        <v>44</v>
      </c>
      <c r="C61" s="17"/>
      <c r="D61" s="175"/>
      <c r="E61" s="128"/>
      <c r="F61" s="129"/>
      <c r="G61" s="129"/>
      <c r="H61" s="129"/>
      <c r="I61" s="129"/>
      <c r="J61" s="130"/>
    </row>
    <row r="62" spans="1:10" ht="15" customHeight="1" x14ac:dyDescent="0.2">
      <c r="A62" s="172"/>
      <c r="B62" s="16" t="s">
        <v>49</v>
      </c>
      <c r="C62" s="17"/>
      <c r="D62" s="175"/>
      <c r="E62" s="128"/>
      <c r="F62" s="129"/>
      <c r="G62" s="129"/>
      <c r="H62" s="129"/>
      <c r="I62" s="129"/>
      <c r="J62" s="130"/>
    </row>
    <row r="63" spans="1:10" ht="15" customHeight="1" x14ac:dyDescent="0.2">
      <c r="A63" s="172"/>
      <c r="B63" s="16" t="s">
        <v>50</v>
      </c>
      <c r="C63" s="17"/>
      <c r="D63" s="175"/>
      <c r="E63" s="128"/>
      <c r="F63" s="129"/>
      <c r="G63" s="129"/>
      <c r="H63" s="129"/>
      <c r="I63" s="129"/>
      <c r="J63" s="130"/>
    </row>
    <row r="64" spans="1:10" ht="15" customHeight="1" x14ac:dyDescent="0.2">
      <c r="A64" s="172"/>
      <c r="B64" s="16" t="s">
        <v>58</v>
      </c>
      <c r="C64" s="17"/>
      <c r="D64" s="175"/>
      <c r="E64" s="128"/>
      <c r="F64" s="129"/>
      <c r="G64" s="129"/>
      <c r="H64" s="129"/>
      <c r="I64" s="129"/>
      <c r="J64" s="130"/>
    </row>
    <row r="65" spans="1:10" ht="15" customHeight="1" x14ac:dyDescent="0.2">
      <c r="A65" s="212"/>
      <c r="B65" s="16" t="s">
        <v>170</v>
      </c>
      <c r="C65" s="17"/>
      <c r="D65" s="175"/>
      <c r="E65" s="128"/>
      <c r="F65" s="129"/>
      <c r="G65" s="129"/>
      <c r="H65" s="129"/>
      <c r="I65" s="129"/>
      <c r="J65" s="130"/>
    </row>
    <row r="66" spans="1:10" ht="15" customHeight="1" x14ac:dyDescent="0.2">
      <c r="A66" s="209" t="s">
        <v>55</v>
      </c>
      <c r="B66" s="16" t="s">
        <v>171</v>
      </c>
      <c r="C66" s="17"/>
      <c r="D66" s="175"/>
      <c r="E66" s="128"/>
      <c r="F66" s="129"/>
      <c r="G66" s="129"/>
      <c r="H66" s="129"/>
      <c r="I66" s="129"/>
      <c r="J66" s="130"/>
    </row>
    <row r="67" spans="1:10" ht="15" customHeight="1" x14ac:dyDescent="0.2">
      <c r="A67" s="210"/>
      <c r="B67" s="16" t="s">
        <v>172</v>
      </c>
      <c r="C67" s="17"/>
      <c r="D67" s="175"/>
      <c r="E67" s="128"/>
      <c r="F67" s="129"/>
      <c r="G67" s="129"/>
      <c r="H67" s="129"/>
      <c r="I67" s="129"/>
      <c r="J67" s="130"/>
    </row>
    <row r="68" spans="1:10" ht="15" customHeight="1" x14ac:dyDescent="0.2">
      <c r="A68" s="211"/>
      <c r="B68" s="60" t="s">
        <v>37</v>
      </c>
      <c r="C68" s="11"/>
      <c r="D68" s="175"/>
      <c r="E68" s="128"/>
      <c r="F68" s="129"/>
      <c r="G68" s="129"/>
      <c r="H68" s="129"/>
      <c r="I68" s="129"/>
      <c r="J68" s="130"/>
    </row>
    <row r="69" spans="1:10" ht="15" customHeight="1" thickBot="1" x14ac:dyDescent="0.25">
      <c r="A69" s="23"/>
      <c r="B69" s="59" t="s">
        <v>38</v>
      </c>
      <c r="C69" s="56"/>
      <c r="D69" s="127"/>
      <c r="E69" s="117"/>
      <c r="F69" s="118"/>
      <c r="G69" s="118"/>
      <c r="H69" s="118"/>
      <c r="I69" s="118"/>
      <c r="J69" s="119"/>
    </row>
    <row r="70" spans="1:10" ht="15" customHeight="1" x14ac:dyDescent="0.2">
      <c r="A70" s="173" t="s">
        <v>190</v>
      </c>
      <c r="B70" s="12" t="s">
        <v>37</v>
      </c>
      <c r="C70" s="13"/>
      <c r="D70" s="125" t="str">
        <f>+IF(A69="No",IF(OR(C70="",C71="",C72="",C73="",C74="",C75=""),"Valide todos los criterios",IF(AND(C70="Cumple",C71="Cumple",C72="Cumple",C73="Cumple",C74="Cumple",C75="Cumple"),"Cumple variable","No cumple variable")),IF(OR(C76=""),"Valide todos los criterios",IF(AND(C76="Cumple"),"Cumple variable","No cumple variable")))</f>
        <v>Valide todos los criterios</v>
      </c>
      <c r="E70" s="115" t="s">
        <v>46</v>
      </c>
      <c r="F70" s="115"/>
      <c r="G70" s="115"/>
      <c r="H70" s="115"/>
      <c r="I70" s="115"/>
      <c r="J70" s="116"/>
    </row>
    <row r="71" spans="1:10" ht="20.100000000000001" customHeight="1" x14ac:dyDescent="0.2">
      <c r="A71" s="172"/>
      <c r="B71" s="10" t="s">
        <v>38</v>
      </c>
      <c r="C71" s="11"/>
      <c r="D71" s="126"/>
      <c r="E71" s="128"/>
      <c r="F71" s="129"/>
      <c r="G71" s="129"/>
      <c r="H71" s="129"/>
      <c r="I71" s="129"/>
      <c r="J71" s="130"/>
    </row>
    <row r="72" spans="1:10" ht="20.100000000000001" customHeight="1" x14ac:dyDescent="0.2">
      <c r="A72" s="172"/>
      <c r="B72" s="10" t="s">
        <v>39</v>
      </c>
      <c r="C72" s="11"/>
      <c r="D72" s="126"/>
      <c r="E72" s="128"/>
      <c r="F72" s="129"/>
      <c r="G72" s="129"/>
      <c r="H72" s="129"/>
      <c r="I72" s="129"/>
      <c r="J72" s="130"/>
    </row>
    <row r="73" spans="1:10" ht="20.100000000000001" customHeight="1" x14ac:dyDescent="0.2">
      <c r="A73" s="172"/>
      <c r="B73" s="10" t="s">
        <v>40</v>
      </c>
      <c r="C73" s="11"/>
      <c r="D73" s="126"/>
      <c r="E73" s="128"/>
      <c r="F73" s="129"/>
      <c r="G73" s="129"/>
      <c r="H73" s="129"/>
      <c r="I73" s="129"/>
      <c r="J73" s="130"/>
    </row>
    <row r="74" spans="1:10" ht="20.100000000000001" customHeight="1" x14ac:dyDescent="0.2">
      <c r="A74" s="172"/>
      <c r="B74" s="10" t="s">
        <v>41</v>
      </c>
      <c r="C74" s="11"/>
      <c r="D74" s="126"/>
      <c r="E74" s="128"/>
      <c r="F74" s="129"/>
      <c r="G74" s="129"/>
      <c r="H74" s="129"/>
      <c r="I74" s="129"/>
      <c r="J74" s="130"/>
    </row>
    <row r="75" spans="1:10" ht="20.100000000000001" customHeight="1" x14ac:dyDescent="0.2">
      <c r="A75" s="172"/>
      <c r="B75" s="10" t="s">
        <v>42</v>
      </c>
      <c r="C75" s="11"/>
      <c r="D75" s="126"/>
      <c r="E75" s="128"/>
      <c r="F75" s="129"/>
      <c r="G75" s="129"/>
      <c r="H75" s="129"/>
      <c r="I75" s="129"/>
      <c r="J75" s="130"/>
    </row>
    <row r="76" spans="1:10" ht="20.100000000000001" customHeight="1" thickBot="1" x14ac:dyDescent="0.25">
      <c r="A76" s="174"/>
      <c r="B76" s="41" t="s">
        <v>37</v>
      </c>
      <c r="C76" s="15"/>
      <c r="D76" s="127"/>
      <c r="E76" s="117"/>
      <c r="F76" s="118"/>
      <c r="G76" s="118"/>
      <c r="H76" s="118"/>
      <c r="I76" s="118"/>
      <c r="J76" s="119"/>
    </row>
    <row r="77" spans="1:10" ht="15" customHeight="1" x14ac:dyDescent="0.2">
      <c r="A77" s="111" t="s">
        <v>191</v>
      </c>
      <c r="B77" s="12" t="s">
        <v>37</v>
      </c>
      <c r="C77" s="13"/>
      <c r="D77" s="125" t="str">
        <f>+IF(A69="No",IF(OR(C77="",C78="",C79="",C80="",C81="",C82="",C83=""),"Valide todos los criterios",IF(AND(C77="Cumple",C78="Cumple",C79="Cumple",C80="Cumple",C81="Cumple",C82="Cumple",C83="Cumple"),"Cumple variable","No cumple variable")),IF(OR(C84=""),"Valide todos los criterios",IF(AND(C84="Cumple"),"Cumple variable","No cumple variable")))</f>
        <v>Valide todos los criterios</v>
      </c>
      <c r="E77" s="115" t="s">
        <v>46</v>
      </c>
      <c r="F77" s="115"/>
      <c r="G77" s="115"/>
      <c r="H77" s="115"/>
      <c r="I77" s="115"/>
      <c r="J77" s="116"/>
    </row>
    <row r="78" spans="1:10" ht="15" customHeight="1" x14ac:dyDescent="0.2">
      <c r="A78" s="124"/>
      <c r="B78" s="10" t="s">
        <v>38</v>
      </c>
      <c r="C78" s="11"/>
      <c r="D78" s="126"/>
      <c r="E78" s="128"/>
      <c r="F78" s="129"/>
      <c r="G78" s="129"/>
      <c r="H78" s="129"/>
      <c r="I78" s="129"/>
      <c r="J78" s="130"/>
    </row>
    <row r="79" spans="1:10" ht="15" customHeight="1" x14ac:dyDescent="0.2">
      <c r="A79" s="124"/>
      <c r="B79" s="10" t="s">
        <v>39</v>
      </c>
      <c r="C79" s="11"/>
      <c r="D79" s="126"/>
      <c r="E79" s="128"/>
      <c r="F79" s="129"/>
      <c r="G79" s="129"/>
      <c r="H79" s="129"/>
      <c r="I79" s="129"/>
      <c r="J79" s="130"/>
    </row>
    <row r="80" spans="1:10" ht="15" customHeight="1" x14ac:dyDescent="0.2">
      <c r="A80" s="124"/>
      <c r="B80" s="10" t="s">
        <v>40</v>
      </c>
      <c r="C80" s="11"/>
      <c r="D80" s="126"/>
      <c r="E80" s="128"/>
      <c r="F80" s="129"/>
      <c r="G80" s="129"/>
      <c r="H80" s="129"/>
      <c r="I80" s="129"/>
      <c r="J80" s="130"/>
    </row>
    <row r="81" spans="1:10" ht="15" customHeight="1" x14ac:dyDescent="0.2">
      <c r="A81" s="124"/>
      <c r="B81" s="10" t="s">
        <v>41</v>
      </c>
      <c r="C81" s="11"/>
      <c r="D81" s="126"/>
      <c r="E81" s="128"/>
      <c r="F81" s="129"/>
      <c r="G81" s="129"/>
      <c r="H81" s="129"/>
      <c r="I81" s="129"/>
      <c r="J81" s="130"/>
    </row>
    <row r="82" spans="1:10" ht="15" customHeight="1" x14ac:dyDescent="0.2">
      <c r="A82" s="124"/>
      <c r="B82" s="10" t="s">
        <v>42</v>
      </c>
      <c r="C82" s="11"/>
      <c r="D82" s="126"/>
      <c r="E82" s="128"/>
      <c r="F82" s="129"/>
      <c r="G82" s="129"/>
      <c r="H82" s="129"/>
      <c r="I82" s="129"/>
      <c r="J82" s="130"/>
    </row>
    <row r="83" spans="1:10" ht="15" customHeight="1" x14ac:dyDescent="0.2">
      <c r="A83" s="124"/>
      <c r="B83" s="10" t="s">
        <v>43</v>
      </c>
      <c r="C83" s="11"/>
      <c r="D83" s="126"/>
      <c r="E83" s="128"/>
      <c r="F83" s="129"/>
      <c r="G83" s="129"/>
      <c r="H83" s="129"/>
      <c r="I83" s="129"/>
      <c r="J83" s="130"/>
    </row>
    <row r="84" spans="1:10" ht="15" customHeight="1" thickBot="1" x14ac:dyDescent="0.25">
      <c r="A84" s="112"/>
      <c r="B84" s="41" t="s">
        <v>37</v>
      </c>
      <c r="C84" s="15"/>
      <c r="D84" s="127"/>
      <c r="E84" s="117"/>
      <c r="F84" s="118"/>
      <c r="G84" s="118"/>
      <c r="H84" s="118"/>
      <c r="I84" s="118"/>
      <c r="J84" s="119"/>
    </row>
    <row r="85" spans="1:10" ht="39.950000000000003" customHeight="1" thickBot="1" x14ac:dyDescent="0.25">
      <c r="A85" s="106" t="s">
        <v>192</v>
      </c>
      <c r="B85" s="107"/>
      <c r="C85" s="107"/>
      <c r="D85" s="107"/>
      <c r="E85" s="107"/>
      <c r="F85" s="107"/>
      <c r="G85" s="107"/>
      <c r="H85" s="108"/>
      <c r="I85" s="109" t="str">
        <f>IF(OR(D86="Valide todos los criterios",D88="Valide todos los criterios",D90=""),"Valide todas las variables",IF(AND(D86="Cumple variable",D88="Cumple variable",D90="Cumple variable"),"Cumple obligación","No cumple obligación"))</f>
        <v>Valide todas las variables</v>
      </c>
      <c r="J85" s="110"/>
    </row>
    <row r="86" spans="1:10" ht="15" customHeight="1" x14ac:dyDescent="0.2">
      <c r="A86" s="111" t="s">
        <v>193</v>
      </c>
      <c r="B86" s="120" t="s">
        <v>38</v>
      </c>
      <c r="C86" s="122"/>
      <c r="D86" s="125" t="str">
        <f>+IF(OR(C86=""),"Valide todos los criterios",IF(AND(C86="Cumple"),"Cumple variable","No cumple variable"))</f>
        <v>Valide todos los criterios</v>
      </c>
      <c r="E86" s="115" t="s">
        <v>46</v>
      </c>
      <c r="F86" s="115"/>
      <c r="G86" s="115"/>
      <c r="H86" s="115"/>
      <c r="I86" s="115"/>
      <c r="J86" s="116"/>
    </row>
    <row r="87" spans="1:10" ht="120" customHeight="1" thickBot="1" x14ac:dyDescent="0.25">
      <c r="A87" s="112"/>
      <c r="B87" s="121"/>
      <c r="C87" s="123"/>
      <c r="D87" s="127"/>
      <c r="E87" s="117"/>
      <c r="F87" s="118"/>
      <c r="G87" s="118"/>
      <c r="H87" s="118"/>
      <c r="I87" s="118"/>
      <c r="J87" s="119"/>
    </row>
    <row r="88" spans="1:10" ht="24.95" customHeight="1" x14ac:dyDescent="0.2">
      <c r="A88" s="111" t="s">
        <v>195</v>
      </c>
      <c r="B88" s="120" t="s">
        <v>37</v>
      </c>
      <c r="C88" s="122"/>
      <c r="D88" s="125" t="str">
        <f>+IF(OR(C88=""),"Valide todos los criterios",IF(AND(C88="Cumple"),"Cumple variable","No cumple variable"))</f>
        <v>Valide todos los criterios</v>
      </c>
      <c r="E88" s="115" t="s">
        <v>46</v>
      </c>
      <c r="F88" s="115"/>
      <c r="G88" s="115"/>
      <c r="H88" s="115"/>
      <c r="I88" s="115"/>
      <c r="J88" s="116"/>
    </row>
    <row r="89" spans="1:10" ht="120" customHeight="1" thickBot="1" x14ac:dyDescent="0.25">
      <c r="A89" s="124"/>
      <c r="B89" s="121"/>
      <c r="C89" s="123"/>
      <c r="D89" s="126"/>
      <c r="E89" s="128"/>
      <c r="F89" s="129"/>
      <c r="G89" s="129"/>
      <c r="H89" s="129"/>
      <c r="I89" s="129"/>
      <c r="J89" s="130"/>
    </row>
    <row r="90" spans="1:10" ht="15" customHeight="1" x14ac:dyDescent="0.2">
      <c r="A90" s="111" t="s">
        <v>197</v>
      </c>
      <c r="B90" s="152" t="s">
        <v>54</v>
      </c>
      <c r="C90" s="155"/>
      <c r="D90" s="164"/>
      <c r="E90" s="115" t="s">
        <v>46</v>
      </c>
      <c r="F90" s="115"/>
      <c r="G90" s="115"/>
      <c r="H90" s="115"/>
      <c r="I90" s="115"/>
      <c r="J90" s="116"/>
    </row>
    <row r="91" spans="1:10" ht="15" customHeight="1" x14ac:dyDescent="0.2">
      <c r="A91" s="124"/>
      <c r="B91" s="153"/>
      <c r="C91" s="156"/>
      <c r="D91" s="165"/>
      <c r="E91" s="128"/>
      <c r="F91" s="129"/>
      <c r="G91" s="129"/>
      <c r="H91" s="129"/>
      <c r="I91" s="129"/>
      <c r="J91" s="130"/>
    </row>
    <row r="92" spans="1:10" ht="15" customHeight="1" x14ac:dyDescent="0.2">
      <c r="A92" s="124"/>
      <c r="B92" s="153"/>
      <c r="C92" s="156"/>
      <c r="D92" s="165"/>
      <c r="E92" s="128"/>
      <c r="F92" s="129"/>
      <c r="G92" s="129"/>
      <c r="H92" s="129"/>
      <c r="I92" s="129"/>
      <c r="J92" s="130"/>
    </row>
    <row r="93" spans="1:10" ht="15" customHeight="1" x14ac:dyDescent="0.2">
      <c r="A93" s="124"/>
      <c r="B93" s="153"/>
      <c r="C93" s="156"/>
      <c r="D93" s="165"/>
      <c r="E93" s="128"/>
      <c r="F93" s="129"/>
      <c r="G93" s="129"/>
      <c r="H93" s="129"/>
      <c r="I93" s="129"/>
      <c r="J93" s="130"/>
    </row>
    <row r="94" spans="1:10" ht="15" customHeight="1" x14ac:dyDescent="0.2">
      <c r="A94" s="124"/>
      <c r="B94" s="153"/>
      <c r="C94" s="156"/>
      <c r="D94" s="165"/>
      <c r="E94" s="128"/>
      <c r="F94" s="129"/>
      <c r="G94" s="129"/>
      <c r="H94" s="129"/>
      <c r="I94" s="129"/>
      <c r="J94" s="130"/>
    </row>
    <row r="95" spans="1:10" ht="15" customHeight="1" x14ac:dyDescent="0.2">
      <c r="A95" s="124"/>
      <c r="B95" s="153"/>
      <c r="C95" s="156"/>
      <c r="D95" s="165"/>
      <c r="E95" s="128"/>
      <c r="F95" s="129"/>
      <c r="G95" s="129"/>
      <c r="H95" s="129"/>
      <c r="I95" s="129"/>
      <c r="J95" s="130"/>
    </row>
    <row r="96" spans="1:10" ht="15" customHeight="1" x14ac:dyDescent="0.2">
      <c r="A96" s="124"/>
      <c r="B96" s="153"/>
      <c r="C96" s="156"/>
      <c r="D96" s="165"/>
      <c r="E96" s="128"/>
      <c r="F96" s="129"/>
      <c r="G96" s="129"/>
      <c r="H96" s="129"/>
      <c r="I96" s="129"/>
      <c r="J96" s="130"/>
    </row>
    <row r="97" spans="1:10" ht="15" customHeight="1" thickBot="1" x14ac:dyDescent="0.25">
      <c r="A97" s="112"/>
      <c r="B97" s="154"/>
      <c r="C97" s="157"/>
      <c r="D97" s="166"/>
      <c r="E97" s="117"/>
      <c r="F97" s="118"/>
      <c r="G97" s="118"/>
      <c r="H97" s="118"/>
      <c r="I97" s="118"/>
      <c r="J97" s="119"/>
    </row>
    <row r="98" spans="1:10" ht="90" customHeight="1" thickBot="1" x14ac:dyDescent="0.25">
      <c r="A98" s="106" t="s">
        <v>350</v>
      </c>
      <c r="B98" s="107"/>
      <c r="C98" s="107"/>
      <c r="D98" s="107"/>
      <c r="E98" s="107"/>
      <c r="F98" s="107"/>
      <c r="G98" s="107"/>
      <c r="H98" s="108"/>
      <c r="I98" s="109" t="str">
        <f>+IF(OR(D99="Valide todos los criterios"),"Valide todas las variables",IF(AND(D99="Cumple variable"),"Cumple obligación","No cumple obligación"))</f>
        <v>Valide todas las variables</v>
      </c>
      <c r="J98" s="110"/>
    </row>
    <row r="99" spans="1:10" ht="15" customHeight="1" x14ac:dyDescent="0.2">
      <c r="A99" s="111" t="s">
        <v>199</v>
      </c>
      <c r="B99" s="12" t="s">
        <v>37</v>
      </c>
      <c r="C99" s="13"/>
      <c r="D99" s="125" t="str">
        <f>+IF(OR(C99="",C100="",C101="",C102="",C103=""),"Valide todos los criterios",IF(AND(C99="Cumple",C100="Cumple",C101="Cumple",C102="Cumple",C103="Cumple"),"Cumple variable","No cumple variable"))</f>
        <v>Valide todos los criterios</v>
      </c>
      <c r="E99" s="115" t="s">
        <v>46</v>
      </c>
      <c r="F99" s="115"/>
      <c r="G99" s="115"/>
      <c r="H99" s="115"/>
      <c r="I99" s="115"/>
      <c r="J99" s="116"/>
    </row>
    <row r="100" spans="1:10" ht="35.1" customHeight="1" x14ac:dyDescent="0.2">
      <c r="A100" s="172"/>
      <c r="B100" s="10" t="s">
        <v>38</v>
      </c>
      <c r="C100" s="11"/>
      <c r="D100" s="126"/>
      <c r="E100" s="213"/>
      <c r="F100" s="214"/>
      <c r="G100" s="214"/>
      <c r="H100" s="214"/>
      <c r="I100" s="214"/>
      <c r="J100" s="215"/>
    </row>
    <row r="101" spans="1:10" ht="35.1" customHeight="1" x14ac:dyDescent="0.2">
      <c r="A101" s="172"/>
      <c r="B101" s="10" t="s">
        <v>39</v>
      </c>
      <c r="C101" s="11"/>
      <c r="D101" s="126"/>
      <c r="E101" s="128"/>
      <c r="F101" s="129"/>
      <c r="G101" s="129"/>
      <c r="H101" s="129"/>
      <c r="I101" s="129"/>
      <c r="J101" s="130"/>
    </row>
    <row r="102" spans="1:10" ht="35.1" customHeight="1" x14ac:dyDescent="0.2">
      <c r="A102" s="172"/>
      <c r="B102" s="10" t="s">
        <v>40</v>
      </c>
      <c r="C102" s="11"/>
      <c r="D102" s="126"/>
      <c r="E102" s="128"/>
      <c r="F102" s="129"/>
      <c r="G102" s="129"/>
      <c r="H102" s="129"/>
      <c r="I102" s="129"/>
      <c r="J102" s="130"/>
    </row>
    <row r="103" spans="1:10" ht="35.1" customHeight="1" thickBot="1" x14ac:dyDescent="0.25">
      <c r="A103" s="112"/>
      <c r="B103" s="14" t="s">
        <v>41</v>
      </c>
      <c r="C103" s="63"/>
      <c r="D103" s="127"/>
      <c r="E103" s="117"/>
      <c r="F103" s="118"/>
      <c r="G103" s="118"/>
      <c r="H103" s="118"/>
      <c r="I103" s="118"/>
      <c r="J103" s="119"/>
    </row>
    <row r="104" spans="1:10" ht="35.1" customHeight="1" thickBot="1" x14ac:dyDescent="0.25">
      <c r="A104" s="106" t="s">
        <v>200</v>
      </c>
      <c r="B104" s="107"/>
      <c r="C104" s="107"/>
      <c r="D104" s="107"/>
      <c r="E104" s="107"/>
      <c r="F104" s="107"/>
      <c r="G104" s="107"/>
      <c r="H104" s="108"/>
      <c r="I104" s="109" t="str">
        <f>+IF(OR(D105=""),"Valide todas las variables",IF(AND(D105="Cumple variable"),"Cumple obligación","No cumple obligación"))</f>
        <v>Valide todas las variables</v>
      </c>
      <c r="J104" s="110"/>
    </row>
    <row r="105" spans="1:10" ht="15" customHeight="1" x14ac:dyDescent="0.2">
      <c r="A105" s="111" t="s">
        <v>201</v>
      </c>
      <c r="B105" s="152" t="s">
        <v>54</v>
      </c>
      <c r="C105" s="155"/>
      <c r="D105" s="164"/>
      <c r="E105" s="115" t="s">
        <v>46</v>
      </c>
      <c r="F105" s="115"/>
      <c r="G105" s="115"/>
      <c r="H105" s="115"/>
      <c r="I105" s="115"/>
      <c r="J105" s="116"/>
    </row>
    <row r="106" spans="1:10" ht="15" customHeight="1" x14ac:dyDescent="0.2">
      <c r="A106" s="124"/>
      <c r="B106" s="153"/>
      <c r="C106" s="156"/>
      <c r="D106" s="165"/>
      <c r="E106" s="128"/>
      <c r="F106" s="129"/>
      <c r="G106" s="129"/>
      <c r="H106" s="129"/>
      <c r="I106" s="129"/>
      <c r="J106" s="130"/>
    </row>
    <row r="107" spans="1:10" ht="15" customHeight="1" x14ac:dyDescent="0.2">
      <c r="A107" s="124"/>
      <c r="B107" s="153"/>
      <c r="C107" s="156"/>
      <c r="D107" s="165"/>
      <c r="E107" s="128"/>
      <c r="F107" s="129"/>
      <c r="G107" s="129"/>
      <c r="H107" s="129"/>
      <c r="I107" s="129"/>
      <c r="J107" s="130"/>
    </row>
    <row r="108" spans="1:10" ht="15" customHeight="1" x14ac:dyDescent="0.2">
      <c r="A108" s="124"/>
      <c r="B108" s="153"/>
      <c r="C108" s="156"/>
      <c r="D108" s="165"/>
      <c r="E108" s="128"/>
      <c r="F108" s="129"/>
      <c r="G108" s="129"/>
      <c r="H108" s="129"/>
      <c r="I108" s="129"/>
      <c r="J108" s="130"/>
    </row>
    <row r="109" spans="1:10" ht="15" customHeight="1" x14ac:dyDescent="0.2">
      <c r="A109" s="124"/>
      <c r="B109" s="153"/>
      <c r="C109" s="156"/>
      <c r="D109" s="165"/>
      <c r="E109" s="128"/>
      <c r="F109" s="129"/>
      <c r="G109" s="129"/>
      <c r="H109" s="129"/>
      <c r="I109" s="129"/>
      <c r="J109" s="130"/>
    </row>
    <row r="110" spans="1:10" ht="15" customHeight="1" x14ac:dyDescent="0.2">
      <c r="A110" s="124"/>
      <c r="B110" s="153"/>
      <c r="C110" s="156"/>
      <c r="D110" s="165"/>
      <c r="E110" s="128"/>
      <c r="F110" s="129"/>
      <c r="G110" s="129"/>
      <c r="H110" s="129"/>
      <c r="I110" s="129"/>
      <c r="J110" s="130"/>
    </row>
    <row r="111" spans="1:10" ht="15" customHeight="1" x14ac:dyDescent="0.2">
      <c r="A111" s="124"/>
      <c r="B111" s="153"/>
      <c r="C111" s="156"/>
      <c r="D111" s="165"/>
      <c r="E111" s="128"/>
      <c r="F111" s="129"/>
      <c r="G111" s="129"/>
      <c r="H111" s="129"/>
      <c r="I111" s="129"/>
      <c r="J111" s="130"/>
    </row>
    <row r="112" spans="1:10" ht="15" customHeight="1" thickBot="1" x14ac:dyDescent="0.25">
      <c r="A112" s="112"/>
      <c r="B112" s="154"/>
      <c r="C112" s="157"/>
      <c r="D112" s="166"/>
      <c r="E112" s="117"/>
      <c r="F112" s="118"/>
      <c r="G112" s="118"/>
      <c r="H112" s="118"/>
      <c r="I112" s="118"/>
      <c r="J112" s="119"/>
    </row>
    <row r="113" spans="1:10" ht="39.950000000000003" customHeight="1" thickBot="1" x14ac:dyDescent="0.25">
      <c r="A113" s="106" t="s">
        <v>202</v>
      </c>
      <c r="B113" s="107"/>
      <c r="C113" s="107"/>
      <c r="D113" s="107"/>
      <c r="E113" s="107"/>
      <c r="F113" s="107"/>
      <c r="G113" s="107"/>
      <c r="H113" s="108"/>
      <c r="I113" s="109" t="str">
        <f>+IF(C116="X","Obligación no aplica",IF(OR(D114="Valide todos los criterios"),"Valide todas las variables",IF(AND(D114="Cumple variable"),"Cumple obligación","No cumple obligación")))</f>
        <v>Valide todas las variables</v>
      </c>
      <c r="J113" s="110"/>
    </row>
    <row r="114" spans="1:10" ht="15" customHeight="1" x14ac:dyDescent="0.2">
      <c r="A114" s="173" t="s">
        <v>203</v>
      </c>
      <c r="B114" s="12" t="s">
        <v>37</v>
      </c>
      <c r="C114" s="13"/>
      <c r="D114" s="125" t="str">
        <f>+IF(C116="X","Variable no aplica",IF(OR(C114="",C115=""),"Valide todos los criterios",IF(AND(C114="Cumple",C115="Cumple"),"Cumple variable","No cumple variable")))</f>
        <v>Valide todos los criterios</v>
      </c>
      <c r="E114" s="115" t="s">
        <v>46</v>
      </c>
      <c r="F114" s="115"/>
      <c r="G114" s="115"/>
      <c r="H114" s="115"/>
      <c r="I114" s="115"/>
      <c r="J114" s="116"/>
    </row>
    <row r="115" spans="1:10" ht="120" customHeight="1" x14ac:dyDescent="0.2">
      <c r="A115" s="172"/>
      <c r="B115" s="16" t="s">
        <v>38</v>
      </c>
      <c r="C115" s="17"/>
      <c r="D115" s="175"/>
      <c r="E115" s="128"/>
      <c r="F115" s="129"/>
      <c r="G115" s="129"/>
      <c r="H115" s="129"/>
      <c r="I115" s="129"/>
      <c r="J115" s="130"/>
    </row>
    <row r="116" spans="1:10" ht="15" customHeight="1" thickBot="1" x14ac:dyDescent="0.25">
      <c r="A116" s="174"/>
      <c r="B116" s="18" t="s">
        <v>48</v>
      </c>
      <c r="C116" s="19"/>
      <c r="D116" s="127"/>
      <c r="E116" s="117"/>
      <c r="F116" s="118"/>
      <c r="G116" s="118"/>
      <c r="H116" s="118"/>
      <c r="I116" s="118"/>
      <c r="J116" s="119"/>
    </row>
    <row r="117" spans="1:10" ht="39.950000000000003" customHeight="1" thickBot="1" x14ac:dyDescent="0.25">
      <c r="A117" s="106" t="s">
        <v>204</v>
      </c>
      <c r="B117" s="107"/>
      <c r="C117" s="107"/>
      <c r="D117" s="107"/>
      <c r="E117" s="107"/>
      <c r="F117" s="107"/>
      <c r="G117" s="107"/>
      <c r="H117" s="108"/>
      <c r="I117" s="109" t="str">
        <f>+IF(D118="Variable no aplica","Obligación no aplica",IF(OR(D118=""),"Valide todas las variables",IF(AND(D118="Cumple variable"),"Cumple obligación","No cumple obligación")))</f>
        <v>Valide todas las variables</v>
      </c>
      <c r="J117" s="110"/>
    </row>
    <row r="118" spans="1:10" ht="15" customHeight="1" x14ac:dyDescent="0.2">
      <c r="A118" s="111" t="s">
        <v>205</v>
      </c>
      <c r="B118" s="152" t="s">
        <v>54</v>
      </c>
      <c r="C118" s="155"/>
      <c r="D118" s="164"/>
      <c r="E118" s="115" t="s">
        <v>46</v>
      </c>
      <c r="F118" s="115"/>
      <c r="G118" s="115"/>
      <c r="H118" s="115"/>
      <c r="I118" s="115"/>
      <c r="J118" s="116"/>
    </row>
    <row r="119" spans="1:10" ht="15" customHeight="1" x14ac:dyDescent="0.2">
      <c r="A119" s="124"/>
      <c r="B119" s="153"/>
      <c r="C119" s="156"/>
      <c r="D119" s="165"/>
      <c r="E119" s="128"/>
      <c r="F119" s="129"/>
      <c r="G119" s="129"/>
      <c r="H119" s="129"/>
      <c r="I119" s="129"/>
      <c r="J119" s="130"/>
    </row>
    <row r="120" spans="1:10" ht="15" customHeight="1" x14ac:dyDescent="0.2">
      <c r="A120" s="124"/>
      <c r="B120" s="153"/>
      <c r="C120" s="156"/>
      <c r="D120" s="165"/>
      <c r="E120" s="128"/>
      <c r="F120" s="129"/>
      <c r="G120" s="129"/>
      <c r="H120" s="129"/>
      <c r="I120" s="129"/>
      <c r="J120" s="130"/>
    </row>
    <row r="121" spans="1:10" ht="15" customHeight="1" x14ac:dyDescent="0.2">
      <c r="A121" s="124"/>
      <c r="B121" s="153"/>
      <c r="C121" s="156"/>
      <c r="D121" s="165"/>
      <c r="E121" s="128"/>
      <c r="F121" s="129"/>
      <c r="G121" s="129"/>
      <c r="H121" s="129"/>
      <c r="I121" s="129"/>
      <c r="J121" s="130"/>
    </row>
    <row r="122" spans="1:10" ht="15" customHeight="1" x14ac:dyDescent="0.2">
      <c r="A122" s="124"/>
      <c r="B122" s="153"/>
      <c r="C122" s="156"/>
      <c r="D122" s="165"/>
      <c r="E122" s="128"/>
      <c r="F122" s="129"/>
      <c r="G122" s="129"/>
      <c r="H122" s="129"/>
      <c r="I122" s="129"/>
      <c r="J122" s="130"/>
    </row>
    <row r="123" spans="1:10" ht="15" customHeight="1" x14ac:dyDescent="0.2">
      <c r="A123" s="124"/>
      <c r="B123" s="153"/>
      <c r="C123" s="156"/>
      <c r="D123" s="165"/>
      <c r="E123" s="128"/>
      <c r="F123" s="129"/>
      <c r="G123" s="129"/>
      <c r="H123" s="129"/>
      <c r="I123" s="129"/>
      <c r="J123" s="130"/>
    </row>
    <row r="124" spans="1:10" ht="15" customHeight="1" x14ac:dyDescent="0.2">
      <c r="A124" s="124"/>
      <c r="B124" s="153"/>
      <c r="C124" s="156"/>
      <c r="D124" s="165"/>
      <c r="E124" s="128"/>
      <c r="F124" s="129"/>
      <c r="G124" s="129"/>
      <c r="H124" s="129"/>
      <c r="I124" s="129"/>
      <c r="J124" s="130"/>
    </row>
    <row r="125" spans="1:10" ht="15" customHeight="1" thickBot="1" x14ac:dyDescent="0.25">
      <c r="A125" s="112"/>
      <c r="B125" s="154"/>
      <c r="C125" s="157"/>
      <c r="D125" s="166"/>
      <c r="E125" s="117"/>
      <c r="F125" s="118"/>
      <c r="G125" s="118"/>
      <c r="H125" s="118"/>
      <c r="I125" s="118"/>
      <c r="J125" s="119"/>
    </row>
    <row r="126" spans="1:10" ht="39.950000000000003" customHeight="1" thickBot="1" x14ac:dyDescent="0.25">
      <c r="A126" s="106" t="s">
        <v>206</v>
      </c>
      <c r="B126" s="107"/>
      <c r="C126" s="107"/>
      <c r="D126" s="107"/>
      <c r="E126" s="107"/>
      <c r="F126" s="107"/>
      <c r="G126" s="107"/>
      <c r="H126" s="108"/>
      <c r="I126" s="109" t="str">
        <f>+IF(OR(D127="Valide todos los criterios"),"Valide todas las variables",IF(AND(D127="Cumple variable"),"Cumple obligación","No cumple obligación"))</f>
        <v>Valide todas las variables</v>
      </c>
      <c r="J126" s="110"/>
    </row>
    <row r="127" spans="1:10" ht="15" customHeight="1" x14ac:dyDescent="0.2">
      <c r="A127" s="111" t="s">
        <v>207</v>
      </c>
      <c r="B127" s="12" t="s">
        <v>37</v>
      </c>
      <c r="C127" s="13"/>
      <c r="D127" s="113" t="str">
        <f>+IF(C129="No aplica",IF(OR(C127="",C128=""),"Valide todos los criterios",IF(AND(C127="Cumple",C128="Cumple"),"Cumple variable","No cumple variable")),IF(OR(C127="",C128="",C129=""),"Valide todos los criterios",IF(AND(C127="Cumple",C128="Cumple",C129="Cumple"),"Cumple variable","No cumple variable")))</f>
        <v>Valide todos los criterios</v>
      </c>
      <c r="E127" s="115" t="s">
        <v>46</v>
      </c>
      <c r="F127" s="115"/>
      <c r="G127" s="115"/>
      <c r="H127" s="115"/>
      <c r="I127" s="115"/>
      <c r="J127" s="116"/>
    </row>
    <row r="128" spans="1:10" ht="60" customHeight="1" x14ac:dyDescent="0.2">
      <c r="A128" s="124"/>
      <c r="B128" s="10" t="s">
        <v>38</v>
      </c>
      <c r="C128" s="11"/>
      <c r="D128" s="168"/>
      <c r="E128" s="128"/>
      <c r="F128" s="129"/>
      <c r="G128" s="129"/>
      <c r="H128" s="129"/>
      <c r="I128" s="129"/>
      <c r="J128" s="130"/>
    </row>
    <row r="129" spans="1:10" ht="60" customHeight="1" thickBot="1" x14ac:dyDescent="0.25">
      <c r="A129" s="112"/>
      <c r="B129" s="14" t="s">
        <v>39</v>
      </c>
      <c r="C129" s="22"/>
      <c r="D129" s="114"/>
      <c r="E129" s="117"/>
      <c r="F129" s="118"/>
      <c r="G129" s="118"/>
      <c r="H129" s="118"/>
      <c r="I129" s="118"/>
      <c r="J129" s="119"/>
    </row>
    <row r="130" spans="1:10" ht="80.099999999999994" customHeight="1" thickBot="1" x14ac:dyDescent="0.25">
      <c r="A130" s="106" t="s">
        <v>208</v>
      </c>
      <c r="B130" s="107"/>
      <c r="C130" s="107"/>
      <c r="D130" s="107"/>
      <c r="E130" s="107"/>
      <c r="F130" s="107"/>
      <c r="G130" s="107"/>
      <c r="H130" s="108"/>
      <c r="I130" s="109" t="str">
        <f>+IF(D131="Variable no aplica","Obligación no aplica",IF(OR(D131=""),"Valide todas las variables",IF(AND(D131="Cumple variable"),"Cumple obligación","No cumple obligación")))</f>
        <v>Valide todas las variables</v>
      </c>
      <c r="J130" s="110"/>
    </row>
    <row r="131" spans="1:10" ht="15" customHeight="1" x14ac:dyDescent="0.2">
      <c r="A131" s="111" t="s">
        <v>209</v>
      </c>
      <c r="B131" s="152" t="s">
        <v>54</v>
      </c>
      <c r="C131" s="155"/>
      <c r="D131" s="164"/>
      <c r="E131" s="115" t="s">
        <v>46</v>
      </c>
      <c r="F131" s="115"/>
      <c r="G131" s="115"/>
      <c r="H131" s="115"/>
      <c r="I131" s="115"/>
      <c r="J131" s="116"/>
    </row>
    <row r="132" spans="1:10" ht="15" customHeight="1" x14ac:dyDescent="0.2">
      <c r="A132" s="124"/>
      <c r="B132" s="153"/>
      <c r="C132" s="156"/>
      <c r="D132" s="165"/>
      <c r="E132" s="128"/>
      <c r="F132" s="129"/>
      <c r="G132" s="129"/>
      <c r="H132" s="129"/>
      <c r="I132" s="129"/>
      <c r="J132" s="130"/>
    </row>
    <row r="133" spans="1:10" ht="15" customHeight="1" x14ac:dyDescent="0.2">
      <c r="A133" s="124"/>
      <c r="B133" s="153"/>
      <c r="C133" s="156"/>
      <c r="D133" s="165"/>
      <c r="E133" s="128"/>
      <c r="F133" s="129"/>
      <c r="G133" s="129"/>
      <c r="H133" s="129"/>
      <c r="I133" s="129"/>
      <c r="J133" s="130"/>
    </row>
    <row r="134" spans="1:10" ht="15" customHeight="1" x14ac:dyDescent="0.2">
      <c r="A134" s="124"/>
      <c r="B134" s="153"/>
      <c r="C134" s="156"/>
      <c r="D134" s="165"/>
      <c r="E134" s="128"/>
      <c r="F134" s="129"/>
      <c r="G134" s="129"/>
      <c r="H134" s="129"/>
      <c r="I134" s="129"/>
      <c r="J134" s="130"/>
    </row>
    <row r="135" spans="1:10" ht="15" customHeight="1" x14ac:dyDescent="0.2">
      <c r="A135" s="124"/>
      <c r="B135" s="153"/>
      <c r="C135" s="156"/>
      <c r="D135" s="165"/>
      <c r="E135" s="128"/>
      <c r="F135" s="129"/>
      <c r="G135" s="129"/>
      <c r="H135" s="129"/>
      <c r="I135" s="129"/>
      <c r="J135" s="130"/>
    </row>
    <row r="136" spans="1:10" ht="15" customHeight="1" x14ac:dyDescent="0.2">
      <c r="A136" s="124"/>
      <c r="B136" s="153"/>
      <c r="C136" s="156"/>
      <c r="D136" s="165"/>
      <c r="E136" s="128"/>
      <c r="F136" s="129"/>
      <c r="G136" s="129"/>
      <c r="H136" s="129"/>
      <c r="I136" s="129"/>
      <c r="J136" s="130"/>
    </row>
    <row r="137" spans="1:10" ht="15" customHeight="1" x14ac:dyDescent="0.2">
      <c r="A137" s="124"/>
      <c r="B137" s="153"/>
      <c r="C137" s="156"/>
      <c r="D137" s="165"/>
      <c r="E137" s="128"/>
      <c r="F137" s="129"/>
      <c r="G137" s="129"/>
      <c r="H137" s="129"/>
      <c r="I137" s="129"/>
      <c r="J137" s="130"/>
    </row>
    <row r="138" spans="1:10" ht="15" customHeight="1" thickBot="1" x14ac:dyDescent="0.25">
      <c r="A138" s="112"/>
      <c r="B138" s="154"/>
      <c r="C138" s="157"/>
      <c r="D138" s="166"/>
      <c r="E138" s="117"/>
      <c r="F138" s="118"/>
      <c r="G138" s="118"/>
      <c r="H138" s="118"/>
      <c r="I138" s="118"/>
      <c r="J138" s="119"/>
    </row>
    <row r="139" spans="1:10" ht="39.950000000000003" customHeight="1" thickBot="1" x14ac:dyDescent="0.25">
      <c r="A139" s="106" t="s">
        <v>210</v>
      </c>
      <c r="B139" s="107"/>
      <c r="C139" s="107"/>
      <c r="D139" s="107"/>
      <c r="E139" s="107"/>
      <c r="F139" s="107"/>
      <c r="G139" s="107"/>
      <c r="H139" s="108"/>
      <c r="I139" s="109" t="str">
        <f>+IF(OR(D140="Valide todos los criterios"),"Valide todas las variables",IF(AND(D140="Cumple variable"),"Cumple obligación","No cumple obligación"))</f>
        <v>Valide todas las variables</v>
      </c>
      <c r="J139" s="110"/>
    </row>
    <row r="140" spans="1:10" ht="15" customHeight="1" x14ac:dyDescent="0.2">
      <c r="A140" s="111" t="s">
        <v>211</v>
      </c>
      <c r="B140" s="12" t="s">
        <v>37</v>
      </c>
      <c r="C140" s="13"/>
      <c r="D140" s="113" t="str">
        <f>+IF(C141="No aplica",IF(OR(C140="",C142="",C143=""),"Valide todos los criterios",IF(AND(C140="Cumple",C142="Cumple",C143="Cumple"),"Cumple variable","No cumple variable")),IF(OR(C140="",C141="",C142="",C143=""),"Valide todos los criterios",IF(AND(C140="Cumple",C141="Cumple",C142="Cumple",C143="Cumple"),"Cumple variable","No cumple variable")))</f>
        <v>Valide todos los criterios</v>
      </c>
      <c r="E140" s="115" t="s">
        <v>46</v>
      </c>
      <c r="F140" s="115"/>
      <c r="G140" s="115"/>
      <c r="H140" s="115"/>
      <c r="I140" s="115"/>
      <c r="J140" s="116"/>
    </row>
    <row r="141" spans="1:10" ht="39.950000000000003" customHeight="1" x14ac:dyDescent="0.2">
      <c r="A141" s="124"/>
      <c r="B141" s="10" t="s">
        <v>38</v>
      </c>
      <c r="C141" s="11"/>
      <c r="D141" s="168"/>
      <c r="E141" s="128"/>
      <c r="F141" s="129"/>
      <c r="G141" s="129"/>
      <c r="H141" s="129"/>
      <c r="I141" s="129"/>
      <c r="J141" s="130"/>
    </row>
    <row r="142" spans="1:10" ht="39.950000000000003" customHeight="1" x14ac:dyDescent="0.2">
      <c r="A142" s="167"/>
      <c r="B142" s="65" t="s">
        <v>39</v>
      </c>
      <c r="C142" s="17"/>
      <c r="D142" s="168"/>
      <c r="E142" s="128"/>
      <c r="F142" s="129"/>
      <c r="G142" s="129"/>
      <c r="H142" s="129"/>
      <c r="I142" s="129"/>
      <c r="J142" s="130"/>
    </row>
    <row r="143" spans="1:10" ht="39.950000000000003" customHeight="1" thickBot="1" x14ac:dyDescent="0.25">
      <c r="A143" s="112"/>
      <c r="B143" s="14" t="s">
        <v>40</v>
      </c>
      <c r="C143" s="64"/>
      <c r="D143" s="114"/>
      <c r="E143" s="117"/>
      <c r="F143" s="118"/>
      <c r="G143" s="118"/>
      <c r="H143" s="118"/>
      <c r="I143" s="118"/>
      <c r="J143" s="119"/>
    </row>
    <row r="144" spans="1:10" ht="15" customHeight="1" thickBot="1" x14ac:dyDescent="0.25">
      <c r="A144" s="169" t="s">
        <v>60</v>
      </c>
      <c r="B144" s="170"/>
      <c r="C144" s="170"/>
      <c r="D144" s="170"/>
      <c r="E144" s="170"/>
      <c r="F144" s="170"/>
      <c r="G144" s="170"/>
      <c r="H144" s="170"/>
      <c r="I144" s="170"/>
      <c r="J144" s="171"/>
    </row>
    <row r="145" spans="1:10" ht="75" customHeight="1" thickBot="1" x14ac:dyDescent="0.25">
      <c r="A145" s="106" t="s">
        <v>212</v>
      </c>
      <c r="B145" s="107"/>
      <c r="C145" s="107"/>
      <c r="D145" s="107"/>
      <c r="E145" s="107"/>
      <c r="F145" s="107"/>
      <c r="G145" s="107"/>
      <c r="H145" s="108"/>
      <c r="I145" s="109" t="str">
        <f>+IF(OR(D146="Valide todos los criterios"),"Valide todas las variables",IF(AND(D146="Cumple variable"),"Cumple obligación","No cumple obligación"))</f>
        <v>Valide todas las variables</v>
      </c>
      <c r="J145" s="110"/>
    </row>
    <row r="146" spans="1:10" ht="15" customHeight="1" x14ac:dyDescent="0.2">
      <c r="A146" s="111" t="s">
        <v>213</v>
      </c>
      <c r="B146" s="12" t="s">
        <v>37</v>
      </c>
      <c r="C146" s="13"/>
      <c r="D146" s="125" t="str">
        <f>+IF(OR(C146="",C147="",C148=""),"Valide todos los criterios",IF(AND(C146="Cumple",C147="Cumple",C148="Cumple"),"Cumple variable","No cumple variable"))</f>
        <v>Valide todos los criterios</v>
      </c>
      <c r="E146" s="115" t="s">
        <v>46</v>
      </c>
      <c r="F146" s="115"/>
      <c r="G146" s="115"/>
      <c r="H146" s="115"/>
      <c r="I146" s="115"/>
      <c r="J146" s="116"/>
    </row>
    <row r="147" spans="1:10" ht="60" customHeight="1" x14ac:dyDescent="0.2">
      <c r="A147" s="124"/>
      <c r="B147" s="10" t="s">
        <v>38</v>
      </c>
      <c r="C147" s="11"/>
      <c r="D147" s="126"/>
      <c r="E147" s="128"/>
      <c r="F147" s="129"/>
      <c r="G147" s="129"/>
      <c r="H147" s="129"/>
      <c r="I147" s="129"/>
      <c r="J147" s="130"/>
    </row>
    <row r="148" spans="1:10" ht="60" customHeight="1" thickBot="1" x14ac:dyDescent="0.25">
      <c r="A148" s="112"/>
      <c r="B148" s="14" t="s">
        <v>39</v>
      </c>
      <c r="C148" s="22"/>
      <c r="D148" s="127"/>
      <c r="E148" s="117"/>
      <c r="F148" s="118"/>
      <c r="G148" s="118"/>
      <c r="H148" s="118"/>
      <c r="I148" s="118"/>
      <c r="J148" s="119"/>
    </row>
    <row r="149" spans="1:10" ht="60" customHeight="1" thickBot="1" x14ac:dyDescent="0.25">
      <c r="A149" s="106" t="s">
        <v>351</v>
      </c>
      <c r="B149" s="107"/>
      <c r="C149" s="107"/>
      <c r="D149" s="107"/>
      <c r="E149" s="107"/>
      <c r="F149" s="107"/>
      <c r="G149" s="107"/>
      <c r="H149" s="108"/>
      <c r="I149" s="109" t="str">
        <f>+IF(OR(D150="Valide todos los criterios"),"Valide todas las variables",IF(AND(D150="Cumple variable"),"Cumple obligación","No cumple obligación"))</f>
        <v>Valide todas las variables</v>
      </c>
      <c r="J149" s="110"/>
    </row>
    <row r="150" spans="1:10" ht="15" customHeight="1" x14ac:dyDescent="0.2">
      <c r="A150" s="111" t="s">
        <v>352</v>
      </c>
      <c r="B150" s="12" t="s">
        <v>37</v>
      </c>
      <c r="C150" s="13"/>
      <c r="D150" s="113" t="str">
        <f>+IF(OR(C150="",C151=""),"Valide todos los criterios",IF(AND(C150="Cumple",C151="Cumple"),"Cumple variable","No cumple variable"))</f>
        <v>Valide todos los criterios</v>
      </c>
      <c r="E150" s="115" t="s">
        <v>46</v>
      </c>
      <c r="F150" s="115"/>
      <c r="G150" s="115"/>
      <c r="H150" s="115"/>
      <c r="I150" s="115"/>
      <c r="J150" s="116"/>
    </row>
    <row r="151" spans="1:10" ht="120" customHeight="1" thickBot="1" x14ac:dyDescent="0.25">
      <c r="A151" s="112"/>
      <c r="B151" s="14" t="s">
        <v>38</v>
      </c>
      <c r="C151" s="22"/>
      <c r="D151" s="114"/>
      <c r="E151" s="117"/>
      <c r="F151" s="118"/>
      <c r="G151" s="118"/>
      <c r="H151" s="118"/>
      <c r="I151" s="118"/>
      <c r="J151" s="119"/>
    </row>
    <row r="152" spans="1:10" ht="90" customHeight="1" thickBot="1" x14ac:dyDescent="0.25">
      <c r="A152" s="106" t="s">
        <v>353</v>
      </c>
      <c r="B152" s="107"/>
      <c r="C152" s="107"/>
      <c r="D152" s="107"/>
      <c r="E152" s="107"/>
      <c r="F152" s="107"/>
      <c r="G152" s="107"/>
      <c r="H152" s="108"/>
      <c r="I152" s="109" t="str">
        <f>+IF(OR(D153="Valide todos los criterios"),"Valide todas las variables",IF(AND(D153="Cumple variable"),"Cumple obligación","No cumple obligación"))</f>
        <v>Valide todas las variables</v>
      </c>
      <c r="J152" s="110"/>
    </row>
    <row r="153" spans="1:10" ht="15" customHeight="1" x14ac:dyDescent="0.2">
      <c r="A153" s="111" t="s">
        <v>216</v>
      </c>
      <c r="B153" s="120" t="s">
        <v>37</v>
      </c>
      <c r="C153" s="122"/>
      <c r="D153" s="113" t="str">
        <f>+IF(OR(C153=""),"Valide todos los criterios",IF(AND(C153="Cumple"),"Cumple variable","No cumple variable"))</f>
        <v>Valide todos los criterios</v>
      </c>
      <c r="E153" s="115" t="s">
        <v>46</v>
      </c>
      <c r="F153" s="115"/>
      <c r="G153" s="115"/>
      <c r="H153" s="115"/>
      <c r="I153" s="115"/>
      <c r="J153" s="116"/>
    </row>
    <row r="154" spans="1:10" ht="120" customHeight="1" thickBot="1" x14ac:dyDescent="0.25">
      <c r="A154" s="112"/>
      <c r="B154" s="121"/>
      <c r="C154" s="123"/>
      <c r="D154" s="114"/>
      <c r="E154" s="117"/>
      <c r="F154" s="118"/>
      <c r="G154" s="118"/>
      <c r="H154" s="118"/>
      <c r="I154" s="118"/>
      <c r="J154" s="119"/>
    </row>
    <row r="155" spans="1:10" ht="39.950000000000003" customHeight="1" thickBot="1" x14ac:dyDescent="0.25">
      <c r="A155" s="106" t="s">
        <v>354</v>
      </c>
      <c r="B155" s="107"/>
      <c r="C155" s="107"/>
      <c r="D155" s="107"/>
      <c r="E155" s="107"/>
      <c r="F155" s="107"/>
      <c r="G155" s="107"/>
      <c r="H155" s="108"/>
      <c r="I155" s="109" t="str">
        <f>+IF(OR(D156="Valide todos los criterios"),"Valide todas las variables",IF(AND(D156="Cumple variable"),"Cumple obligación","No cumple obligación"))</f>
        <v>Valide todas las variables</v>
      </c>
      <c r="J155" s="110"/>
    </row>
    <row r="156" spans="1:10" ht="15" customHeight="1" x14ac:dyDescent="0.2">
      <c r="A156" s="111" t="s">
        <v>354</v>
      </c>
      <c r="B156" s="12" t="s">
        <v>37</v>
      </c>
      <c r="C156" s="13"/>
      <c r="D156" s="125" t="str">
        <f>+IF(OR(C156="",C157="",C158="",C159="",C160=""),"Valide todos los criterios",IF(AND(C156="Cumple",C157="Cumple",C158="Cumple",C159="Cumple",C160="Cumple"),"Cumple variable","No cumple variable"))</f>
        <v>Valide todos los criterios</v>
      </c>
      <c r="E156" s="115" t="s">
        <v>46</v>
      </c>
      <c r="F156" s="115"/>
      <c r="G156" s="115"/>
      <c r="H156" s="115"/>
      <c r="I156" s="115"/>
      <c r="J156" s="116"/>
    </row>
    <row r="157" spans="1:10" ht="30" customHeight="1" x14ac:dyDescent="0.2">
      <c r="A157" s="124"/>
      <c r="B157" s="10" t="s">
        <v>38</v>
      </c>
      <c r="C157" s="11"/>
      <c r="D157" s="126"/>
      <c r="E157" s="128"/>
      <c r="F157" s="129"/>
      <c r="G157" s="129"/>
      <c r="H157" s="129"/>
      <c r="I157" s="129"/>
      <c r="J157" s="130"/>
    </row>
    <row r="158" spans="1:10" ht="30" customHeight="1" x14ac:dyDescent="0.2">
      <c r="A158" s="124"/>
      <c r="B158" s="10" t="s">
        <v>39</v>
      </c>
      <c r="C158" s="11"/>
      <c r="D158" s="126"/>
      <c r="E158" s="128"/>
      <c r="F158" s="129"/>
      <c r="G158" s="129"/>
      <c r="H158" s="129"/>
      <c r="I158" s="129"/>
      <c r="J158" s="130"/>
    </row>
    <row r="159" spans="1:10" ht="30" customHeight="1" x14ac:dyDescent="0.2">
      <c r="A159" s="124"/>
      <c r="B159" s="10" t="s">
        <v>40</v>
      </c>
      <c r="C159" s="11"/>
      <c r="D159" s="126"/>
      <c r="E159" s="128"/>
      <c r="F159" s="129"/>
      <c r="G159" s="129"/>
      <c r="H159" s="129"/>
      <c r="I159" s="129"/>
      <c r="J159" s="130"/>
    </row>
    <row r="160" spans="1:10" ht="30" customHeight="1" thickBot="1" x14ac:dyDescent="0.25">
      <c r="A160" s="112"/>
      <c r="B160" s="14" t="s">
        <v>41</v>
      </c>
      <c r="C160" s="24"/>
      <c r="D160" s="127"/>
      <c r="E160" s="117"/>
      <c r="F160" s="118"/>
      <c r="G160" s="118"/>
      <c r="H160" s="118"/>
      <c r="I160" s="118"/>
      <c r="J160" s="119"/>
    </row>
    <row r="161" spans="1:10" ht="39.950000000000003" customHeight="1" thickBot="1" x14ac:dyDescent="0.25">
      <c r="A161" s="106" t="s">
        <v>219</v>
      </c>
      <c r="B161" s="107"/>
      <c r="C161" s="107"/>
      <c r="D161" s="107"/>
      <c r="E161" s="107"/>
      <c r="F161" s="107"/>
      <c r="G161" s="107"/>
      <c r="H161" s="108"/>
      <c r="I161" s="109" t="str">
        <f>+IF(D162="Variable no aplica","Obligación no aplica",IF(OR(D162=""),"Valide todas las variables",IF(AND(D162="Cumple variable"),"Cumple obligación","No cumple obligación")))</f>
        <v>Valide todas las variables</v>
      </c>
      <c r="J161" s="110"/>
    </row>
    <row r="162" spans="1:10" ht="15" customHeight="1" x14ac:dyDescent="0.2">
      <c r="A162" s="111" t="s">
        <v>220</v>
      </c>
      <c r="B162" s="152" t="s">
        <v>54</v>
      </c>
      <c r="C162" s="155"/>
      <c r="D162" s="164"/>
      <c r="E162" s="115" t="s">
        <v>46</v>
      </c>
      <c r="F162" s="115"/>
      <c r="G162" s="115"/>
      <c r="H162" s="115"/>
      <c r="I162" s="115"/>
      <c r="J162" s="116"/>
    </row>
    <row r="163" spans="1:10" ht="15" customHeight="1" x14ac:dyDescent="0.2">
      <c r="A163" s="124"/>
      <c r="B163" s="153"/>
      <c r="C163" s="156"/>
      <c r="D163" s="165"/>
      <c r="E163" s="128"/>
      <c r="F163" s="129"/>
      <c r="G163" s="129"/>
      <c r="H163" s="129"/>
      <c r="I163" s="129"/>
      <c r="J163" s="130"/>
    </row>
    <row r="164" spans="1:10" ht="15" customHeight="1" x14ac:dyDescent="0.2">
      <c r="A164" s="124"/>
      <c r="B164" s="153"/>
      <c r="C164" s="156"/>
      <c r="D164" s="165"/>
      <c r="E164" s="128"/>
      <c r="F164" s="129"/>
      <c r="G164" s="129"/>
      <c r="H164" s="129"/>
      <c r="I164" s="129"/>
      <c r="J164" s="130"/>
    </row>
    <row r="165" spans="1:10" ht="15" customHeight="1" x14ac:dyDescent="0.2">
      <c r="A165" s="124"/>
      <c r="B165" s="153"/>
      <c r="C165" s="156"/>
      <c r="D165" s="165"/>
      <c r="E165" s="128"/>
      <c r="F165" s="129"/>
      <c r="G165" s="129"/>
      <c r="H165" s="129"/>
      <c r="I165" s="129"/>
      <c r="J165" s="130"/>
    </row>
    <row r="166" spans="1:10" ht="15" customHeight="1" x14ac:dyDescent="0.2">
      <c r="A166" s="124"/>
      <c r="B166" s="153"/>
      <c r="C166" s="156"/>
      <c r="D166" s="165"/>
      <c r="E166" s="128"/>
      <c r="F166" s="129"/>
      <c r="G166" s="129"/>
      <c r="H166" s="129"/>
      <c r="I166" s="129"/>
      <c r="J166" s="130"/>
    </row>
    <row r="167" spans="1:10" ht="15" customHeight="1" x14ac:dyDescent="0.2">
      <c r="A167" s="124"/>
      <c r="B167" s="153"/>
      <c r="C167" s="156"/>
      <c r="D167" s="165"/>
      <c r="E167" s="128"/>
      <c r="F167" s="129"/>
      <c r="G167" s="129"/>
      <c r="H167" s="129"/>
      <c r="I167" s="129"/>
      <c r="J167" s="130"/>
    </row>
    <row r="168" spans="1:10" ht="15" customHeight="1" x14ac:dyDescent="0.2">
      <c r="A168" s="124"/>
      <c r="B168" s="153"/>
      <c r="C168" s="156"/>
      <c r="D168" s="165"/>
      <c r="E168" s="128"/>
      <c r="F168" s="129"/>
      <c r="G168" s="129"/>
      <c r="H168" s="129"/>
      <c r="I168" s="129"/>
      <c r="J168" s="130"/>
    </row>
    <row r="169" spans="1:10" ht="15" customHeight="1" thickBot="1" x14ac:dyDescent="0.25">
      <c r="A169" s="112"/>
      <c r="B169" s="154"/>
      <c r="C169" s="157"/>
      <c r="D169" s="166"/>
      <c r="E169" s="117"/>
      <c r="F169" s="118"/>
      <c r="G169" s="118"/>
      <c r="H169" s="118"/>
      <c r="I169" s="118"/>
      <c r="J169" s="119"/>
    </row>
    <row r="170" spans="1:10" ht="15" customHeight="1" thickBot="1" x14ac:dyDescent="0.25">
      <c r="A170" s="169" t="s">
        <v>61</v>
      </c>
      <c r="B170" s="170"/>
      <c r="C170" s="170"/>
      <c r="D170" s="170"/>
      <c r="E170" s="170"/>
      <c r="F170" s="170"/>
      <c r="G170" s="170"/>
      <c r="H170" s="170"/>
      <c r="I170" s="170"/>
      <c r="J170" s="171"/>
    </row>
    <row r="171" spans="1:10" ht="39.950000000000003" customHeight="1" thickBot="1" x14ac:dyDescent="0.25">
      <c r="A171" s="106" t="s">
        <v>355</v>
      </c>
      <c r="B171" s="107"/>
      <c r="C171" s="107"/>
      <c r="D171" s="107"/>
      <c r="E171" s="107"/>
      <c r="F171" s="107"/>
      <c r="G171" s="107"/>
      <c r="H171" s="108"/>
      <c r="I171" s="109" t="str">
        <f>+IF(OR(D172="Valide todos los criterios"),"Valide todas las variables",IF(AND(D172="Cumple variable"),"Cumple obligación","No cumple obligación"))</f>
        <v>Valide todas las variables</v>
      </c>
      <c r="J171" s="110"/>
    </row>
    <row r="172" spans="1:10" ht="15" customHeight="1" x14ac:dyDescent="0.2">
      <c r="A172" s="111" t="s">
        <v>62</v>
      </c>
      <c r="B172" s="12" t="s">
        <v>37</v>
      </c>
      <c r="C172" s="13"/>
      <c r="D172" s="125" t="str">
        <f>+IF(OR(C172="",C173="",C174="",C175="",C176=""),"Valide todos los criterios",IF(AND(C172="Cumple",C173="Cumple",C174="Cumple",C175="Cumple",C176="Cumple"),"Cumple variable","No cumple variable"))</f>
        <v>Valide todos los criterios</v>
      </c>
      <c r="E172" s="115" t="s">
        <v>46</v>
      </c>
      <c r="F172" s="115"/>
      <c r="G172" s="115"/>
      <c r="H172" s="115"/>
      <c r="I172" s="115"/>
      <c r="J172" s="116"/>
    </row>
    <row r="173" spans="1:10" ht="30" customHeight="1" x14ac:dyDescent="0.2">
      <c r="A173" s="124"/>
      <c r="B173" s="10" t="s">
        <v>38</v>
      </c>
      <c r="C173" s="11"/>
      <c r="D173" s="126"/>
      <c r="E173" s="128"/>
      <c r="F173" s="129"/>
      <c r="G173" s="129"/>
      <c r="H173" s="129"/>
      <c r="I173" s="129"/>
      <c r="J173" s="130"/>
    </row>
    <row r="174" spans="1:10" ht="30" customHeight="1" x14ac:dyDescent="0.2">
      <c r="A174" s="124"/>
      <c r="B174" s="10" t="s">
        <v>39</v>
      </c>
      <c r="C174" s="11"/>
      <c r="D174" s="126"/>
      <c r="E174" s="128"/>
      <c r="F174" s="129"/>
      <c r="G174" s="129"/>
      <c r="H174" s="129"/>
      <c r="I174" s="129"/>
      <c r="J174" s="130"/>
    </row>
    <row r="175" spans="1:10" ht="30" customHeight="1" x14ac:dyDescent="0.2">
      <c r="A175" s="124"/>
      <c r="B175" s="10" t="s">
        <v>40</v>
      </c>
      <c r="C175" s="11"/>
      <c r="D175" s="126"/>
      <c r="E175" s="128"/>
      <c r="F175" s="129"/>
      <c r="G175" s="129"/>
      <c r="H175" s="129"/>
      <c r="I175" s="129"/>
      <c r="J175" s="130"/>
    </row>
    <row r="176" spans="1:10" ht="30" customHeight="1" thickBot="1" x14ac:dyDescent="0.25">
      <c r="A176" s="112"/>
      <c r="B176" s="14" t="s">
        <v>41</v>
      </c>
      <c r="C176" s="24"/>
      <c r="D176" s="127"/>
      <c r="E176" s="117"/>
      <c r="F176" s="118"/>
      <c r="G176" s="118"/>
      <c r="H176" s="118"/>
      <c r="I176" s="118"/>
      <c r="J176" s="119"/>
    </row>
    <row r="177" spans="1:10" ht="60" customHeight="1" thickBot="1" x14ac:dyDescent="0.25">
      <c r="A177" s="106" t="s">
        <v>174</v>
      </c>
      <c r="B177" s="107"/>
      <c r="C177" s="107"/>
      <c r="D177" s="107"/>
      <c r="E177" s="107"/>
      <c r="F177" s="107"/>
      <c r="G177" s="107"/>
      <c r="H177" s="108"/>
      <c r="I177" s="109" t="str">
        <f>+IF(OR(D178="Valide todos los criterios"),"Valide todas las variables",IF(AND(D178="Cumple variable"),"Cumple obligación","No cumple obligación"))</f>
        <v>Valide todas las variables</v>
      </c>
      <c r="J177" s="110"/>
    </row>
    <row r="178" spans="1:10" ht="15" customHeight="1" x14ac:dyDescent="0.2">
      <c r="A178" s="111" t="s">
        <v>63</v>
      </c>
      <c r="B178" s="12" t="s">
        <v>37</v>
      </c>
      <c r="C178" s="13"/>
      <c r="D178" s="125" t="str">
        <f>+IF(OR(C178="",C179="",C180="",C181="",C182="",C183="",C184=""),"Valide todos los criterios",IF(AND(C178="Cumple",C179="Cumple",C180="Cumple",C181="Cumple",C182="Cumple",C183="Cumple",C184="Cumple"),"Cumple variable","No cumple variable"))</f>
        <v>Valide todos los criterios</v>
      </c>
      <c r="E178" s="115" t="s">
        <v>46</v>
      </c>
      <c r="F178" s="115"/>
      <c r="G178" s="115"/>
      <c r="H178" s="115"/>
      <c r="I178" s="115"/>
      <c r="J178" s="116"/>
    </row>
    <row r="179" spans="1:10" ht="20.100000000000001" customHeight="1" x14ac:dyDescent="0.2">
      <c r="A179" s="124"/>
      <c r="B179" s="10" t="s">
        <v>38</v>
      </c>
      <c r="C179" s="11"/>
      <c r="D179" s="126"/>
      <c r="E179" s="128"/>
      <c r="F179" s="129"/>
      <c r="G179" s="129"/>
      <c r="H179" s="129"/>
      <c r="I179" s="129"/>
      <c r="J179" s="130"/>
    </row>
    <row r="180" spans="1:10" ht="20.100000000000001" customHeight="1" x14ac:dyDescent="0.2">
      <c r="A180" s="124"/>
      <c r="B180" s="10" t="s">
        <v>39</v>
      </c>
      <c r="C180" s="11"/>
      <c r="D180" s="126"/>
      <c r="E180" s="128"/>
      <c r="F180" s="129"/>
      <c r="G180" s="129"/>
      <c r="H180" s="129"/>
      <c r="I180" s="129"/>
      <c r="J180" s="130"/>
    </row>
    <row r="181" spans="1:10" ht="20.100000000000001" customHeight="1" x14ac:dyDescent="0.2">
      <c r="A181" s="124"/>
      <c r="B181" s="10" t="s">
        <v>40</v>
      </c>
      <c r="C181" s="11"/>
      <c r="D181" s="126"/>
      <c r="E181" s="128"/>
      <c r="F181" s="129"/>
      <c r="G181" s="129"/>
      <c r="H181" s="129"/>
      <c r="I181" s="129"/>
      <c r="J181" s="130"/>
    </row>
    <row r="182" spans="1:10" ht="20.100000000000001" customHeight="1" x14ac:dyDescent="0.2">
      <c r="A182" s="124"/>
      <c r="B182" s="10" t="s">
        <v>41</v>
      </c>
      <c r="C182" s="11"/>
      <c r="D182" s="126"/>
      <c r="E182" s="128"/>
      <c r="F182" s="129"/>
      <c r="G182" s="129"/>
      <c r="H182" s="129"/>
      <c r="I182" s="129"/>
      <c r="J182" s="130"/>
    </row>
    <row r="183" spans="1:10" ht="20.100000000000001" customHeight="1" x14ac:dyDescent="0.2">
      <c r="A183" s="124"/>
      <c r="B183" s="10" t="s">
        <v>42</v>
      </c>
      <c r="C183" s="11"/>
      <c r="D183" s="126"/>
      <c r="E183" s="128"/>
      <c r="F183" s="129"/>
      <c r="G183" s="129"/>
      <c r="H183" s="129"/>
      <c r="I183" s="129"/>
      <c r="J183" s="130"/>
    </row>
    <row r="184" spans="1:10" ht="20.100000000000001" customHeight="1" thickBot="1" x14ac:dyDescent="0.25">
      <c r="A184" s="112"/>
      <c r="B184" s="14" t="s">
        <v>43</v>
      </c>
      <c r="C184" s="24"/>
      <c r="D184" s="127"/>
      <c r="E184" s="117"/>
      <c r="F184" s="118"/>
      <c r="G184" s="118"/>
      <c r="H184" s="118"/>
      <c r="I184" s="118"/>
      <c r="J184" s="119"/>
    </row>
    <row r="185" spans="1:10" ht="45" customHeight="1" thickBot="1" x14ac:dyDescent="0.25">
      <c r="A185" s="106" t="s">
        <v>64</v>
      </c>
      <c r="B185" s="107"/>
      <c r="C185" s="107"/>
      <c r="D185" s="107"/>
      <c r="E185" s="107"/>
      <c r="F185" s="107"/>
      <c r="G185" s="107"/>
      <c r="H185" s="108"/>
      <c r="I185" s="109" t="str">
        <f>+IF(OR(D186="Valide todos los criterios"),"Valide todas las variables",IF(AND(D186="Cumple variable"),"Cumple obligación","No cumple obligación"))</f>
        <v>Valide todas las variables</v>
      </c>
      <c r="J185" s="110"/>
    </row>
    <row r="186" spans="1:10" ht="15" customHeight="1" x14ac:dyDescent="0.2">
      <c r="A186" s="111" t="s">
        <v>65</v>
      </c>
      <c r="B186" s="12" t="s">
        <v>37</v>
      </c>
      <c r="C186" s="13"/>
      <c r="D186" s="125" t="str">
        <f>+IF(OR(C186="",C187="",C188="",C189="",C190="",C191=""),"Valide todos los criterios",IF(AND(C186="Cumple",C187="Cumple",C188="Cumple",C189="Cumple",C190="Cumple",C191="Cumple"),"Cumple variable","No cumple variable"))</f>
        <v>Valide todos los criterios</v>
      </c>
      <c r="E186" s="115" t="s">
        <v>46</v>
      </c>
      <c r="F186" s="115"/>
      <c r="G186" s="115"/>
      <c r="H186" s="115"/>
      <c r="I186" s="115"/>
      <c r="J186" s="116"/>
    </row>
    <row r="187" spans="1:10" ht="24.95" customHeight="1" x14ac:dyDescent="0.2">
      <c r="A187" s="124"/>
      <c r="B187" s="10" t="s">
        <v>38</v>
      </c>
      <c r="C187" s="11"/>
      <c r="D187" s="126"/>
      <c r="E187" s="128"/>
      <c r="F187" s="129"/>
      <c r="G187" s="129"/>
      <c r="H187" s="129"/>
      <c r="I187" s="129"/>
      <c r="J187" s="130"/>
    </row>
    <row r="188" spans="1:10" ht="24.95" customHeight="1" x14ac:dyDescent="0.2">
      <c r="A188" s="124"/>
      <c r="B188" s="10" t="s">
        <v>39</v>
      </c>
      <c r="C188" s="11"/>
      <c r="D188" s="126"/>
      <c r="E188" s="128"/>
      <c r="F188" s="129"/>
      <c r="G188" s="129"/>
      <c r="H188" s="129"/>
      <c r="I188" s="129"/>
      <c r="J188" s="130"/>
    </row>
    <row r="189" spans="1:10" ht="24.95" customHeight="1" x14ac:dyDescent="0.2">
      <c r="A189" s="124"/>
      <c r="B189" s="10" t="s">
        <v>40</v>
      </c>
      <c r="C189" s="11"/>
      <c r="D189" s="126"/>
      <c r="E189" s="128"/>
      <c r="F189" s="129"/>
      <c r="G189" s="129"/>
      <c r="H189" s="129"/>
      <c r="I189" s="129"/>
      <c r="J189" s="130"/>
    </row>
    <row r="190" spans="1:10" ht="24.95" customHeight="1" x14ac:dyDescent="0.2">
      <c r="A190" s="124"/>
      <c r="B190" s="10" t="s">
        <v>41</v>
      </c>
      <c r="C190" s="11"/>
      <c r="D190" s="126"/>
      <c r="E190" s="128"/>
      <c r="F190" s="129"/>
      <c r="G190" s="129"/>
      <c r="H190" s="129"/>
      <c r="I190" s="129"/>
      <c r="J190" s="130"/>
    </row>
    <row r="191" spans="1:10" ht="24.95" customHeight="1" thickBot="1" x14ac:dyDescent="0.25">
      <c r="A191" s="112"/>
      <c r="B191" s="14" t="s">
        <v>42</v>
      </c>
      <c r="C191" s="24"/>
      <c r="D191" s="127"/>
      <c r="E191" s="117"/>
      <c r="F191" s="118"/>
      <c r="G191" s="118"/>
      <c r="H191" s="118"/>
      <c r="I191" s="118"/>
      <c r="J191" s="119"/>
    </row>
    <row r="192" spans="1:10" ht="15" customHeight="1" thickBot="1" x14ac:dyDescent="0.25">
      <c r="A192" s="169" t="s">
        <v>66</v>
      </c>
      <c r="B192" s="170"/>
      <c r="C192" s="170"/>
      <c r="D192" s="170"/>
      <c r="E192" s="170"/>
      <c r="F192" s="170"/>
      <c r="G192" s="170"/>
      <c r="H192" s="170"/>
      <c r="I192" s="170"/>
      <c r="J192" s="171"/>
    </row>
    <row r="193" spans="1:10" ht="39.950000000000003" customHeight="1" thickBot="1" x14ac:dyDescent="0.25">
      <c r="A193" s="106" t="s">
        <v>356</v>
      </c>
      <c r="B193" s="107"/>
      <c r="C193" s="107"/>
      <c r="D193" s="107"/>
      <c r="E193" s="107"/>
      <c r="F193" s="107"/>
      <c r="G193" s="107"/>
      <c r="H193" s="108"/>
      <c r="I193" s="109" t="str">
        <f>+IF(C199="X","Obligación no aplica",IF(OR(D194="Valide todos los criterios"),"Valide todas las variables",IF(AND(D194="Cumple variable"),"Cumple obligación","No cumple obligación")))</f>
        <v>Valide todas las variables</v>
      </c>
      <c r="J193" s="110"/>
    </row>
    <row r="194" spans="1:10" ht="15" customHeight="1" x14ac:dyDescent="0.2">
      <c r="A194" s="173" t="s">
        <v>357</v>
      </c>
      <c r="B194" s="12" t="s">
        <v>37</v>
      </c>
      <c r="C194" s="13"/>
      <c r="D194" s="125" t="str">
        <f>+IF(C199="X","Variable no aplica",IF(C196="No aplica",IF(OR(C194="",C195="",C197="",C198=""),"Valide todos los criterios",IF(AND(C194="Cumple",C195="Cumple",C197="Cumple",C198="Cumple"),"Cumple variable","No cumple variable")),IF(OR(C194="",C195="",C196="",C197="",C198=""),"Valide todos los criterios",IF(AND(C194="Cumple",C195="Cumple",C196="Cumple",C197="Cumple",C198="Cumple"),"Cumple variable","No cumple variable"))))</f>
        <v>Valide todos los criterios</v>
      </c>
      <c r="E194" s="115" t="s">
        <v>46</v>
      </c>
      <c r="F194" s="115"/>
      <c r="G194" s="115"/>
      <c r="H194" s="115"/>
      <c r="I194" s="115"/>
      <c r="J194" s="116"/>
    </row>
    <row r="195" spans="1:10" ht="30" customHeight="1" x14ac:dyDescent="0.2">
      <c r="A195" s="172"/>
      <c r="B195" s="16" t="s">
        <v>38</v>
      </c>
      <c r="C195" s="17"/>
      <c r="D195" s="175"/>
      <c r="E195" s="128"/>
      <c r="F195" s="129"/>
      <c r="G195" s="129"/>
      <c r="H195" s="129"/>
      <c r="I195" s="129"/>
      <c r="J195" s="130"/>
    </row>
    <row r="196" spans="1:10" ht="30" customHeight="1" x14ac:dyDescent="0.2">
      <c r="A196" s="172"/>
      <c r="B196" s="16" t="s">
        <v>39</v>
      </c>
      <c r="C196" s="17"/>
      <c r="D196" s="175"/>
      <c r="E196" s="128"/>
      <c r="F196" s="129"/>
      <c r="G196" s="129"/>
      <c r="H196" s="129"/>
      <c r="I196" s="129"/>
      <c r="J196" s="130"/>
    </row>
    <row r="197" spans="1:10" ht="30" customHeight="1" x14ac:dyDescent="0.2">
      <c r="A197" s="172"/>
      <c r="B197" s="16" t="s">
        <v>40</v>
      </c>
      <c r="C197" s="17"/>
      <c r="D197" s="175"/>
      <c r="E197" s="128"/>
      <c r="F197" s="129"/>
      <c r="G197" s="129"/>
      <c r="H197" s="129"/>
      <c r="I197" s="129"/>
      <c r="J197" s="130"/>
    </row>
    <row r="198" spans="1:10" ht="30" customHeight="1" x14ac:dyDescent="0.2">
      <c r="A198" s="172"/>
      <c r="B198" s="16" t="s">
        <v>41</v>
      </c>
      <c r="C198" s="17"/>
      <c r="D198" s="175"/>
      <c r="E198" s="128"/>
      <c r="F198" s="129"/>
      <c r="G198" s="129"/>
      <c r="H198" s="129"/>
      <c r="I198" s="129"/>
      <c r="J198" s="130"/>
    </row>
    <row r="199" spans="1:10" ht="15" customHeight="1" thickBot="1" x14ac:dyDescent="0.25">
      <c r="A199" s="174"/>
      <c r="B199" s="18" t="s">
        <v>48</v>
      </c>
      <c r="C199" s="19"/>
      <c r="D199" s="127"/>
      <c r="E199" s="117"/>
      <c r="F199" s="118"/>
      <c r="G199" s="118"/>
      <c r="H199" s="118"/>
      <c r="I199" s="118"/>
      <c r="J199" s="119"/>
    </row>
    <row r="200" spans="1:10" ht="15" customHeight="1" x14ac:dyDescent="0.2">
      <c r="A200" s="158" t="s">
        <v>86</v>
      </c>
      <c r="B200" s="159"/>
      <c r="C200" s="159"/>
      <c r="D200" s="159"/>
      <c r="E200" s="159"/>
      <c r="F200" s="159"/>
      <c r="G200" s="159"/>
      <c r="H200" s="159"/>
      <c r="I200" s="159"/>
      <c r="J200" s="160"/>
    </row>
    <row r="201" spans="1:10" ht="249.95" customHeight="1" x14ac:dyDescent="0.2">
      <c r="A201" s="138"/>
      <c r="B201" s="139"/>
      <c r="C201" s="139"/>
      <c r="D201" s="139"/>
      <c r="E201" s="139"/>
      <c r="F201" s="139"/>
      <c r="G201" s="139"/>
      <c r="H201" s="139"/>
      <c r="I201" s="139"/>
      <c r="J201" s="140"/>
    </row>
    <row r="202" spans="1:10" ht="15" customHeight="1" x14ac:dyDescent="0.2">
      <c r="A202" s="141" t="s">
        <v>87</v>
      </c>
      <c r="B202" s="142"/>
      <c r="C202" s="142"/>
      <c r="D202" s="142"/>
      <c r="E202" s="142"/>
      <c r="F202" s="142"/>
      <c r="G202" s="142"/>
      <c r="H202" s="142"/>
      <c r="I202" s="142"/>
      <c r="J202" s="143"/>
    </row>
    <row r="203" spans="1:10" ht="249.95" customHeight="1" thickBot="1" x14ac:dyDescent="0.25">
      <c r="A203" s="144"/>
      <c r="B203" s="145"/>
      <c r="C203" s="145"/>
      <c r="D203" s="145"/>
      <c r="E203" s="145"/>
      <c r="F203" s="145"/>
      <c r="G203" s="145"/>
      <c r="H203" s="145"/>
      <c r="I203" s="145"/>
      <c r="J203" s="146"/>
    </row>
    <row r="204" spans="1:10" ht="12.75" x14ac:dyDescent="0.2">
      <c r="A204" s="161" t="s">
        <v>85</v>
      </c>
      <c r="B204" s="162"/>
      <c r="C204" s="162"/>
      <c r="D204" s="162"/>
      <c r="E204" s="162"/>
      <c r="F204" s="162"/>
      <c r="G204" s="162"/>
      <c r="H204" s="162"/>
      <c r="I204" s="162"/>
      <c r="J204" s="163"/>
    </row>
    <row r="205" spans="1:10" ht="20.100000000000001" customHeight="1" x14ac:dyDescent="0.2">
      <c r="A205" s="44" t="s">
        <v>88</v>
      </c>
      <c r="B205" s="136"/>
      <c r="C205" s="136"/>
      <c r="D205" s="136"/>
      <c r="E205" s="136"/>
      <c r="F205" s="43" t="s">
        <v>89</v>
      </c>
      <c r="G205" s="136"/>
      <c r="H205" s="136"/>
      <c r="I205" s="136"/>
      <c r="J205" s="137"/>
    </row>
    <row r="206" spans="1:10" ht="20.100000000000001" customHeight="1" x14ac:dyDescent="0.2">
      <c r="A206" s="44" t="s">
        <v>79</v>
      </c>
      <c r="B206" s="136"/>
      <c r="C206" s="136"/>
      <c r="D206" s="136"/>
      <c r="E206" s="136"/>
      <c r="F206" s="43" t="s">
        <v>79</v>
      </c>
      <c r="G206" s="136"/>
      <c r="H206" s="136"/>
      <c r="I206" s="136"/>
      <c r="J206" s="137"/>
    </row>
    <row r="207" spans="1:10" ht="20.100000000000001" customHeight="1" x14ac:dyDescent="0.2">
      <c r="A207" s="44" t="s">
        <v>81</v>
      </c>
      <c r="B207" s="136"/>
      <c r="C207" s="136"/>
      <c r="D207" s="136"/>
      <c r="E207" s="136"/>
      <c r="F207" s="43" t="s">
        <v>81</v>
      </c>
      <c r="G207" s="136"/>
      <c r="H207" s="136"/>
      <c r="I207" s="136"/>
      <c r="J207" s="137"/>
    </row>
    <row r="208" spans="1:10" ht="20.100000000000001" customHeight="1" x14ac:dyDescent="0.2">
      <c r="A208" s="44" t="s">
        <v>82</v>
      </c>
      <c r="B208" s="136"/>
      <c r="C208" s="136"/>
      <c r="D208" s="136"/>
      <c r="E208" s="136"/>
      <c r="F208" s="43" t="s">
        <v>82</v>
      </c>
      <c r="G208" s="136"/>
      <c r="H208" s="136"/>
      <c r="I208" s="136"/>
      <c r="J208" s="137"/>
    </row>
    <row r="209" spans="1:10" ht="30" customHeight="1" x14ac:dyDescent="0.2">
      <c r="A209" s="44" t="s">
        <v>80</v>
      </c>
      <c r="B209" s="136"/>
      <c r="C209" s="136"/>
      <c r="D209" s="136"/>
      <c r="E209" s="136"/>
      <c r="F209" s="43" t="s">
        <v>80</v>
      </c>
      <c r="G209" s="136"/>
      <c r="H209" s="136"/>
      <c r="I209" s="136"/>
      <c r="J209" s="137"/>
    </row>
    <row r="210" spans="1:10" ht="5.0999999999999996" customHeight="1" x14ac:dyDescent="0.2">
      <c r="A210" s="133"/>
      <c r="B210" s="134"/>
      <c r="C210" s="134"/>
      <c r="D210" s="134"/>
      <c r="E210" s="134"/>
      <c r="F210" s="134"/>
      <c r="G210" s="134"/>
      <c r="H210" s="134"/>
      <c r="I210" s="134"/>
      <c r="J210" s="135"/>
    </row>
    <row r="211" spans="1:10" ht="20.100000000000001" customHeight="1" x14ac:dyDescent="0.2">
      <c r="A211" s="44" t="s">
        <v>90</v>
      </c>
      <c r="B211" s="136"/>
      <c r="C211" s="136"/>
      <c r="D211" s="136"/>
      <c r="E211" s="136"/>
      <c r="F211" s="43" t="s">
        <v>91</v>
      </c>
      <c r="G211" s="136"/>
      <c r="H211" s="136"/>
      <c r="I211" s="136"/>
      <c r="J211" s="137"/>
    </row>
    <row r="212" spans="1:10" ht="20.100000000000001" customHeight="1" x14ac:dyDescent="0.2">
      <c r="A212" s="44" t="s">
        <v>79</v>
      </c>
      <c r="B212" s="136"/>
      <c r="C212" s="136"/>
      <c r="D212" s="136"/>
      <c r="E212" s="136"/>
      <c r="F212" s="43" t="s">
        <v>79</v>
      </c>
      <c r="G212" s="136"/>
      <c r="H212" s="136"/>
      <c r="I212" s="136"/>
      <c r="J212" s="137"/>
    </row>
    <row r="213" spans="1:10" ht="20.100000000000001" customHeight="1" x14ac:dyDescent="0.2">
      <c r="A213" s="44" t="s">
        <v>81</v>
      </c>
      <c r="B213" s="136"/>
      <c r="C213" s="136"/>
      <c r="D213" s="136"/>
      <c r="E213" s="136"/>
      <c r="F213" s="43" t="s">
        <v>81</v>
      </c>
      <c r="G213" s="136"/>
      <c r="H213" s="136"/>
      <c r="I213" s="136"/>
      <c r="J213" s="137"/>
    </row>
    <row r="214" spans="1:10" ht="20.100000000000001" customHeight="1" x14ac:dyDescent="0.2">
      <c r="A214" s="44" t="s">
        <v>82</v>
      </c>
      <c r="B214" s="136"/>
      <c r="C214" s="136"/>
      <c r="D214" s="136"/>
      <c r="E214" s="136"/>
      <c r="F214" s="43" t="s">
        <v>82</v>
      </c>
      <c r="G214" s="136"/>
      <c r="H214" s="136"/>
      <c r="I214" s="136"/>
      <c r="J214" s="137"/>
    </row>
    <row r="215" spans="1:10" ht="20.100000000000001" customHeight="1" thickBot="1" x14ac:dyDescent="0.25">
      <c r="A215" s="61" t="s">
        <v>80</v>
      </c>
      <c r="B215" s="147"/>
      <c r="C215" s="147"/>
      <c r="D215" s="147"/>
      <c r="E215" s="147"/>
      <c r="F215" s="62" t="s">
        <v>80</v>
      </c>
      <c r="G215" s="147"/>
      <c r="H215" s="147"/>
      <c r="I215" s="147"/>
      <c r="J215" s="148"/>
    </row>
    <row r="216" spans="1:10" ht="12.75" x14ac:dyDescent="0.2">
      <c r="A216" s="149" t="s">
        <v>84</v>
      </c>
      <c r="B216" s="150"/>
      <c r="C216" s="150"/>
      <c r="D216" s="150"/>
      <c r="E216" s="150"/>
      <c r="F216" s="150"/>
      <c r="G216" s="150"/>
      <c r="H216" s="150"/>
      <c r="I216" s="150"/>
      <c r="J216" s="151"/>
    </row>
    <row r="217" spans="1:10" ht="20.100000000000001" customHeight="1" x14ac:dyDescent="0.2">
      <c r="A217" s="44" t="s">
        <v>88</v>
      </c>
      <c r="B217" s="136"/>
      <c r="C217" s="136"/>
      <c r="D217" s="136"/>
      <c r="E217" s="136"/>
      <c r="F217" s="43" t="s">
        <v>89</v>
      </c>
      <c r="G217" s="136"/>
      <c r="H217" s="136"/>
      <c r="I217" s="136"/>
      <c r="J217" s="137"/>
    </row>
    <row r="218" spans="1:10" ht="20.100000000000001" customHeight="1" x14ac:dyDescent="0.2">
      <c r="A218" s="44" t="s">
        <v>79</v>
      </c>
      <c r="B218" s="136"/>
      <c r="C218" s="136"/>
      <c r="D218" s="136"/>
      <c r="E218" s="136"/>
      <c r="F218" s="43" t="s">
        <v>79</v>
      </c>
      <c r="G218" s="136"/>
      <c r="H218" s="136"/>
      <c r="I218" s="136"/>
      <c r="J218" s="137"/>
    </row>
    <row r="219" spans="1:10" ht="20.100000000000001" customHeight="1" x14ac:dyDescent="0.2">
      <c r="A219" s="44" t="s">
        <v>83</v>
      </c>
      <c r="B219" s="136"/>
      <c r="C219" s="136"/>
      <c r="D219" s="136"/>
      <c r="E219" s="136"/>
      <c r="F219" s="43" t="s">
        <v>83</v>
      </c>
      <c r="G219" s="136"/>
      <c r="H219" s="136"/>
      <c r="I219" s="136"/>
      <c r="J219" s="137"/>
    </row>
    <row r="220" spans="1:10" ht="20.100000000000001" customHeight="1" x14ac:dyDescent="0.2">
      <c r="A220" s="44" t="s">
        <v>82</v>
      </c>
      <c r="B220" s="136"/>
      <c r="C220" s="136"/>
      <c r="D220" s="136"/>
      <c r="E220" s="136"/>
      <c r="F220" s="43" t="s">
        <v>82</v>
      </c>
      <c r="G220" s="136"/>
      <c r="H220" s="136"/>
      <c r="I220" s="136"/>
      <c r="J220" s="137"/>
    </row>
    <row r="221" spans="1:10" ht="20.100000000000001" customHeight="1" x14ac:dyDescent="0.2">
      <c r="A221" s="44" t="s">
        <v>80</v>
      </c>
      <c r="B221" s="136"/>
      <c r="C221" s="136"/>
      <c r="D221" s="136"/>
      <c r="E221" s="136"/>
      <c r="F221" s="43" t="s">
        <v>80</v>
      </c>
      <c r="G221" s="136"/>
      <c r="H221" s="136"/>
      <c r="I221" s="136"/>
      <c r="J221" s="137"/>
    </row>
    <row r="222" spans="1:10" ht="5.0999999999999996" customHeight="1" x14ac:dyDescent="0.2">
      <c r="A222" s="133"/>
      <c r="B222" s="134"/>
      <c r="C222" s="134"/>
      <c r="D222" s="134"/>
      <c r="E222" s="134"/>
      <c r="F222" s="134"/>
      <c r="G222" s="134"/>
      <c r="H222" s="134"/>
      <c r="I222" s="134"/>
      <c r="J222" s="135"/>
    </row>
    <row r="223" spans="1:10" ht="20.100000000000001" customHeight="1" x14ac:dyDescent="0.2">
      <c r="A223" s="44" t="s">
        <v>90</v>
      </c>
      <c r="B223" s="136"/>
      <c r="C223" s="136"/>
      <c r="D223" s="136"/>
      <c r="E223" s="136"/>
      <c r="F223" s="43" t="s">
        <v>91</v>
      </c>
      <c r="G223" s="136"/>
      <c r="H223" s="136"/>
      <c r="I223" s="136"/>
      <c r="J223" s="137"/>
    </row>
    <row r="224" spans="1:10" ht="20.100000000000001" customHeight="1" x14ac:dyDescent="0.2">
      <c r="A224" s="44" t="s">
        <v>79</v>
      </c>
      <c r="B224" s="136"/>
      <c r="C224" s="136"/>
      <c r="D224" s="136"/>
      <c r="E224" s="136"/>
      <c r="F224" s="43" t="s">
        <v>79</v>
      </c>
      <c r="G224" s="136"/>
      <c r="H224" s="136"/>
      <c r="I224" s="136"/>
      <c r="J224" s="137"/>
    </row>
    <row r="225" spans="1:10" ht="20.100000000000001" customHeight="1" x14ac:dyDescent="0.2">
      <c r="A225" s="44" t="s">
        <v>83</v>
      </c>
      <c r="B225" s="136"/>
      <c r="C225" s="136"/>
      <c r="D225" s="136"/>
      <c r="E225" s="136"/>
      <c r="F225" s="43" t="s">
        <v>83</v>
      </c>
      <c r="G225" s="136"/>
      <c r="H225" s="136"/>
      <c r="I225" s="136"/>
      <c r="J225" s="137"/>
    </row>
    <row r="226" spans="1:10" ht="20.100000000000001" customHeight="1" x14ac:dyDescent="0.2">
      <c r="A226" s="44" t="s">
        <v>82</v>
      </c>
      <c r="B226" s="136"/>
      <c r="C226" s="136"/>
      <c r="D226" s="136"/>
      <c r="E226" s="136"/>
      <c r="F226" s="43" t="s">
        <v>82</v>
      </c>
      <c r="G226" s="136"/>
      <c r="H226" s="136"/>
      <c r="I226" s="136"/>
      <c r="J226" s="137"/>
    </row>
    <row r="227" spans="1:10" ht="30" customHeight="1" x14ac:dyDescent="0.2">
      <c r="A227" s="44" t="s">
        <v>80</v>
      </c>
      <c r="B227" s="136"/>
      <c r="C227" s="136"/>
      <c r="D227" s="136"/>
      <c r="E227" s="136"/>
      <c r="F227" s="43" t="s">
        <v>80</v>
      </c>
      <c r="G227" s="136"/>
      <c r="H227" s="136"/>
      <c r="I227" s="136"/>
      <c r="J227" s="137"/>
    </row>
    <row r="228" spans="1:10" ht="5.0999999999999996" customHeight="1" x14ac:dyDescent="0.2">
      <c r="A228" s="133"/>
      <c r="B228" s="134"/>
      <c r="C228" s="134"/>
      <c r="D228" s="134"/>
      <c r="E228" s="134"/>
      <c r="F228" s="134"/>
      <c r="G228" s="134"/>
      <c r="H228" s="134"/>
      <c r="I228" s="134"/>
      <c r="J228" s="135"/>
    </row>
    <row r="229" spans="1:10" ht="19.5" customHeight="1" x14ac:dyDescent="0.2">
      <c r="A229" s="44" t="s">
        <v>175</v>
      </c>
      <c r="B229" s="136"/>
      <c r="C229" s="136"/>
      <c r="D229" s="136"/>
      <c r="E229" s="136"/>
      <c r="F229" s="43" t="s">
        <v>176</v>
      </c>
      <c r="G229" s="136"/>
      <c r="H229" s="136"/>
      <c r="I229" s="136"/>
      <c r="J229" s="137"/>
    </row>
    <row r="230" spans="1:10" ht="19.5" customHeight="1" x14ac:dyDescent="0.2">
      <c r="A230" s="44" t="s">
        <v>79</v>
      </c>
      <c r="B230" s="136"/>
      <c r="C230" s="136"/>
      <c r="D230" s="136"/>
      <c r="E230" s="136"/>
      <c r="F230" s="43" t="s">
        <v>79</v>
      </c>
      <c r="G230" s="136"/>
      <c r="H230" s="136"/>
      <c r="I230" s="136"/>
      <c r="J230" s="137"/>
    </row>
    <row r="231" spans="1:10" ht="19.5" customHeight="1" x14ac:dyDescent="0.2">
      <c r="A231" s="44" t="s">
        <v>83</v>
      </c>
      <c r="B231" s="136"/>
      <c r="C231" s="136"/>
      <c r="D231" s="136"/>
      <c r="E231" s="136"/>
      <c r="F231" s="43" t="s">
        <v>83</v>
      </c>
      <c r="G231" s="136"/>
      <c r="H231" s="136"/>
      <c r="I231" s="136"/>
      <c r="J231" s="137"/>
    </row>
    <row r="232" spans="1:10" ht="19.5" customHeight="1" x14ac:dyDescent="0.2">
      <c r="A232" s="44" t="s">
        <v>82</v>
      </c>
      <c r="B232" s="136"/>
      <c r="C232" s="136"/>
      <c r="D232" s="136"/>
      <c r="E232" s="136"/>
      <c r="F232" s="43" t="s">
        <v>82</v>
      </c>
      <c r="G232" s="136"/>
      <c r="H232" s="136"/>
      <c r="I232" s="136"/>
      <c r="J232" s="137"/>
    </row>
    <row r="233" spans="1:10" ht="20.100000000000001" customHeight="1" thickBot="1" x14ac:dyDescent="0.25">
      <c r="A233" s="45" t="s">
        <v>80</v>
      </c>
      <c r="B233" s="131"/>
      <c r="C233" s="131"/>
      <c r="D233" s="131"/>
      <c r="E233" s="131"/>
      <c r="F233" s="46" t="s">
        <v>80</v>
      </c>
      <c r="G233" s="131"/>
      <c r="H233" s="131"/>
      <c r="I233" s="131"/>
      <c r="J233" s="132"/>
    </row>
  </sheetData>
  <sheetProtection algorithmName="SHA-512" hashValue="vpSHU0kj3VowSC9mqdr3v8P+MLSkoobMSAazEIvjGzQ0gzYxuQMprOAqbrsWxP1O4fztnZFj/ct5W3ywV1ooUw==" saltValue="ajfB+DckuhZ/Ct+6UMS5uQ==" spinCount="100000" sheet="1" formatRows="0"/>
  <mergeCells count="290">
    <mergeCell ref="A177:H177"/>
    <mergeCell ref="I177:J177"/>
    <mergeCell ref="A178:A184"/>
    <mergeCell ref="D178:D184"/>
    <mergeCell ref="E178:J178"/>
    <mergeCell ref="E179:J184"/>
    <mergeCell ref="A155:H155"/>
    <mergeCell ref="A40:H40"/>
    <mergeCell ref="I40:J40"/>
    <mergeCell ref="A41:A43"/>
    <mergeCell ref="D41:D43"/>
    <mergeCell ref="E41:J41"/>
    <mergeCell ref="E42:J43"/>
    <mergeCell ref="E100:J103"/>
    <mergeCell ref="A172:A176"/>
    <mergeCell ref="D172:D176"/>
    <mergeCell ref="E172:J172"/>
    <mergeCell ref="E173:J176"/>
    <mergeCell ref="A170:J170"/>
    <mergeCell ref="A171:H171"/>
    <mergeCell ref="I171:J171"/>
    <mergeCell ref="E77:J77"/>
    <mergeCell ref="E78:J84"/>
    <mergeCell ref="A86:A87"/>
    <mergeCell ref="A193:H193"/>
    <mergeCell ref="I193:J193"/>
    <mergeCell ref="A194:A199"/>
    <mergeCell ref="D194:D199"/>
    <mergeCell ref="E194:J194"/>
    <mergeCell ref="E195:J199"/>
    <mergeCell ref="A185:H185"/>
    <mergeCell ref="I185:J185"/>
    <mergeCell ref="A186:A191"/>
    <mergeCell ref="D186:D191"/>
    <mergeCell ref="E186:J186"/>
    <mergeCell ref="E187:J191"/>
    <mergeCell ref="A192:J192"/>
    <mergeCell ref="D86:D87"/>
    <mergeCell ref="E86:J86"/>
    <mergeCell ref="E87:J87"/>
    <mergeCell ref="A88:A89"/>
    <mergeCell ref="D88:D89"/>
    <mergeCell ref="E88:J88"/>
    <mergeCell ref="E89:J89"/>
    <mergeCell ref="A90:A97"/>
    <mergeCell ref="B90:B97"/>
    <mergeCell ref="C90:C97"/>
    <mergeCell ref="D90:D97"/>
    <mergeCell ref="E90:J90"/>
    <mergeCell ref="E91:J97"/>
    <mergeCell ref="B86:B87"/>
    <mergeCell ref="C86:C87"/>
    <mergeCell ref="B88:B89"/>
    <mergeCell ref="C88:C89"/>
    <mergeCell ref="D70:D76"/>
    <mergeCell ref="E70:J70"/>
    <mergeCell ref="E71:J76"/>
    <mergeCell ref="A66:A68"/>
    <mergeCell ref="D54:D69"/>
    <mergeCell ref="E54:J54"/>
    <mergeCell ref="E55:J69"/>
    <mergeCell ref="A70:A76"/>
    <mergeCell ref="A54:A65"/>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A20:J20"/>
    <mergeCell ref="A21:H21"/>
    <mergeCell ref="I21:J21"/>
    <mergeCell ref="A22:A25"/>
    <mergeCell ref="D22:D25"/>
    <mergeCell ref="E22:J22"/>
    <mergeCell ref="E23:J25"/>
    <mergeCell ref="A26:H26"/>
    <mergeCell ref="I26:J26"/>
    <mergeCell ref="A27:A35"/>
    <mergeCell ref="D27:D35"/>
    <mergeCell ref="E27:J27"/>
    <mergeCell ref="E28:J35"/>
    <mergeCell ref="A85:H85"/>
    <mergeCell ref="I85:J85"/>
    <mergeCell ref="A44:H44"/>
    <mergeCell ref="I44:J44"/>
    <mergeCell ref="A45:A50"/>
    <mergeCell ref="D45:D50"/>
    <mergeCell ref="E45:J45"/>
    <mergeCell ref="E46:J50"/>
    <mergeCell ref="A36:H36"/>
    <mergeCell ref="I36:J36"/>
    <mergeCell ref="A37:A39"/>
    <mergeCell ref="D37:D39"/>
    <mergeCell ref="E37:J37"/>
    <mergeCell ref="E38:J39"/>
    <mergeCell ref="A77:A84"/>
    <mergeCell ref="D77:D84"/>
    <mergeCell ref="A51:A53"/>
    <mergeCell ref="D51:D53"/>
    <mergeCell ref="E51:J51"/>
    <mergeCell ref="E52:J53"/>
    <mergeCell ref="A98:H98"/>
    <mergeCell ref="I98:J98"/>
    <mergeCell ref="A99:A103"/>
    <mergeCell ref="D99:D103"/>
    <mergeCell ref="E99:J99"/>
    <mergeCell ref="A117:H117"/>
    <mergeCell ref="I117:J117"/>
    <mergeCell ref="A118:A125"/>
    <mergeCell ref="D118:D125"/>
    <mergeCell ref="E118:J118"/>
    <mergeCell ref="E119:J125"/>
    <mergeCell ref="B118:B125"/>
    <mergeCell ref="C118:C125"/>
    <mergeCell ref="A104:H104"/>
    <mergeCell ref="I104:J104"/>
    <mergeCell ref="A105:A112"/>
    <mergeCell ref="D105:D112"/>
    <mergeCell ref="E105:J105"/>
    <mergeCell ref="E106:J112"/>
    <mergeCell ref="A113:H113"/>
    <mergeCell ref="I113:J113"/>
    <mergeCell ref="A114:A116"/>
    <mergeCell ref="D114:D116"/>
    <mergeCell ref="E114:J114"/>
    <mergeCell ref="E115:J116"/>
    <mergeCell ref="B105:B112"/>
    <mergeCell ref="C105:C112"/>
    <mergeCell ref="A126:H126"/>
    <mergeCell ref="I126:J126"/>
    <mergeCell ref="A127:A129"/>
    <mergeCell ref="D127:D129"/>
    <mergeCell ref="E127:J127"/>
    <mergeCell ref="E128:J129"/>
    <mergeCell ref="A150:A151"/>
    <mergeCell ref="D150:D151"/>
    <mergeCell ref="E150:J150"/>
    <mergeCell ref="E151:J151"/>
    <mergeCell ref="A144:J144"/>
    <mergeCell ref="A145:H145"/>
    <mergeCell ref="I145:J145"/>
    <mergeCell ref="A146:A148"/>
    <mergeCell ref="D146:D148"/>
    <mergeCell ref="E146:J146"/>
    <mergeCell ref="E147:J148"/>
    <mergeCell ref="A149:H149"/>
    <mergeCell ref="I149:J149"/>
    <mergeCell ref="A130:H130"/>
    <mergeCell ref="I130:J130"/>
    <mergeCell ref="A131:A138"/>
    <mergeCell ref="B131:B138"/>
    <mergeCell ref="C131:C138"/>
    <mergeCell ref="A200:J200"/>
    <mergeCell ref="A204:J204"/>
    <mergeCell ref="B205:E205"/>
    <mergeCell ref="B206:E206"/>
    <mergeCell ref="D131:D138"/>
    <mergeCell ref="E131:J131"/>
    <mergeCell ref="E132:J138"/>
    <mergeCell ref="A139:H139"/>
    <mergeCell ref="I139:J139"/>
    <mergeCell ref="A140:A143"/>
    <mergeCell ref="D140:D143"/>
    <mergeCell ref="E140:J140"/>
    <mergeCell ref="E141:J143"/>
    <mergeCell ref="A162:A169"/>
    <mergeCell ref="B162:B169"/>
    <mergeCell ref="C162:C169"/>
    <mergeCell ref="D162:D169"/>
    <mergeCell ref="E162:J162"/>
    <mergeCell ref="E163:J169"/>
    <mergeCell ref="B207:E207"/>
    <mergeCell ref="B208:E208"/>
    <mergeCell ref="B209:E209"/>
    <mergeCell ref="G205:J205"/>
    <mergeCell ref="G206:J206"/>
    <mergeCell ref="G207:J207"/>
    <mergeCell ref="G208:J208"/>
    <mergeCell ref="G209:J209"/>
    <mergeCell ref="G218:J218"/>
    <mergeCell ref="B219:E219"/>
    <mergeCell ref="G219:J219"/>
    <mergeCell ref="A210:J210"/>
    <mergeCell ref="B211:E211"/>
    <mergeCell ref="G211:J211"/>
    <mergeCell ref="B212:E212"/>
    <mergeCell ref="G212:J212"/>
    <mergeCell ref="B213:E213"/>
    <mergeCell ref="G213:J213"/>
    <mergeCell ref="B214:E214"/>
    <mergeCell ref="G214:J214"/>
    <mergeCell ref="B225:E225"/>
    <mergeCell ref="G225:J225"/>
    <mergeCell ref="B226:E226"/>
    <mergeCell ref="G226:J226"/>
    <mergeCell ref="B227:E227"/>
    <mergeCell ref="G227:J227"/>
    <mergeCell ref="A201:J201"/>
    <mergeCell ref="A202:J202"/>
    <mergeCell ref="A203:J203"/>
    <mergeCell ref="B220:E220"/>
    <mergeCell ref="G220:J220"/>
    <mergeCell ref="B221:E221"/>
    <mergeCell ref="G221:J221"/>
    <mergeCell ref="A222:J222"/>
    <mergeCell ref="B223:E223"/>
    <mergeCell ref="G223:J223"/>
    <mergeCell ref="B224:E224"/>
    <mergeCell ref="G224:J224"/>
    <mergeCell ref="B215:E215"/>
    <mergeCell ref="G215:J215"/>
    <mergeCell ref="A216:J216"/>
    <mergeCell ref="B217:E217"/>
    <mergeCell ref="G217:J217"/>
    <mergeCell ref="B218:E218"/>
    <mergeCell ref="B233:E233"/>
    <mergeCell ref="G233:J233"/>
    <mergeCell ref="A228:J228"/>
    <mergeCell ref="B229:E229"/>
    <mergeCell ref="G229:J229"/>
    <mergeCell ref="B230:E230"/>
    <mergeCell ref="G230:J230"/>
    <mergeCell ref="B231:E231"/>
    <mergeCell ref="G231:J231"/>
    <mergeCell ref="B232:E232"/>
    <mergeCell ref="G232:J232"/>
    <mergeCell ref="A152:H152"/>
    <mergeCell ref="I152:J152"/>
    <mergeCell ref="A153:A154"/>
    <mergeCell ref="D153:D154"/>
    <mergeCell ref="E153:J153"/>
    <mergeCell ref="E154:J154"/>
    <mergeCell ref="B153:B154"/>
    <mergeCell ref="C153:C154"/>
    <mergeCell ref="A161:H161"/>
    <mergeCell ref="I161:J161"/>
    <mergeCell ref="I155:J155"/>
    <mergeCell ref="A156:A160"/>
    <mergeCell ref="D156:D160"/>
    <mergeCell ref="E156:J156"/>
    <mergeCell ref="E157:J160"/>
  </mergeCells>
  <conditionalFormatting sqref="C1:D1 F1 H1:J1 C19:E19 H19:J19 A4:J4 A6:J6 A8:J8 A10:J10 A15 A17:J17 C45:C53 C127:C129 C156:C160 C172:C176 C186:C191 A13:B13 E13 G13 I13 C15 E15 G15:J15 C178:C184 C22:C25 C27:C34 C37:C39 C146:C148 C86 C88">
    <cfRule type="containsBlanks" dxfId="19" priority="55">
      <formula>LEN(TRIM(A1))=0</formula>
    </cfRule>
  </conditionalFormatting>
  <conditionalFormatting sqref="C70:C76">
    <cfRule type="containsBlanks" dxfId="18" priority="41">
      <formula>LEN(TRIM(C70))=0</formula>
    </cfRule>
  </conditionalFormatting>
  <conditionalFormatting sqref="C70:C75">
    <cfRule type="cellIs" dxfId="17" priority="39" operator="equal">
      <formula>$A$69="No"</formula>
    </cfRule>
  </conditionalFormatting>
  <conditionalFormatting sqref="C76">
    <cfRule type="cellIs" dxfId="16" priority="37" operator="equal">
      <formula>$A$69="Si"</formula>
    </cfRule>
  </conditionalFormatting>
  <conditionalFormatting sqref="C77:C84">
    <cfRule type="containsBlanks" dxfId="15" priority="35">
      <formula>LEN(TRIM(C77))=0</formula>
    </cfRule>
  </conditionalFormatting>
  <conditionalFormatting sqref="C84">
    <cfRule type="cellIs" dxfId="14" priority="34" operator="equal">
      <formula>$A$69="Si"</formula>
    </cfRule>
  </conditionalFormatting>
  <conditionalFormatting sqref="C77:C83">
    <cfRule type="cellIs" dxfId="13" priority="33" operator="equal">
      <formula>$A$69="No"</formula>
    </cfRule>
  </conditionalFormatting>
  <conditionalFormatting sqref="C150:C151">
    <cfRule type="containsBlanks" dxfId="12" priority="20">
      <formula>LEN(TRIM(C150))=0</formula>
    </cfRule>
  </conditionalFormatting>
  <conditionalFormatting sqref="C194:C198">
    <cfRule type="containsBlanks" dxfId="11" priority="14">
      <formula>LEN(TRIM(C194))=0</formula>
    </cfRule>
  </conditionalFormatting>
  <conditionalFormatting sqref="C54:C67 C69">
    <cfRule type="containsBlanks" dxfId="10" priority="12">
      <formula>LEN(TRIM(C54))=0</formula>
    </cfRule>
  </conditionalFormatting>
  <conditionalFormatting sqref="C69">
    <cfRule type="cellIs" dxfId="9" priority="11" operator="equal">
      <formula>$A$69="Si"</formula>
    </cfRule>
  </conditionalFormatting>
  <conditionalFormatting sqref="C54:C67">
    <cfRule type="cellIs" dxfId="8" priority="10" operator="equal">
      <formula>$A$69="No"</formula>
    </cfRule>
  </conditionalFormatting>
  <conditionalFormatting sqref="A69">
    <cfRule type="containsBlanks" dxfId="7" priority="9">
      <formula>LEN(TRIM(A69))=0</formula>
    </cfRule>
  </conditionalFormatting>
  <conditionalFormatting sqref="C68">
    <cfRule type="containsBlanks" dxfId="6" priority="8">
      <formula>LEN(TRIM(C68))=0</formula>
    </cfRule>
  </conditionalFormatting>
  <conditionalFormatting sqref="C68">
    <cfRule type="cellIs" dxfId="5" priority="7" operator="equal">
      <formula>$A$69="Si"</formula>
    </cfRule>
  </conditionalFormatting>
  <conditionalFormatting sqref="C41:C43">
    <cfRule type="containsBlanks" dxfId="4" priority="6">
      <formula>LEN(TRIM(C41))=0</formula>
    </cfRule>
  </conditionalFormatting>
  <conditionalFormatting sqref="C99:C103">
    <cfRule type="containsBlanks" dxfId="3" priority="4">
      <formula>LEN(TRIM(C99))=0</formula>
    </cfRule>
  </conditionalFormatting>
  <conditionalFormatting sqref="C114:C115">
    <cfRule type="containsBlanks" dxfId="2" priority="3">
      <formula>LEN(TRIM(C114))=0</formula>
    </cfRule>
  </conditionalFormatting>
  <conditionalFormatting sqref="C140:C143">
    <cfRule type="containsBlanks" dxfId="1" priority="2">
      <formula>LEN(TRIM(C140))=0</formula>
    </cfRule>
  </conditionalFormatting>
  <conditionalFormatting sqref="C153">
    <cfRule type="containsBlanks" dxfId="0" priority="1">
      <formula>LEN(TRIM(C153))=0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EXTERNADO MEDIA JORNADA RAJ SRPA&amp;R&amp;"Arial,Normal"&amp;10F8.A6.G19.P 
Versión 3 
Página &amp;P de &amp;N 
18/03/2021 
Clasificación de la Información 
Clasificada</oddHeader>
    <oddFooter>&amp;C&amp;G</oddFooter>
  </headerFooter>
  <rowBreaks count="10" manualBreakCount="10">
    <brk id="25" max="9" man="1"/>
    <brk id="69" max="9" man="1"/>
    <brk id="89" max="9" man="1"/>
    <brk id="112" max="9" man="1"/>
    <brk id="143" max="9" man="1"/>
    <brk id="151" max="9" man="1"/>
    <brk id="169" max="9" man="1"/>
    <brk id="191" max="9" man="1"/>
    <brk id="199" max="9" man="1"/>
    <brk id="203"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C99:C103 C41:C43 C114:C115 C156:C160 C146:C148 C153 C172:C176 C186:C191 C45:C84 C194:C195 C197:C198 C178:C184 C22:C25 C27:C29 C31:C34 C37:C39 C127:C129 C140 C142:C143 C150:C151 C86 C88</xm:sqref>
        </x14:dataValidation>
        <x14:dataValidation type="list" allowBlank="1" showInputMessage="1" showErrorMessage="1" xr:uid="{00000000-0002-0000-0000-000004000000}">
          <x14:formula1>
            <xm:f>Tablas!$C$2</xm:f>
          </x14:formula1>
          <xm:sqref>C116 C199 C35</xm:sqref>
        </x14:dataValidation>
        <x14:dataValidation type="list" allowBlank="1" showInputMessage="1" showErrorMessage="1" xr:uid="{00000000-0002-0000-0000-000005000000}">
          <x14:formula1>
            <xm:f>Tablas!$D$2:$D$3</xm:f>
          </x14:formula1>
          <xm:sqref>D90:D97 D105:D112</xm:sqref>
        </x14:dataValidation>
        <x14:dataValidation type="list" allowBlank="1" showInputMessage="1" showErrorMessage="1" xr:uid="{00000000-0002-0000-0000-000006000000}">
          <x14:formula1>
            <xm:f>Tablas!$E$2:$E$3</xm:f>
          </x14:formula1>
          <xm:sqref>A69</xm:sqref>
        </x14:dataValidation>
        <x14:dataValidation type="list" allowBlank="1" showInputMessage="1" showErrorMessage="1" xr:uid="{00000000-0002-0000-0000-000007000000}">
          <x14:formula1>
            <xm:f>Tablas!$B$2:$B$4</xm:f>
          </x14:formula1>
          <xm:sqref>C30 C196 C141</xm:sqref>
        </x14:dataValidation>
        <x14:dataValidation type="list" allowBlank="1" showInputMessage="1" showErrorMessage="1" xr:uid="{00000000-0002-0000-0000-000008000000}">
          <x14:formula1>
            <xm:f>Tablas!$D$2:$D$4</xm:f>
          </x14:formula1>
          <xm:sqref>D118:D125 D131:D138 D162:D169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J1" zoomScale="70" zoomScaleNormal="70" workbookViewId="0">
      <pane ySplit="6" topLeftCell="A7" activePane="bottomLeft" state="frozen"/>
      <selection pane="bottomLeft" activeCell="JS1" sqref="JS1"/>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22"/>
      <c r="B1" s="219" t="s">
        <v>366</v>
      </c>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c r="ID1" s="219"/>
      <c r="IE1" s="219"/>
      <c r="IF1" s="219"/>
      <c r="IG1" s="219"/>
      <c r="IH1" s="219"/>
      <c r="II1" s="219"/>
      <c r="IJ1" s="219"/>
      <c r="IK1" s="219"/>
      <c r="IL1" s="219"/>
      <c r="IM1" s="219"/>
      <c r="IN1" s="219"/>
      <c r="IO1" s="219"/>
      <c r="IP1" s="219"/>
      <c r="IQ1" s="219"/>
      <c r="IR1" s="219"/>
      <c r="IS1" s="219"/>
      <c r="IT1" s="219"/>
      <c r="IU1" s="219"/>
      <c r="IV1" s="219"/>
      <c r="IW1" s="219"/>
      <c r="IX1" s="219"/>
      <c r="IY1" s="219"/>
      <c r="IZ1" s="219"/>
      <c r="JA1" s="219"/>
      <c r="JB1" s="219"/>
      <c r="JC1" s="219"/>
      <c r="JD1" s="219"/>
      <c r="JE1" s="219"/>
      <c r="JF1" s="219"/>
      <c r="JG1" s="219"/>
      <c r="JH1" s="219"/>
      <c r="JI1" s="219"/>
      <c r="JJ1" s="219"/>
      <c r="JK1" s="219"/>
      <c r="JL1" s="219"/>
      <c r="JM1" s="219"/>
      <c r="JN1" s="219"/>
      <c r="JO1" s="219"/>
      <c r="JP1" s="219"/>
      <c r="JQ1" s="219"/>
      <c r="JR1" s="4" t="s">
        <v>367</v>
      </c>
      <c r="JS1" s="83">
        <v>44273</v>
      </c>
    </row>
    <row r="2" spans="1:279" ht="30" customHeight="1" x14ac:dyDescent="0.25">
      <c r="A2" s="223"/>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0"/>
      <c r="FL2" s="220"/>
      <c r="FM2" s="220"/>
      <c r="FN2" s="220"/>
      <c r="FO2" s="220"/>
      <c r="FP2" s="220"/>
      <c r="FQ2" s="220"/>
      <c r="FR2" s="220"/>
      <c r="FS2" s="220"/>
      <c r="FT2" s="220"/>
      <c r="FU2" s="220"/>
      <c r="FV2" s="220"/>
      <c r="FW2" s="220"/>
      <c r="FX2" s="220"/>
      <c r="FY2" s="220"/>
      <c r="FZ2" s="220"/>
      <c r="GA2" s="220"/>
      <c r="GB2" s="220"/>
      <c r="GC2" s="220"/>
      <c r="GD2" s="220"/>
      <c r="GE2" s="220"/>
      <c r="GF2" s="220"/>
      <c r="GG2" s="220"/>
      <c r="GH2" s="220"/>
      <c r="GI2" s="220"/>
      <c r="GJ2" s="220"/>
      <c r="GK2" s="220"/>
      <c r="GL2" s="220"/>
      <c r="GM2" s="220"/>
      <c r="GN2" s="220"/>
      <c r="GO2" s="220"/>
      <c r="GP2" s="220"/>
      <c r="GQ2" s="220"/>
      <c r="GR2" s="220"/>
      <c r="GS2" s="220"/>
      <c r="GT2" s="220"/>
      <c r="GU2" s="220"/>
      <c r="GV2" s="220"/>
      <c r="GW2" s="220"/>
      <c r="GX2" s="220"/>
      <c r="GY2" s="220"/>
      <c r="GZ2" s="220"/>
      <c r="HA2" s="220"/>
      <c r="HB2" s="220"/>
      <c r="HC2" s="220"/>
      <c r="HD2" s="220"/>
      <c r="HE2" s="220"/>
      <c r="HF2" s="220"/>
      <c r="HG2" s="220"/>
      <c r="HH2" s="220"/>
      <c r="HI2" s="220"/>
      <c r="HJ2" s="220"/>
      <c r="HK2" s="220"/>
      <c r="HL2" s="220"/>
      <c r="HM2" s="220"/>
      <c r="HN2" s="220"/>
      <c r="HO2" s="220"/>
      <c r="HP2" s="220"/>
      <c r="HQ2" s="220"/>
      <c r="HR2" s="220"/>
      <c r="HS2" s="220"/>
      <c r="HT2" s="220"/>
      <c r="HU2" s="220"/>
      <c r="HV2" s="220"/>
      <c r="HW2" s="220"/>
      <c r="HX2" s="220"/>
      <c r="HY2" s="220"/>
      <c r="HZ2" s="220"/>
      <c r="IA2" s="220"/>
      <c r="IB2" s="220"/>
      <c r="IC2" s="220"/>
      <c r="ID2" s="220"/>
      <c r="IE2" s="220"/>
      <c r="IF2" s="220"/>
      <c r="IG2" s="220"/>
      <c r="IH2" s="220"/>
      <c r="II2" s="220"/>
      <c r="IJ2" s="220"/>
      <c r="IK2" s="220"/>
      <c r="IL2" s="220"/>
      <c r="IM2" s="220"/>
      <c r="IN2" s="220"/>
      <c r="IO2" s="220"/>
      <c r="IP2" s="220"/>
      <c r="IQ2" s="220"/>
      <c r="IR2" s="220"/>
      <c r="IS2" s="220"/>
      <c r="IT2" s="220"/>
      <c r="IU2" s="220"/>
      <c r="IV2" s="220"/>
      <c r="IW2" s="220"/>
      <c r="IX2" s="220"/>
      <c r="IY2" s="220"/>
      <c r="IZ2" s="220"/>
      <c r="JA2" s="220"/>
      <c r="JB2" s="220"/>
      <c r="JC2" s="220"/>
      <c r="JD2" s="220"/>
      <c r="JE2" s="220"/>
      <c r="JF2" s="220"/>
      <c r="JG2" s="220"/>
      <c r="JH2" s="220"/>
      <c r="JI2" s="220"/>
      <c r="JJ2" s="220"/>
      <c r="JK2" s="220"/>
      <c r="JL2" s="220"/>
      <c r="JM2" s="220"/>
      <c r="JN2" s="220"/>
      <c r="JO2" s="220"/>
      <c r="JP2" s="220"/>
      <c r="JQ2" s="220"/>
      <c r="JR2" s="5" t="s">
        <v>347</v>
      </c>
      <c r="JS2" s="50" t="s">
        <v>166</v>
      </c>
    </row>
    <row r="3" spans="1:279" ht="30" customHeight="1" thickBot="1" x14ac:dyDescent="0.3">
      <c r="A3" s="224"/>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c r="FG3" s="221"/>
      <c r="FH3" s="221"/>
      <c r="FI3" s="221"/>
      <c r="FJ3" s="221"/>
      <c r="FK3" s="221"/>
      <c r="FL3" s="221"/>
      <c r="FM3" s="221"/>
      <c r="FN3" s="221"/>
      <c r="FO3" s="221"/>
      <c r="FP3" s="221"/>
      <c r="FQ3" s="221"/>
      <c r="FR3" s="221"/>
      <c r="FS3" s="221"/>
      <c r="FT3" s="221"/>
      <c r="FU3" s="221"/>
      <c r="FV3" s="221"/>
      <c r="FW3" s="221"/>
      <c r="FX3" s="221"/>
      <c r="FY3" s="221"/>
      <c r="FZ3" s="221"/>
      <c r="GA3" s="221"/>
      <c r="GB3" s="221"/>
      <c r="GC3" s="221"/>
      <c r="GD3" s="221"/>
      <c r="GE3" s="221"/>
      <c r="GF3" s="221"/>
      <c r="GG3" s="221"/>
      <c r="GH3" s="221"/>
      <c r="GI3" s="221"/>
      <c r="GJ3" s="221"/>
      <c r="GK3" s="221"/>
      <c r="GL3" s="221"/>
      <c r="GM3" s="221"/>
      <c r="GN3" s="221"/>
      <c r="GO3" s="221"/>
      <c r="GP3" s="221"/>
      <c r="GQ3" s="221"/>
      <c r="GR3" s="221"/>
      <c r="GS3" s="221"/>
      <c r="GT3" s="221"/>
      <c r="GU3" s="221"/>
      <c r="GV3" s="221"/>
      <c r="GW3" s="221"/>
      <c r="GX3" s="221"/>
      <c r="GY3" s="221"/>
      <c r="GZ3" s="221"/>
      <c r="HA3" s="221"/>
      <c r="HB3" s="221"/>
      <c r="HC3" s="221"/>
      <c r="HD3" s="221"/>
      <c r="HE3" s="221"/>
      <c r="HF3" s="221"/>
      <c r="HG3" s="221"/>
      <c r="HH3" s="221"/>
      <c r="HI3" s="221"/>
      <c r="HJ3" s="221"/>
      <c r="HK3" s="221"/>
      <c r="HL3" s="221"/>
      <c r="HM3" s="221"/>
      <c r="HN3" s="221"/>
      <c r="HO3" s="221"/>
      <c r="HP3" s="221"/>
      <c r="HQ3" s="221"/>
      <c r="HR3" s="221"/>
      <c r="HS3" s="221"/>
      <c r="HT3" s="221"/>
      <c r="HU3" s="221"/>
      <c r="HV3" s="221"/>
      <c r="HW3" s="221"/>
      <c r="HX3" s="221"/>
      <c r="HY3" s="221"/>
      <c r="HZ3" s="221"/>
      <c r="IA3" s="221"/>
      <c r="IB3" s="221"/>
      <c r="IC3" s="221"/>
      <c r="ID3" s="221"/>
      <c r="IE3" s="221"/>
      <c r="IF3" s="221"/>
      <c r="IG3" s="221"/>
      <c r="IH3" s="221"/>
      <c r="II3" s="221"/>
      <c r="IJ3" s="221"/>
      <c r="IK3" s="221"/>
      <c r="IL3" s="221"/>
      <c r="IM3" s="221"/>
      <c r="IN3" s="221"/>
      <c r="IO3" s="221"/>
      <c r="IP3" s="221"/>
      <c r="IQ3" s="221"/>
      <c r="IR3" s="221"/>
      <c r="IS3" s="221"/>
      <c r="IT3" s="221"/>
      <c r="IU3" s="221"/>
      <c r="IV3" s="221"/>
      <c r="IW3" s="221"/>
      <c r="IX3" s="221"/>
      <c r="IY3" s="221"/>
      <c r="IZ3" s="221"/>
      <c r="JA3" s="221"/>
      <c r="JB3" s="221"/>
      <c r="JC3" s="221"/>
      <c r="JD3" s="221"/>
      <c r="JE3" s="221"/>
      <c r="JF3" s="221"/>
      <c r="JG3" s="221"/>
      <c r="JH3" s="221"/>
      <c r="JI3" s="221"/>
      <c r="JJ3" s="221"/>
      <c r="JK3" s="221"/>
      <c r="JL3" s="221"/>
      <c r="JM3" s="221"/>
      <c r="JN3" s="221"/>
      <c r="JO3" s="221"/>
      <c r="JP3" s="221"/>
      <c r="JQ3" s="221"/>
      <c r="JR3" s="216" t="s">
        <v>165</v>
      </c>
      <c r="JS3" s="217"/>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18" t="s">
        <v>2</v>
      </c>
      <c r="E5" s="218"/>
      <c r="F5" s="218"/>
      <c r="G5" s="218"/>
      <c r="H5" s="218"/>
      <c r="I5" s="218"/>
      <c r="J5" s="218"/>
      <c r="K5" s="218"/>
      <c r="L5" s="218"/>
      <c r="M5" s="218"/>
      <c r="N5" s="218"/>
      <c r="O5" s="55"/>
      <c r="P5" s="218" t="s">
        <v>14</v>
      </c>
      <c r="Q5" s="218"/>
      <c r="R5" s="218"/>
      <c r="S5" s="218"/>
      <c r="T5" s="218"/>
      <c r="U5" s="218"/>
      <c r="V5" s="218"/>
      <c r="W5" s="218"/>
      <c r="X5" s="218"/>
      <c r="Y5" s="218"/>
      <c r="Z5" s="218"/>
      <c r="AA5" s="218" t="s">
        <v>74</v>
      </c>
      <c r="AB5" s="218"/>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18" t="s">
        <v>163</v>
      </c>
      <c r="IE5" s="218"/>
      <c r="IF5" s="218" t="s">
        <v>155</v>
      </c>
      <c r="IG5" s="218"/>
      <c r="IH5" s="218"/>
      <c r="II5" s="218"/>
      <c r="IJ5" s="218" t="s">
        <v>156</v>
      </c>
      <c r="IK5" s="218"/>
      <c r="IL5" s="218"/>
      <c r="IM5" s="218"/>
      <c r="IN5" s="218" t="s">
        <v>157</v>
      </c>
      <c r="IO5" s="218"/>
      <c r="IP5" s="218"/>
      <c r="IQ5" s="218"/>
      <c r="IR5" s="218" t="s">
        <v>158</v>
      </c>
      <c r="IS5" s="218"/>
      <c r="IT5" s="218"/>
      <c r="IU5" s="218"/>
      <c r="IV5" s="218" t="s">
        <v>159</v>
      </c>
      <c r="IW5" s="218"/>
      <c r="IX5" s="218"/>
      <c r="IY5" s="218"/>
      <c r="IZ5" s="218" t="s">
        <v>160</v>
      </c>
      <c r="JA5" s="218"/>
      <c r="JB5" s="218"/>
      <c r="JC5" s="218"/>
      <c r="JD5" s="218" t="s">
        <v>161</v>
      </c>
      <c r="JE5" s="218"/>
      <c r="JF5" s="218"/>
      <c r="JG5" s="218"/>
      <c r="JH5" s="218" t="s">
        <v>162</v>
      </c>
      <c r="JI5" s="218"/>
      <c r="JJ5" s="218"/>
      <c r="JK5" s="218"/>
      <c r="JL5" s="218" t="s">
        <v>178</v>
      </c>
      <c r="JM5" s="218"/>
      <c r="JN5" s="218"/>
      <c r="JO5" s="218"/>
      <c r="JP5" s="218" t="s">
        <v>177</v>
      </c>
      <c r="JQ5" s="218"/>
      <c r="JR5" s="218"/>
      <c r="JS5" s="218"/>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82" t="s">
        <v>198</v>
      </c>
      <c r="AJ6" s="39" t="s">
        <v>199</v>
      </c>
      <c r="AK6" s="39" t="s">
        <v>200</v>
      </c>
      <c r="AL6" s="39" t="s">
        <v>202</v>
      </c>
      <c r="AM6" s="39" t="s">
        <v>204</v>
      </c>
      <c r="AN6" s="39" t="s">
        <v>206</v>
      </c>
      <c r="AO6" s="39" t="s">
        <v>208</v>
      </c>
      <c r="AP6" s="39" t="s">
        <v>210</v>
      </c>
      <c r="AQ6" s="39" t="s">
        <v>212</v>
      </c>
      <c r="AR6" s="39" t="s">
        <v>214</v>
      </c>
      <c r="AS6" s="39" t="s">
        <v>216</v>
      </c>
      <c r="AT6" s="39" t="s">
        <v>217</v>
      </c>
      <c r="AU6" s="39" t="s">
        <v>219</v>
      </c>
      <c r="AV6" s="39" t="s">
        <v>173</v>
      </c>
      <c r="AW6" s="39" t="s">
        <v>251</v>
      </c>
      <c r="AX6" s="39" t="s">
        <v>64</v>
      </c>
      <c r="AY6" s="39" t="s">
        <v>356</v>
      </c>
      <c r="AZ6" s="47" t="s">
        <v>181</v>
      </c>
      <c r="BA6" s="47" t="s">
        <v>182</v>
      </c>
      <c r="BB6" s="47" t="s">
        <v>184</v>
      </c>
      <c r="BC6" s="47" t="s">
        <v>185</v>
      </c>
      <c r="BD6" s="47" t="s">
        <v>187</v>
      </c>
      <c r="BE6" s="47" t="s">
        <v>188</v>
      </c>
      <c r="BF6" s="47" t="s">
        <v>189</v>
      </c>
      <c r="BG6" s="47" t="s">
        <v>190</v>
      </c>
      <c r="BH6" s="47" t="s">
        <v>191</v>
      </c>
      <c r="BI6" s="47" t="s">
        <v>193</v>
      </c>
      <c r="BJ6" s="82" t="s">
        <v>194</v>
      </c>
      <c r="BK6" s="47" t="s">
        <v>195</v>
      </c>
      <c r="BL6" s="82" t="s">
        <v>196</v>
      </c>
      <c r="BM6" s="47" t="s">
        <v>197</v>
      </c>
      <c r="BN6" s="82" t="s">
        <v>198</v>
      </c>
      <c r="BO6" s="47" t="s">
        <v>199</v>
      </c>
      <c r="BP6" s="47" t="s">
        <v>201</v>
      </c>
      <c r="BQ6" s="47" t="s">
        <v>203</v>
      </c>
      <c r="BR6" s="47" t="s">
        <v>205</v>
      </c>
      <c r="BS6" s="47" t="s">
        <v>207</v>
      </c>
      <c r="BT6" s="47" t="s">
        <v>209</v>
      </c>
      <c r="BU6" s="47" t="s">
        <v>211</v>
      </c>
      <c r="BV6" s="47" t="s">
        <v>213</v>
      </c>
      <c r="BW6" s="47" t="s">
        <v>215</v>
      </c>
      <c r="BX6" s="47" t="s">
        <v>216</v>
      </c>
      <c r="BY6" s="47" t="s">
        <v>218</v>
      </c>
      <c r="BZ6" s="47" t="s">
        <v>220</v>
      </c>
      <c r="CA6" s="47" t="s">
        <v>62</v>
      </c>
      <c r="CB6" s="47" t="s">
        <v>63</v>
      </c>
      <c r="CC6" s="47" t="s">
        <v>65</v>
      </c>
      <c r="CD6" s="47" t="s">
        <v>357</v>
      </c>
      <c r="CE6" s="49" t="s">
        <v>221</v>
      </c>
      <c r="CF6" s="49" t="s">
        <v>222</v>
      </c>
      <c r="CG6" s="49" t="s">
        <v>223</v>
      </c>
      <c r="CH6" s="49" t="s">
        <v>224</v>
      </c>
      <c r="CI6" s="49" t="s">
        <v>225</v>
      </c>
      <c r="CJ6" s="49" t="s">
        <v>226</v>
      </c>
      <c r="CK6" s="49" t="s">
        <v>227</v>
      </c>
      <c r="CL6" s="49" t="s">
        <v>228</v>
      </c>
      <c r="CM6" s="49" t="s">
        <v>229</v>
      </c>
      <c r="CN6" s="49" t="s">
        <v>230</v>
      </c>
      <c r="CO6" s="82" t="s">
        <v>231</v>
      </c>
      <c r="CP6" s="49" t="s">
        <v>232</v>
      </c>
      <c r="CQ6" s="82" t="s">
        <v>233</v>
      </c>
      <c r="CR6" s="49" t="s">
        <v>234</v>
      </c>
      <c r="CS6" s="82" t="s">
        <v>235</v>
      </c>
      <c r="CT6" s="49" t="s">
        <v>236</v>
      </c>
      <c r="CU6" s="49" t="s">
        <v>237</v>
      </c>
      <c r="CV6" s="49" t="s">
        <v>238</v>
      </c>
      <c r="CW6" s="49" t="s">
        <v>239</v>
      </c>
      <c r="CX6" s="49" t="s">
        <v>240</v>
      </c>
      <c r="CY6" s="49" t="s">
        <v>241</v>
      </c>
      <c r="CZ6" s="49" t="s">
        <v>242</v>
      </c>
      <c r="DA6" s="49" t="s">
        <v>243</v>
      </c>
      <c r="DB6" s="49" t="s">
        <v>244</v>
      </c>
      <c r="DC6" s="49" t="s">
        <v>245</v>
      </c>
      <c r="DD6" s="49" t="s">
        <v>246</v>
      </c>
      <c r="DE6" s="49" t="s">
        <v>247</v>
      </c>
      <c r="DF6" s="49" t="s">
        <v>248</v>
      </c>
      <c r="DG6" s="49" t="s">
        <v>249</v>
      </c>
      <c r="DH6" s="49" t="s">
        <v>250</v>
      </c>
      <c r="DI6" s="49" t="s">
        <v>358</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48" t="s">
        <v>99</v>
      </c>
      <c r="ED6" s="48" t="s">
        <v>100</v>
      </c>
      <c r="EE6" s="48" t="s">
        <v>101</v>
      </c>
      <c r="EF6" s="48" t="s">
        <v>102</v>
      </c>
      <c r="EG6" s="48" t="s">
        <v>103</v>
      </c>
      <c r="EH6" s="48" t="s">
        <v>104</v>
      </c>
      <c r="EI6" s="48" t="s">
        <v>105</v>
      </c>
      <c r="EJ6" s="4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81" t="s">
        <v>288</v>
      </c>
      <c r="FR6" s="48" t="s">
        <v>289</v>
      </c>
      <c r="FS6" s="81" t="s">
        <v>290</v>
      </c>
      <c r="FT6" s="81" t="s">
        <v>291</v>
      </c>
      <c r="FU6" s="81" t="s">
        <v>292</v>
      </c>
      <c r="FV6" s="81" t="s">
        <v>299</v>
      </c>
      <c r="FW6" s="81" t="s">
        <v>300</v>
      </c>
      <c r="FX6" s="48" t="s">
        <v>293</v>
      </c>
      <c r="FY6" s="81" t="s">
        <v>294</v>
      </c>
      <c r="FZ6" s="81" t="s">
        <v>295</v>
      </c>
      <c r="GA6" s="81" t="s">
        <v>296</v>
      </c>
      <c r="GB6" s="81" t="s">
        <v>297</v>
      </c>
      <c r="GC6" s="81" t="s">
        <v>298</v>
      </c>
      <c r="GD6" s="81" t="s">
        <v>301</v>
      </c>
      <c r="GE6" s="81" t="s">
        <v>117</v>
      </c>
      <c r="GF6" s="81" t="s">
        <v>118</v>
      </c>
      <c r="GG6" s="81" t="s">
        <v>346</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48" t="s">
        <v>133</v>
      </c>
      <c r="HC6" s="48" t="s">
        <v>134</v>
      </c>
      <c r="HD6" s="48" t="s">
        <v>308</v>
      </c>
      <c r="HE6" s="48" t="s">
        <v>309</v>
      </c>
      <c r="HF6" s="4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359</v>
      </c>
      <c r="IB6" s="48" t="s">
        <v>360</v>
      </c>
      <c r="IC6" s="48" t="s">
        <v>361</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+Registro!I85</f>
        <v>Valide todas las variables</v>
      </c>
      <c r="AI7" s="82"/>
      <c r="AJ7" s="31" t="str">
        <f>+Registro!I98</f>
        <v>Valide todas las variables</v>
      </c>
      <c r="AK7" s="31" t="str">
        <f>+Registro!I104</f>
        <v>Valide todas las variables</v>
      </c>
      <c r="AL7" s="31" t="str">
        <f>+Registro!I113</f>
        <v>Valide todas las variables</v>
      </c>
      <c r="AM7" s="31" t="str">
        <f>+Registro!I117</f>
        <v>Valide todas las variables</v>
      </c>
      <c r="AN7" s="31" t="str">
        <f>+Registro!I126</f>
        <v>Valide todas las variables</v>
      </c>
      <c r="AO7" s="31" t="str">
        <f>+Registro!I130</f>
        <v>Valide todas las variables</v>
      </c>
      <c r="AP7" s="31" t="str">
        <f>+Registro!I139</f>
        <v>Valide todas las variables</v>
      </c>
      <c r="AQ7" s="31" t="str">
        <f>+Registro!I145</f>
        <v>Valide todas las variables</v>
      </c>
      <c r="AR7" s="31" t="str">
        <f>+Registro!I149</f>
        <v>Valide todas las variables</v>
      </c>
      <c r="AS7" s="31" t="str">
        <f>+Registro!I152</f>
        <v>Valide todas las variables</v>
      </c>
      <c r="AT7" s="31" t="str">
        <f>+Registro!I155</f>
        <v>Valide todas las variables</v>
      </c>
      <c r="AU7" s="31" t="str">
        <f>+Registro!I161</f>
        <v>Valide todas las variables</v>
      </c>
      <c r="AV7" s="31" t="str">
        <f>+Registro!I171</f>
        <v>Valide todas las variables</v>
      </c>
      <c r="AW7" s="31" t="str">
        <f>+Registro!I177</f>
        <v>Valide todas las variables</v>
      </c>
      <c r="AX7" s="31" t="str">
        <f>+Registro!I185</f>
        <v>Valide todas las variables</v>
      </c>
      <c r="AY7" s="31" t="str">
        <f>+Registro!I193</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31" t="str">
        <f>+Registro!D51</f>
        <v>Valide todos los criterios</v>
      </c>
      <c r="BF7" s="31" t="str">
        <f>+Registro!D54</f>
        <v>Valide todos los criterios</v>
      </c>
      <c r="BG7" s="31" t="str">
        <f>+Registro!D70</f>
        <v>Valide todos los criterios</v>
      </c>
      <c r="BH7" s="31" t="str">
        <f>+Registro!D77</f>
        <v>Valide todos los criterios</v>
      </c>
      <c r="BI7" s="31" t="str">
        <f>+Registro!D86</f>
        <v>Valide todos los criterios</v>
      </c>
      <c r="BJ7" s="82"/>
      <c r="BK7" s="31" t="str">
        <f>+Registro!D88</f>
        <v>Valide todos los criterios</v>
      </c>
      <c r="BL7" s="82"/>
      <c r="BM7" s="31">
        <f>+Registro!D90</f>
        <v>0</v>
      </c>
      <c r="BN7" s="82"/>
      <c r="BO7" s="31" t="str">
        <f>+Registro!D99</f>
        <v>Valide todos los criterios</v>
      </c>
      <c r="BP7" s="31">
        <f>+Registro!D105</f>
        <v>0</v>
      </c>
      <c r="BQ7" s="31" t="str">
        <f>+Registro!D114</f>
        <v>Valide todos los criterios</v>
      </c>
      <c r="BR7" s="31">
        <f>+Registro!D118</f>
        <v>0</v>
      </c>
      <c r="BS7" s="31" t="str">
        <f>+Registro!D127</f>
        <v>Valide todos los criterios</v>
      </c>
      <c r="BT7" s="31">
        <f>+Registro!D131</f>
        <v>0</v>
      </c>
      <c r="BU7" s="31" t="str">
        <f>+Registro!D140</f>
        <v>Valide todos los criterios</v>
      </c>
      <c r="BV7" s="31" t="str">
        <f>+Registro!D146</f>
        <v>Valide todos los criterios</v>
      </c>
      <c r="BW7" s="31" t="str">
        <f>+Registro!D150</f>
        <v>Valide todos los criterios</v>
      </c>
      <c r="BX7" s="31" t="str">
        <f>+Registro!D153</f>
        <v>Valide todos los criterios</v>
      </c>
      <c r="BY7" s="31" t="str">
        <f>+Registro!D156</f>
        <v>Valide todos los criterios</v>
      </c>
      <c r="BZ7" s="31">
        <f>+Registro!D162</f>
        <v>0</v>
      </c>
      <c r="CA7" s="31" t="str">
        <f>+Registro!D172</f>
        <v>Valide todos los criterios</v>
      </c>
      <c r="CB7" s="31" t="str">
        <f>+Registro!D178</f>
        <v>Valide todos los criterios</v>
      </c>
      <c r="CC7" s="31" t="str">
        <f>+Registro!D186</f>
        <v>Valide todos los criterios</v>
      </c>
      <c r="CD7" s="31" t="str">
        <f>+Registro!D194</f>
        <v>Valide todos los criterios</v>
      </c>
      <c r="CE7" s="31">
        <f>+Registro!E23</f>
        <v>0</v>
      </c>
      <c r="CF7" s="31">
        <f>+Registro!E28</f>
        <v>0</v>
      </c>
      <c r="CG7" s="31">
        <f>+Registro!E38</f>
        <v>0</v>
      </c>
      <c r="CH7" s="31">
        <f>+Registro!E42</f>
        <v>0</v>
      </c>
      <c r="CI7" s="31">
        <f>+Registro!E46</f>
        <v>0</v>
      </c>
      <c r="CJ7" s="31">
        <f>+Registro!E52</f>
        <v>0</v>
      </c>
      <c r="CK7" s="31">
        <f>+Registro!E55</f>
        <v>0</v>
      </c>
      <c r="CL7" s="31">
        <f>+Registro!E71</f>
        <v>0</v>
      </c>
      <c r="CM7" s="31">
        <f>+Registro!E78</f>
        <v>0</v>
      </c>
      <c r="CN7" s="31">
        <f>+Registro!E87</f>
        <v>0</v>
      </c>
      <c r="CO7" s="82"/>
      <c r="CP7" s="31">
        <f>+Registro!E89</f>
        <v>0</v>
      </c>
      <c r="CQ7" s="82"/>
      <c r="CR7" s="31">
        <f>+Registro!E91</f>
        <v>0</v>
      </c>
      <c r="CS7" s="82"/>
      <c r="CT7" s="31">
        <f>+Registro!E100</f>
        <v>0</v>
      </c>
      <c r="CU7" s="31">
        <f>+Registro!E106</f>
        <v>0</v>
      </c>
      <c r="CV7" s="31">
        <f>+Registro!E115</f>
        <v>0</v>
      </c>
      <c r="CW7" s="31">
        <f>+Registro!E119</f>
        <v>0</v>
      </c>
      <c r="CX7" s="31">
        <f>+Registro!E128</f>
        <v>0</v>
      </c>
      <c r="CY7" s="31">
        <f>+Registro!E132</f>
        <v>0</v>
      </c>
      <c r="CZ7" s="31">
        <f>+Registro!E141</f>
        <v>0</v>
      </c>
      <c r="DA7" s="31">
        <f>+Registro!E147</f>
        <v>0</v>
      </c>
      <c r="DB7" s="31">
        <f>+Registro!E151</f>
        <v>0</v>
      </c>
      <c r="DC7" s="31">
        <f>+Registro!E154</f>
        <v>0</v>
      </c>
      <c r="DD7" s="31">
        <f>+Registro!E157</f>
        <v>0</v>
      </c>
      <c r="DE7" s="31">
        <f>+Registro!E163</f>
        <v>0</v>
      </c>
      <c r="DF7" s="31">
        <f>+Registro!E173</f>
        <v>0</v>
      </c>
      <c r="DG7" s="31">
        <f>+Registro!E179</f>
        <v>0</v>
      </c>
      <c r="DH7" s="31">
        <f>+Registro!E187</f>
        <v>0</v>
      </c>
      <c r="DI7" s="31">
        <f>+Registro!E195</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31">
        <f>+Registro!C46</f>
        <v>0</v>
      </c>
      <c r="ED7" s="31">
        <f>+Registro!C47</f>
        <v>0</v>
      </c>
      <c r="EE7" s="31">
        <f>+Registro!C48</f>
        <v>0</v>
      </c>
      <c r="EF7" s="31">
        <f>+Registro!C49</f>
        <v>0</v>
      </c>
      <c r="EG7" s="31">
        <f>+Registro!C50</f>
        <v>0</v>
      </c>
      <c r="EH7" s="31">
        <f>+Registro!C51</f>
        <v>0</v>
      </c>
      <c r="EI7" s="31">
        <f>+Registro!C52</f>
        <v>0</v>
      </c>
      <c r="EJ7" s="31">
        <f>+Registro!C53</f>
        <v>0</v>
      </c>
      <c r="EK7" s="31">
        <f>+Registro!A69</f>
        <v>0</v>
      </c>
      <c r="EL7" s="31">
        <f>+Registro!C54</f>
        <v>0</v>
      </c>
      <c r="EM7" s="31">
        <f>+Registro!C55</f>
        <v>0</v>
      </c>
      <c r="EN7" s="31">
        <f>+Registro!C56</f>
        <v>0</v>
      </c>
      <c r="EO7" s="31">
        <f>+Registro!C57</f>
        <v>0</v>
      </c>
      <c r="EP7" s="31">
        <f>+Registro!C58</f>
        <v>0</v>
      </c>
      <c r="EQ7" s="31">
        <f>+Registro!C59</f>
        <v>0</v>
      </c>
      <c r="ER7" s="31">
        <f>+Registro!C60</f>
        <v>0</v>
      </c>
      <c r="ES7" s="31">
        <f>+Registro!C61</f>
        <v>0</v>
      </c>
      <c r="ET7" s="31">
        <f>+Registro!C62</f>
        <v>0</v>
      </c>
      <c r="EU7" s="31">
        <f>+Registro!C63</f>
        <v>0</v>
      </c>
      <c r="EV7" s="31">
        <f>+Registro!C64</f>
        <v>0</v>
      </c>
      <c r="EW7" s="31">
        <f>+Registro!C65</f>
        <v>0</v>
      </c>
      <c r="EX7" s="31">
        <f>+Registro!C66</f>
        <v>0</v>
      </c>
      <c r="EY7" s="31">
        <f>+Registro!C67</f>
        <v>0</v>
      </c>
      <c r="EZ7" s="31">
        <f>+Registro!C68</f>
        <v>0</v>
      </c>
      <c r="FA7" s="31">
        <f>+Registro!C69</f>
        <v>0</v>
      </c>
      <c r="FB7" s="31">
        <f>+Registro!C70</f>
        <v>0</v>
      </c>
      <c r="FC7" s="31">
        <f>+Registro!C71</f>
        <v>0</v>
      </c>
      <c r="FD7" s="31">
        <f>+Registro!C72</f>
        <v>0</v>
      </c>
      <c r="FE7" s="31">
        <f>+Registro!C73</f>
        <v>0</v>
      </c>
      <c r="FF7" s="31">
        <f>+Registro!C74</f>
        <v>0</v>
      </c>
      <c r="FG7" s="31">
        <f>+Registro!C75</f>
        <v>0</v>
      </c>
      <c r="FH7" s="31">
        <f>+Registro!C76</f>
        <v>0</v>
      </c>
      <c r="FI7" s="31">
        <f>+Registro!C77</f>
        <v>0</v>
      </c>
      <c r="FJ7" s="31">
        <f>+Registro!C78</f>
        <v>0</v>
      </c>
      <c r="FK7" s="31">
        <f>+Registro!C79</f>
        <v>0</v>
      </c>
      <c r="FL7" s="31">
        <f>+Registro!C80</f>
        <v>0</v>
      </c>
      <c r="FM7" s="31">
        <f>+Registro!C81</f>
        <v>0</v>
      </c>
      <c r="FN7" s="31">
        <f>+Registro!C82</f>
        <v>0</v>
      </c>
      <c r="FO7" s="31">
        <f>+Registro!C83</f>
        <v>0</v>
      </c>
      <c r="FP7" s="31">
        <f>+Registro!C84</f>
        <v>0</v>
      </c>
      <c r="FQ7" s="82"/>
      <c r="FR7" s="31">
        <f>+Registro!C86</f>
        <v>0</v>
      </c>
      <c r="FS7" s="82"/>
      <c r="FT7" s="82"/>
      <c r="FU7" s="82"/>
      <c r="FV7" s="82"/>
      <c r="FW7" s="82"/>
      <c r="FX7" s="31">
        <f>+Registro!C88</f>
        <v>0</v>
      </c>
      <c r="FY7" s="82"/>
      <c r="FZ7" s="82"/>
      <c r="GA7" s="82"/>
      <c r="GB7" s="82"/>
      <c r="GC7" s="82"/>
      <c r="GD7" s="82"/>
      <c r="GE7" s="82"/>
      <c r="GF7" s="82"/>
      <c r="GG7" s="82"/>
      <c r="GH7" s="31">
        <f>+Registro!C99</f>
        <v>0</v>
      </c>
      <c r="GI7" s="31">
        <f>+Registro!C100</f>
        <v>0</v>
      </c>
      <c r="GJ7" s="31">
        <f>+Registro!C101</f>
        <v>0</v>
      </c>
      <c r="GK7" s="31">
        <f>+Registro!C102</f>
        <v>0</v>
      </c>
      <c r="GL7" s="31">
        <f>+Registro!C103</f>
        <v>0</v>
      </c>
      <c r="GM7" s="31">
        <f>+Registro!C114</f>
        <v>0</v>
      </c>
      <c r="GN7" s="31">
        <f>+Registro!C115</f>
        <v>0</v>
      </c>
      <c r="GO7" s="31">
        <f>+Registro!C127</f>
        <v>0</v>
      </c>
      <c r="GP7" s="31">
        <f>+Registro!C128</f>
        <v>0</v>
      </c>
      <c r="GQ7" s="31">
        <f>+Registro!C129</f>
        <v>0</v>
      </c>
      <c r="GR7" s="31">
        <f>+Registro!C140</f>
        <v>0</v>
      </c>
      <c r="GS7" s="31">
        <f>+Registro!C141</f>
        <v>0</v>
      </c>
      <c r="GT7" s="31">
        <f>+Registro!C142</f>
        <v>0</v>
      </c>
      <c r="GU7" s="31">
        <f>+Registro!C143</f>
        <v>0</v>
      </c>
      <c r="GV7" s="31">
        <f>+Registro!C146</f>
        <v>0</v>
      </c>
      <c r="GW7" s="31">
        <f>+Registro!C147</f>
        <v>0</v>
      </c>
      <c r="GX7" s="31">
        <f>+Registro!C148</f>
        <v>0</v>
      </c>
      <c r="GY7" s="31">
        <f>+Registro!C150</f>
        <v>0</v>
      </c>
      <c r="GZ7" s="31">
        <f>+Registro!C151</f>
        <v>0</v>
      </c>
      <c r="HA7" s="31">
        <f>+Registro!C153</f>
        <v>0</v>
      </c>
      <c r="HB7" s="31">
        <f>+Registro!C156</f>
        <v>0</v>
      </c>
      <c r="HC7" s="31">
        <f>+Registro!C157</f>
        <v>0</v>
      </c>
      <c r="HD7" s="31">
        <f>+Registro!C158</f>
        <v>0</v>
      </c>
      <c r="HE7" s="31">
        <f>+Registro!C159</f>
        <v>0</v>
      </c>
      <c r="HF7" s="31">
        <f>+Registro!C160</f>
        <v>0</v>
      </c>
      <c r="HG7" s="31">
        <f>+Registro!C172</f>
        <v>0</v>
      </c>
      <c r="HH7" s="31">
        <f>+Registro!C173</f>
        <v>0</v>
      </c>
      <c r="HI7" s="31">
        <f>+Registro!C174</f>
        <v>0</v>
      </c>
      <c r="HJ7" s="31">
        <f>+Registro!C175</f>
        <v>0</v>
      </c>
      <c r="HK7" s="31">
        <f>+Registro!C176</f>
        <v>0</v>
      </c>
      <c r="HL7" s="31">
        <f>+Registro!C178</f>
        <v>0</v>
      </c>
      <c r="HM7" s="31">
        <f>+Registro!C179</f>
        <v>0</v>
      </c>
      <c r="HN7" s="31">
        <f>+Registro!C180</f>
        <v>0</v>
      </c>
      <c r="HO7" s="31">
        <f>+Registro!C181</f>
        <v>0</v>
      </c>
      <c r="HP7" s="31">
        <f>+Registro!C182</f>
        <v>0</v>
      </c>
      <c r="HQ7" s="31">
        <f>+Registro!C183</f>
        <v>0</v>
      </c>
      <c r="HR7" s="31">
        <f>+Registro!C184</f>
        <v>0</v>
      </c>
      <c r="HS7" s="31">
        <f>+Registro!C186</f>
        <v>0</v>
      </c>
      <c r="HT7" s="31">
        <f>+Registro!C187</f>
        <v>0</v>
      </c>
      <c r="HU7" s="31">
        <f>+Registro!C188</f>
        <v>0</v>
      </c>
      <c r="HV7" s="31">
        <f>+Registro!C189</f>
        <v>0</v>
      </c>
      <c r="HW7" s="31">
        <f>+Registro!C190</f>
        <v>0</v>
      </c>
      <c r="HX7" s="31">
        <f>+Registro!C191</f>
        <v>0</v>
      </c>
      <c r="HY7" s="31">
        <f>+Registro!C194</f>
        <v>0</v>
      </c>
      <c r="HZ7" s="31">
        <f>+Registro!C195</f>
        <v>0</v>
      </c>
      <c r="IA7" s="31">
        <f>+Registro!C196</f>
        <v>0</v>
      </c>
      <c r="IB7" s="31">
        <f>+Registro!C197</f>
        <v>0</v>
      </c>
      <c r="IC7" s="31">
        <f>+Registro!C198</f>
        <v>0</v>
      </c>
      <c r="ID7" s="34">
        <f>+Registro!A201</f>
        <v>0</v>
      </c>
      <c r="IE7" s="34">
        <f>+Registro!A203</f>
        <v>0</v>
      </c>
      <c r="IF7" s="34">
        <f>+Registro!B205</f>
        <v>0</v>
      </c>
      <c r="IG7" s="34">
        <f>+Registro!B206</f>
        <v>0</v>
      </c>
      <c r="IH7" s="34">
        <f>+Registro!B207</f>
        <v>0</v>
      </c>
      <c r="II7" s="34">
        <f>+Registro!B208</f>
        <v>0</v>
      </c>
      <c r="IJ7" s="34">
        <f>+Registro!G205</f>
        <v>0</v>
      </c>
      <c r="IK7" s="34">
        <f>+Registro!G206</f>
        <v>0</v>
      </c>
      <c r="IL7" s="34">
        <f>+Registro!G207</f>
        <v>0</v>
      </c>
      <c r="IM7" s="34">
        <f>+Registro!G208</f>
        <v>0</v>
      </c>
      <c r="IN7" s="34">
        <f>+Registro!B211</f>
        <v>0</v>
      </c>
      <c r="IO7" s="34">
        <f>+Registro!B212</f>
        <v>0</v>
      </c>
      <c r="IP7" s="34">
        <f>+Registro!B213</f>
        <v>0</v>
      </c>
      <c r="IQ7" s="34">
        <f>+Registro!B214</f>
        <v>0</v>
      </c>
      <c r="IR7" s="34">
        <f>+Registro!G211</f>
        <v>0</v>
      </c>
      <c r="IS7" s="34">
        <f>+Registro!G212</f>
        <v>0</v>
      </c>
      <c r="IT7" s="34">
        <f>+Registro!G213</f>
        <v>0</v>
      </c>
      <c r="IU7" s="34">
        <f>+Registro!G214</f>
        <v>0</v>
      </c>
      <c r="IV7" s="34">
        <f>+Registro!B217</f>
        <v>0</v>
      </c>
      <c r="IW7" s="34">
        <f>+Registro!B218</f>
        <v>0</v>
      </c>
      <c r="IX7" s="34">
        <f>+Registro!B219</f>
        <v>0</v>
      </c>
      <c r="IY7" s="34">
        <f>+Registro!B220</f>
        <v>0</v>
      </c>
      <c r="IZ7" s="34">
        <f>+Registro!G217</f>
        <v>0</v>
      </c>
      <c r="JA7" s="34">
        <f>+Registro!G218</f>
        <v>0</v>
      </c>
      <c r="JB7" s="34">
        <f>+Registro!G219</f>
        <v>0</v>
      </c>
      <c r="JC7" s="34">
        <f>+Registro!G220</f>
        <v>0</v>
      </c>
      <c r="JD7" s="34">
        <f>+Registro!B223</f>
        <v>0</v>
      </c>
      <c r="JE7" s="34">
        <f>+Registro!B224</f>
        <v>0</v>
      </c>
      <c r="JF7" s="34">
        <f>+Registro!B225</f>
        <v>0</v>
      </c>
      <c r="JG7" s="34">
        <f>+Registro!B226</f>
        <v>0</v>
      </c>
      <c r="JH7" s="34">
        <f>+Registro!G223</f>
        <v>0</v>
      </c>
      <c r="JI7" s="34">
        <f>+Registro!G224</f>
        <v>0</v>
      </c>
      <c r="JJ7" s="34">
        <f>+Registro!G225</f>
        <v>0</v>
      </c>
      <c r="JK7" s="34">
        <f>+Registro!G226</f>
        <v>0</v>
      </c>
      <c r="JL7" s="34">
        <f>+Registro!B229</f>
        <v>0</v>
      </c>
      <c r="JM7" s="34">
        <f>+Registro!B230</f>
        <v>0</v>
      </c>
      <c r="JN7" s="34">
        <f>+Registro!B231</f>
        <v>0</v>
      </c>
      <c r="JO7" s="34">
        <f>+Registro!B232</f>
        <v>0</v>
      </c>
      <c r="JP7" s="34">
        <f>+Registro!G229</f>
        <v>0</v>
      </c>
      <c r="JQ7" s="34">
        <f>+Registro!G230</f>
        <v>0</v>
      </c>
      <c r="JR7" s="34">
        <f>+Registro!G231</f>
        <v>0</v>
      </c>
      <c r="JS7" s="34">
        <f>+Registro!G232</f>
        <v>0</v>
      </c>
    </row>
  </sheetData>
  <sheetProtection algorithmName="SHA-512" hashValue="eY0l3uZyZ7/hOIL8SvE8GjloehFTczpcCZrHzfQR44P8JuS1tBLPoFOeHClNvrN/TWA5bUiJypzcKZrc09I9pA==" saltValue="vR81H7TuGQahPbCywN/ruA==" spinCount="100000" sheet="1" objects="1" scenarios="1"/>
  <mergeCells count="17">
    <mergeCell ref="A1:A3"/>
    <mergeCell ref="JR3:JS3"/>
    <mergeCell ref="AA5:AB5"/>
    <mergeCell ref="P5:Z5"/>
    <mergeCell ref="D5:N5"/>
    <mergeCell ref="B1:JQ3"/>
    <mergeCell ref="IZ5:JC5"/>
    <mergeCell ref="JL5:JO5"/>
    <mergeCell ref="JP5:JS5"/>
    <mergeCell ref="ID5:IE5"/>
    <mergeCell ref="IF5:II5"/>
    <mergeCell ref="IJ5:IM5"/>
    <mergeCell ref="IN5:IQ5"/>
    <mergeCell ref="IR5:IU5"/>
    <mergeCell ref="IV5:IY5"/>
    <mergeCell ref="JD5:JG5"/>
    <mergeCell ref="JH5:JK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72FA-5503-461A-B9B2-7F60DEA7EF83}">
  <sheetPr>
    <pageSetUpPr fitToPage="1"/>
  </sheetPr>
  <dimension ref="A1:R23"/>
  <sheetViews>
    <sheetView view="pageBreakPreview" zoomScale="97" zoomScaleNormal="100" zoomScaleSheetLayoutView="97" workbookViewId="0">
      <selection activeCell="C1" sqref="C1:D1"/>
    </sheetView>
  </sheetViews>
  <sheetFormatPr baseColWidth="10" defaultColWidth="11.5703125" defaultRowHeight="12" x14ac:dyDescent="0.2"/>
  <cols>
    <col min="1" max="1" width="5.140625" style="84" customWidth="1"/>
    <col min="2" max="2" width="33.140625" style="84" customWidth="1"/>
    <col min="3" max="18" width="6.42578125" style="84" customWidth="1"/>
    <col min="19" max="16384" width="11.5703125" style="84"/>
  </cols>
  <sheetData>
    <row r="1" spans="1:18" ht="142.15" customHeight="1" thickBot="1" x14ac:dyDescent="0.25">
      <c r="A1" s="66" t="s">
        <v>311</v>
      </c>
      <c r="B1" s="67" t="s">
        <v>312</v>
      </c>
      <c r="C1" s="68" t="s">
        <v>362</v>
      </c>
      <c r="D1" s="68" t="s">
        <v>313</v>
      </c>
      <c r="E1" s="68" t="s">
        <v>314</v>
      </c>
      <c r="F1" s="68" t="s">
        <v>315</v>
      </c>
      <c r="G1" s="68" t="s">
        <v>316</v>
      </c>
      <c r="H1" s="68" t="s">
        <v>318</v>
      </c>
      <c r="I1" s="68" t="s">
        <v>317</v>
      </c>
      <c r="J1" s="68" t="s">
        <v>319</v>
      </c>
      <c r="K1" s="68" t="s">
        <v>363</v>
      </c>
      <c r="L1" s="68" t="s">
        <v>320</v>
      </c>
      <c r="M1" s="69" t="s">
        <v>324</v>
      </c>
      <c r="N1" s="69" t="s">
        <v>325</v>
      </c>
      <c r="O1" s="68" t="s">
        <v>321</v>
      </c>
      <c r="P1" s="68" t="s">
        <v>322</v>
      </c>
      <c r="Q1" s="68" t="s">
        <v>323</v>
      </c>
      <c r="R1" s="70" t="s">
        <v>325</v>
      </c>
    </row>
    <row r="2" spans="1:18" ht="12.75" customHeight="1" x14ac:dyDescent="0.2">
      <c r="A2" s="78">
        <v>1</v>
      </c>
      <c r="B2" s="72"/>
      <c r="C2" s="72"/>
      <c r="D2" s="72"/>
      <c r="E2" s="72"/>
      <c r="F2" s="72"/>
      <c r="G2" s="72"/>
      <c r="H2" s="72"/>
      <c r="I2" s="72"/>
      <c r="J2" s="72"/>
      <c r="K2" s="72"/>
      <c r="L2" s="72"/>
      <c r="M2" s="72"/>
      <c r="N2" s="72"/>
      <c r="O2" s="72"/>
      <c r="P2" s="72"/>
      <c r="Q2" s="72"/>
      <c r="R2" s="73"/>
    </row>
    <row r="3" spans="1:18" x14ac:dyDescent="0.2">
      <c r="A3" s="71">
        <v>2</v>
      </c>
      <c r="B3" s="72"/>
      <c r="C3" s="72"/>
      <c r="D3" s="72"/>
      <c r="E3" s="72"/>
      <c r="F3" s="72"/>
      <c r="G3" s="72"/>
      <c r="H3" s="72"/>
      <c r="I3" s="72"/>
      <c r="J3" s="72"/>
      <c r="K3" s="72"/>
      <c r="L3" s="72"/>
      <c r="M3" s="72"/>
      <c r="N3" s="72"/>
      <c r="O3" s="72"/>
      <c r="P3" s="72"/>
      <c r="Q3" s="72"/>
      <c r="R3" s="73"/>
    </row>
    <row r="4" spans="1:18" x14ac:dyDescent="0.2">
      <c r="A4" s="71">
        <v>3</v>
      </c>
      <c r="B4" s="72"/>
      <c r="C4" s="72"/>
      <c r="D4" s="72"/>
      <c r="E4" s="72"/>
      <c r="F4" s="72"/>
      <c r="G4" s="72"/>
      <c r="H4" s="72"/>
      <c r="I4" s="72"/>
      <c r="J4" s="72"/>
      <c r="K4" s="72"/>
      <c r="L4" s="72"/>
      <c r="M4" s="72"/>
      <c r="N4" s="72"/>
      <c r="O4" s="72"/>
      <c r="P4" s="72"/>
      <c r="Q4" s="72"/>
      <c r="R4" s="73"/>
    </row>
    <row r="5" spans="1:18" x14ac:dyDescent="0.2">
      <c r="A5" s="71">
        <v>4</v>
      </c>
      <c r="B5" s="72"/>
      <c r="C5" s="72"/>
      <c r="D5" s="72"/>
      <c r="E5" s="72"/>
      <c r="F5" s="72"/>
      <c r="G5" s="72"/>
      <c r="H5" s="72"/>
      <c r="I5" s="72"/>
      <c r="J5" s="72"/>
      <c r="K5" s="72"/>
      <c r="L5" s="72"/>
      <c r="M5" s="72"/>
      <c r="N5" s="72"/>
      <c r="O5" s="72"/>
      <c r="P5" s="72"/>
      <c r="Q5" s="72"/>
      <c r="R5" s="73"/>
    </row>
    <row r="6" spans="1:18" x14ac:dyDescent="0.2">
      <c r="A6" s="71">
        <v>5</v>
      </c>
      <c r="B6" s="72"/>
      <c r="C6" s="72"/>
      <c r="D6" s="72"/>
      <c r="E6" s="72"/>
      <c r="F6" s="72"/>
      <c r="G6" s="72"/>
      <c r="H6" s="72"/>
      <c r="I6" s="72"/>
      <c r="J6" s="72"/>
      <c r="K6" s="72"/>
      <c r="L6" s="72"/>
      <c r="M6" s="72"/>
      <c r="N6" s="72"/>
      <c r="O6" s="72"/>
      <c r="P6" s="72"/>
      <c r="Q6" s="72"/>
      <c r="R6" s="73"/>
    </row>
    <row r="7" spans="1:18" x14ac:dyDescent="0.2">
      <c r="A7" s="71">
        <v>6</v>
      </c>
      <c r="B7" s="72"/>
      <c r="C7" s="72"/>
      <c r="D7" s="72"/>
      <c r="E7" s="72"/>
      <c r="F7" s="72"/>
      <c r="G7" s="72"/>
      <c r="H7" s="72"/>
      <c r="I7" s="72"/>
      <c r="J7" s="72"/>
      <c r="K7" s="72"/>
      <c r="L7" s="72"/>
      <c r="M7" s="72"/>
      <c r="N7" s="72"/>
      <c r="O7" s="72"/>
      <c r="P7" s="72"/>
      <c r="Q7" s="72"/>
      <c r="R7" s="73"/>
    </row>
    <row r="8" spans="1:18" x14ac:dyDescent="0.2">
      <c r="A8" s="71">
        <v>7</v>
      </c>
      <c r="B8" s="72"/>
      <c r="C8" s="72"/>
      <c r="D8" s="72"/>
      <c r="E8" s="72"/>
      <c r="F8" s="72"/>
      <c r="G8" s="72"/>
      <c r="H8" s="72"/>
      <c r="I8" s="72"/>
      <c r="J8" s="72"/>
      <c r="K8" s="72"/>
      <c r="L8" s="72"/>
      <c r="M8" s="72"/>
      <c r="N8" s="72"/>
      <c r="O8" s="72"/>
      <c r="P8" s="72"/>
      <c r="Q8" s="72"/>
      <c r="R8" s="73"/>
    </row>
    <row r="9" spans="1:18" x14ac:dyDescent="0.2">
      <c r="A9" s="71">
        <v>8</v>
      </c>
      <c r="B9" s="72"/>
      <c r="C9" s="72"/>
      <c r="D9" s="72"/>
      <c r="E9" s="72"/>
      <c r="F9" s="72"/>
      <c r="G9" s="72"/>
      <c r="H9" s="72"/>
      <c r="I9" s="72"/>
      <c r="J9" s="72"/>
      <c r="K9" s="72"/>
      <c r="L9" s="72"/>
      <c r="M9" s="72"/>
      <c r="N9" s="72"/>
      <c r="O9" s="72"/>
      <c r="P9" s="72"/>
      <c r="Q9" s="72"/>
      <c r="R9" s="73"/>
    </row>
    <row r="10" spans="1:18" x14ac:dyDescent="0.2">
      <c r="A10" s="71">
        <v>9</v>
      </c>
      <c r="B10" s="72"/>
      <c r="C10" s="72"/>
      <c r="D10" s="72"/>
      <c r="E10" s="72"/>
      <c r="F10" s="72"/>
      <c r="G10" s="72"/>
      <c r="H10" s="72"/>
      <c r="I10" s="72"/>
      <c r="J10" s="72"/>
      <c r="K10" s="72"/>
      <c r="L10" s="72"/>
      <c r="M10" s="72"/>
      <c r="N10" s="72"/>
      <c r="O10" s="72"/>
      <c r="P10" s="72"/>
      <c r="Q10" s="72"/>
      <c r="R10" s="73"/>
    </row>
    <row r="11" spans="1:18" x14ac:dyDescent="0.2">
      <c r="A11" s="71">
        <v>10</v>
      </c>
      <c r="B11" s="72"/>
      <c r="C11" s="72"/>
      <c r="D11" s="72"/>
      <c r="E11" s="72"/>
      <c r="F11" s="72"/>
      <c r="G11" s="72"/>
      <c r="H11" s="72"/>
      <c r="I11" s="72"/>
      <c r="J11" s="72"/>
      <c r="K11" s="72"/>
      <c r="L11" s="72"/>
      <c r="M11" s="72"/>
      <c r="N11" s="72"/>
      <c r="O11" s="72"/>
      <c r="P11" s="72"/>
      <c r="Q11" s="72"/>
      <c r="R11" s="73"/>
    </row>
    <row r="12" spans="1:18" x14ac:dyDescent="0.2">
      <c r="A12" s="71">
        <v>11</v>
      </c>
      <c r="B12" s="72"/>
      <c r="C12" s="72"/>
      <c r="D12" s="72"/>
      <c r="E12" s="72"/>
      <c r="F12" s="72"/>
      <c r="G12" s="72"/>
      <c r="H12" s="72"/>
      <c r="I12" s="72"/>
      <c r="J12" s="72"/>
      <c r="K12" s="72"/>
      <c r="L12" s="72"/>
      <c r="M12" s="72"/>
      <c r="N12" s="72"/>
      <c r="O12" s="72"/>
      <c r="P12" s="72"/>
      <c r="Q12" s="72"/>
      <c r="R12" s="73"/>
    </row>
    <row r="13" spans="1:18" x14ac:dyDescent="0.2">
      <c r="A13" s="71">
        <v>12</v>
      </c>
      <c r="B13" s="72"/>
      <c r="C13" s="72"/>
      <c r="D13" s="72"/>
      <c r="E13" s="72"/>
      <c r="F13" s="72"/>
      <c r="G13" s="72"/>
      <c r="H13" s="72"/>
      <c r="I13" s="72"/>
      <c r="J13" s="72"/>
      <c r="K13" s="72"/>
      <c r="L13" s="72"/>
      <c r="M13" s="72"/>
      <c r="N13" s="72"/>
      <c r="O13" s="72"/>
      <c r="P13" s="72"/>
      <c r="Q13" s="72"/>
      <c r="R13" s="73"/>
    </row>
    <row r="14" spans="1:18" x14ac:dyDescent="0.2">
      <c r="A14" s="71">
        <v>13</v>
      </c>
      <c r="B14" s="72"/>
      <c r="C14" s="72"/>
      <c r="D14" s="72"/>
      <c r="E14" s="72"/>
      <c r="F14" s="72"/>
      <c r="G14" s="72"/>
      <c r="H14" s="72"/>
      <c r="I14" s="72"/>
      <c r="J14" s="72"/>
      <c r="K14" s="72"/>
      <c r="L14" s="72"/>
      <c r="M14" s="72"/>
      <c r="N14" s="72"/>
      <c r="O14" s="72"/>
      <c r="P14" s="72"/>
      <c r="Q14" s="72"/>
      <c r="R14" s="73"/>
    </row>
    <row r="15" spans="1:18" x14ac:dyDescent="0.2">
      <c r="A15" s="71">
        <v>14</v>
      </c>
      <c r="B15" s="72"/>
      <c r="C15" s="72"/>
      <c r="D15" s="72"/>
      <c r="E15" s="72"/>
      <c r="F15" s="72"/>
      <c r="G15" s="72"/>
      <c r="H15" s="72"/>
      <c r="I15" s="72"/>
      <c r="J15" s="72"/>
      <c r="K15" s="72"/>
      <c r="L15" s="72"/>
      <c r="M15" s="72"/>
      <c r="N15" s="72"/>
      <c r="O15" s="72"/>
      <c r="P15" s="72"/>
      <c r="Q15" s="72"/>
      <c r="R15" s="73"/>
    </row>
    <row r="16" spans="1:18" x14ac:dyDescent="0.2">
      <c r="A16" s="71">
        <v>15</v>
      </c>
      <c r="B16" s="72"/>
      <c r="C16" s="72"/>
      <c r="D16" s="72"/>
      <c r="E16" s="72"/>
      <c r="F16" s="72"/>
      <c r="G16" s="72"/>
      <c r="H16" s="72"/>
      <c r="I16" s="72"/>
      <c r="J16" s="72"/>
      <c r="K16" s="72"/>
      <c r="L16" s="72"/>
      <c r="M16" s="72"/>
      <c r="N16" s="72"/>
      <c r="O16" s="72"/>
      <c r="P16" s="72"/>
      <c r="Q16" s="72"/>
      <c r="R16" s="73"/>
    </row>
    <row r="17" spans="1:18" x14ac:dyDescent="0.2">
      <c r="A17" s="71">
        <v>16</v>
      </c>
      <c r="B17" s="72"/>
      <c r="C17" s="72"/>
      <c r="D17" s="72"/>
      <c r="E17" s="72"/>
      <c r="F17" s="72"/>
      <c r="G17" s="72"/>
      <c r="H17" s="72"/>
      <c r="I17" s="72"/>
      <c r="J17" s="72"/>
      <c r="K17" s="72"/>
      <c r="L17" s="72"/>
      <c r="M17" s="72"/>
      <c r="N17" s="72"/>
      <c r="O17" s="72"/>
      <c r="P17" s="72"/>
      <c r="Q17" s="72"/>
      <c r="R17" s="73"/>
    </row>
    <row r="18" spans="1:18" ht="12.75" thickBot="1" x14ac:dyDescent="0.25">
      <c r="A18" s="74">
        <v>17</v>
      </c>
      <c r="B18" s="75"/>
      <c r="C18" s="75"/>
      <c r="D18" s="75"/>
      <c r="E18" s="75"/>
      <c r="F18" s="75"/>
      <c r="G18" s="75"/>
      <c r="H18" s="75"/>
      <c r="I18" s="75"/>
      <c r="J18" s="75"/>
      <c r="K18" s="75"/>
      <c r="L18" s="75"/>
      <c r="M18" s="75"/>
      <c r="N18" s="75"/>
      <c r="O18" s="75"/>
      <c r="P18" s="75"/>
      <c r="Q18" s="75"/>
      <c r="R18" s="76"/>
    </row>
    <row r="19" spans="1:18" ht="12.75" thickBot="1" x14ac:dyDescent="0.25">
      <c r="A19" s="77"/>
      <c r="B19" s="77"/>
      <c r="C19" s="77"/>
      <c r="D19" s="77"/>
      <c r="E19" s="77"/>
      <c r="F19" s="77"/>
      <c r="G19" s="77"/>
      <c r="H19" s="77"/>
      <c r="I19" s="77"/>
      <c r="J19" s="77"/>
      <c r="K19" s="77"/>
      <c r="L19" s="77"/>
      <c r="M19" s="77"/>
      <c r="N19" s="77"/>
      <c r="O19" s="77"/>
      <c r="P19" s="77"/>
      <c r="Q19" s="77"/>
      <c r="R19" s="77"/>
    </row>
    <row r="20" spans="1:18" x14ac:dyDescent="0.2">
      <c r="A20" s="225" t="s">
        <v>326</v>
      </c>
      <c r="B20" s="226"/>
      <c r="C20" s="226"/>
      <c r="D20" s="226"/>
      <c r="E20" s="226"/>
      <c r="F20" s="226"/>
      <c r="G20" s="226"/>
      <c r="H20" s="226"/>
      <c r="I20" s="226"/>
      <c r="J20" s="227"/>
      <c r="K20" s="77"/>
      <c r="L20" s="77"/>
      <c r="M20" s="77"/>
      <c r="N20" s="77"/>
      <c r="O20" s="77"/>
      <c r="P20" s="77"/>
      <c r="Q20" s="77"/>
      <c r="R20" s="77"/>
    </row>
    <row r="21" spans="1:18" x14ac:dyDescent="0.2">
      <c r="A21" s="79" t="s">
        <v>327</v>
      </c>
      <c r="B21" s="228" t="s">
        <v>364</v>
      </c>
      <c r="C21" s="228"/>
      <c r="D21" s="228"/>
      <c r="E21" s="228"/>
      <c r="F21" s="228"/>
      <c r="G21" s="228"/>
      <c r="H21" s="228"/>
      <c r="I21" s="228"/>
      <c r="J21" s="229"/>
      <c r="K21" s="77"/>
      <c r="L21" s="77"/>
      <c r="M21" s="77"/>
      <c r="N21" s="77"/>
      <c r="O21" s="77"/>
      <c r="P21" s="77"/>
      <c r="Q21" s="77"/>
      <c r="R21" s="77"/>
    </row>
    <row r="22" spans="1:18" x14ac:dyDescent="0.2">
      <c r="A22" s="79" t="s">
        <v>328</v>
      </c>
      <c r="B22" s="228" t="s">
        <v>345</v>
      </c>
      <c r="C22" s="228"/>
      <c r="D22" s="228"/>
      <c r="E22" s="228"/>
      <c r="F22" s="228"/>
      <c r="G22" s="228"/>
      <c r="H22" s="228"/>
      <c r="I22" s="228"/>
      <c r="J22" s="229"/>
      <c r="K22" s="77"/>
      <c r="L22" s="77"/>
      <c r="M22" s="77"/>
      <c r="N22" s="77"/>
      <c r="O22" s="77"/>
      <c r="P22" s="77"/>
      <c r="Q22" s="77"/>
      <c r="R22" s="77"/>
    </row>
    <row r="23" spans="1:18" ht="12.75" thickBot="1" x14ac:dyDescent="0.25">
      <c r="A23" s="80" t="s">
        <v>329</v>
      </c>
      <c r="B23" s="230" t="s">
        <v>365</v>
      </c>
      <c r="C23" s="230"/>
      <c r="D23" s="230"/>
      <c r="E23" s="230"/>
      <c r="F23" s="230"/>
      <c r="G23" s="230"/>
      <c r="H23" s="230"/>
      <c r="I23" s="230"/>
      <c r="J23" s="231"/>
      <c r="K23" s="77"/>
      <c r="L23" s="77"/>
      <c r="M23" s="77"/>
      <c r="N23" s="77"/>
      <c r="O23" s="77"/>
      <c r="P23" s="77"/>
      <c r="Q23" s="77"/>
      <c r="R23" s="77"/>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EXTERNADO MEDIA JORNADA RAJ SRPA&amp;R&amp;"Arial,Normal"&amp;10F8.A6.G19.P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BFB1-98CD-4E2A-9F04-19CE4EB64F69}">
  <sheetPr>
    <pageSetUpPr fitToPage="1"/>
  </sheetPr>
  <dimension ref="A1:P24"/>
  <sheetViews>
    <sheetView view="pageBreakPreview" zoomScaleNormal="100" zoomScaleSheetLayoutView="100" workbookViewId="0">
      <selection activeCell="C1" sqref="C1:D1"/>
    </sheetView>
  </sheetViews>
  <sheetFormatPr baseColWidth="10" defaultColWidth="11.42578125" defaultRowHeight="14.25" x14ac:dyDescent="0.2"/>
  <cols>
    <col min="1" max="1" width="4.85546875" style="94" customWidth="1"/>
    <col min="2" max="2" width="31.28515625" style="94" customWidth="1"/>
    <col min="3" max="6" width="5.5703125" style="94" customWidth="1"/>
    <col min="7" max="7" width="6.5703125" style="94" customWidth="1"/>
    <col min="8" max="9" width="5.7109375" style="94" customWidth="1"/>
    <col min="10" max="10" width="5.85546875" style="94" customWidth="1"/>
    <col min="11" max="12" width="6.42578125" style="94" customWidth="1"/>
    <col min="13" max="13" width="8" style="94" customWidth="1"/>
    <col min="14" max="14" width="6.42578125" style="94" customWidth="1"/>
    <col min="15" max="16" width="6.85546875" style="94" customWidth="1"/>
    <col min="17" max="16384" width="11.42578125" style="94"/>
  </cols>
  <sheetData>
    <row r="1" spans="1:16" s="89" customFormat="1" ht="126.75" customHeight="1" thickBot="1" x14ac:dyDescent="0.25">
      <c r="A1" s="85" t="s">
        <v>311</v>
      </c>
      <c r="B1" s="86" t="s">
        <v>330</v>
      </c>
      <c r="C1" s="87" t="s">
        <v>331</v>
      </c>
      <c r="D1" s="87" t="s">
        <v>332</v>
      </c>
      <c r="E1" s="87" t="s">
        <v>333</v>
      </c>
      <c r="F1" s="87" t="s">
        <v>334</v>
      </c>
      <c r="G1" s="87" t="s">
        <v>335</v>
      </c>
      <c r="H1" s="87" t="s">
        <v>336</v>
      </c>
      <c r="I1" s="87" t="s">
        <v>337</v>
      </c>
      <c r="J1" s="87" t="s">
        <v>338</v>
      </c>
      <c r="K1" s="87" t="s">
        <v>339</v>
      </c>
      <c r="L1" s="87" t="s">
        <v>340</v>
      </c>
      <c r="M1" s="87" t="s">
        <v>341</v>
      </c>
      <c r="N1" s="87" t="s">
        <v>342</v>
      </c>
      <c r="O1" s="87" t="s">
        <v>343</v>
      </c>
      <c r="P1" s="88" t="s">
        <v>344</v>
      </c>
    </row>
    <row r="2" spans="1:16" ht="15" x14ac:dyDescent="0.2">
      <c r="A2" s="90">
        <v>1</v>
      </c>
      <c r="B2" s="91"/>
      <c r="C2" s="92"/>
      <c r="D2" s="92"/>
      <c r="E2" s="92"/>
      <c r="F2" s="92"/>
      <c r="G2" s="92"/>
      <c r="H2" s="92"/>
      <c r="I2" s="92"/>
      <c r="J2" s="92"/>
      <c r="K2" s="92"/>
      <c r="L2" s="92"/>
      <c r="M2" s="92"/>
      <c r="N2" s="92"/>
      <c r="O2" s="92"/>
      <c r="P2" s="93"/>
    </row>
    <row r="3" spans="1:16" ht="15" x14ac:dyDescent="0.2">
      <c r="A3" s="95">
        <v>2</v>
      </c>
      <c r="B3" s="96"/>
      <c r="C3" s="97"/>
      <c r="D3" s="97"/>
      <c r="E3" s="97"/>
      <c r="F3" s="97"/>
      <c r="G3" s="97"/>
      <c r="H3" s="97"/>
      <c r="I3" s="97"/>
      <c r="J3" s="97"/>
      <c r="K3" s="97"/>
      <c r="L3" s="97"/>
      <c r="M3" s="97"/>
      <c r="N3" s="97"/>
      <c r="O3" s="97"/>
      <c r="P3" s="98"/>
    </row>
    <row r="4" spans="1:16" ht="15" x14ac:dyDescent="0.2">
      <c r="A4" s="95">
        <v>3</v>
      </c>
      <c r="B4" s="96"/>
      <c r="C4" s="97"/>
      <c r="D4" s="97"/>
      <c r="E4" s="97"/>
      <c r="F4" s="97"/>
      <c r="G4" s="97"/>
      <c r="H4" s="97"/>
      <c r="I4" s="97"/>
      <c r="J4" s="97"/>
      <c r="K4" s="97"/>
      <c r="L4" s="97"/>
      <c r="M4" s="97"/>
      <c r="N4" s="97"/>
      <c r="O4" s="97"/>
      <c r="P4" s="98"/>
    </row>
    <row r="5" spans="1:16" ht="15" x14ac:dyDescent="0.2">
      <c r="A5" s="95">
        <v>4</v>
      </c>
      <c r="B5" s="96"/>
      <c r="C5" s="97"/>
      <c r="D5" s="97"/>
      <c r="E5" s="97"/>
      <c r="F5" s="97"/>
      <c r="G5" s="97"/>
      <c r="H5" s="97"/>
      <c r="I5" s="97"/>
      <c r="J5" s="97"/>
      <c r="K5" s="97"/>
      <c r="L5" s="97"/>
      <c r="M5" s="97"/>
      <c r="N5" s="97"/>
      <c r="O5" s="97"/>
      <c r="P5" s="98"/>
    </row>
    <row r="6" spans="1:16" ht="15" x14ac:dyDescent="0.2">
      <c r="A6" s="95">
        <v>5</v>
      </c>
      <c r="B6" s="96"/>
      <c r="C6" s="97"/>
      <c r="D6" s="97"/>
      <c r="E6" s="97"/>
      <c r="F6" s="97"/>
      <c r="G6" s="97"/>
      <c r="H6" s="97"/>
      <c r="I6" s="97"/>
      <c r="J6" s="97"/>
      <c r="K6" s="97"/>
      <c r="L6" s="97"/>
      <c r="M6" s="97"/>
      <c r="N6" s="97"/>
      <c r="O6" s="97"/>
      <c r="P6" s="98"/>
    </row>
    <row r="7" spans="1:16" ht="15" x14ac:dyDescent="0.2">
      <c r="A7" s="95">
        <v>6</v>
      </c>
      <c r="B7" s="96"/>
      <c r="C7" s="97"/>
      <c r="D7" s="97"/>
      <c r="E7" s="97"/>
      <c r="F7" s="97"/>
      <c r="G7" s="97"/>
      <c r="H7" s="97"/>
      <c r="I7" s="97"/>
      <c r="J7" s="97"/>
      <c r="K7" s="97"/>
      <c r="L7" s="97"/>
      <c r="M7" s="97"/>
      <c r="N7" s="97"/>
      <c r="O7" s="97"/>
      <c r="P7" s="98"/>
    </row>
    <row r="8" spans="1:16" ht="15.6" customHeight="1" x14ac:dyDescent="0.2">
      <c r="A8" s="95">
        <v>7</v>
      </c>
      <c r="B8" s="96"/>
      <c r="C8" s="97"/>
      <c r="D8" s="97"/>
      <c r="E8" s="97"/>
      <c r="F8" s="97"/>
      <c r="G8" s="97"/>
      <c r="H8" s="97"/>
      <c r="I8" s="97"/>
      <c r="J8" s="97"/>
      <c r="K8" s="97"/>
      <c r="L8" s="97"/>
      <c r="M8" s="97"/>
      <c r="N8" s="97"/>
      <c r="O8" s="97"/>
      <c r="P8" s="98"/>
    </row>
    <row r="9" spans="1:16" ht="15" x14ac:dyDescent="0.2">
      <c r="A9" s="95">
        <v>8</v>
      </c>
      <c r="B9" s="96"/>
      <c r="C9" s="97"/>
      <c r="D9" s="97"/>
      <c r="E9" s="97"/>
      <c r="F9" s="97"/>
      <c r="G9" s="97"/>
      <c r="H9" s="97"/>
      <c r="I9" s="97"/>
      <c r="J9" s="97"/>
      <c r="K9" s="97"/>
      <c r="L9" s="97"/>
      <c r="M9" s="97"/>
      <c r="N9" s="97"/>
      <c r="O9" s="97"/>
      <c r="P9" s="98"/>
    </row>
    <row r="10" spans="1:16" ht="15" x14ac:dyDescent="0.2">
      <c r="A10" s="95">
        <v>9</v>
      </c>
      <c r="B10" s="96"/>
      <c r="C10" s="97"/>
      <c r="D10" s="97"/>
      <c r="E10" s="97"/>
      <c r="F10" s="97"/>
      <c r="G10" s="97"/>
      <c r="H10" s="97"/>
      <c r="I10" s="97"/>
      <c r="J10" s="97"/>
      <c r="K10" s="97"/>
      <c r="L10" s="97"/>
      <c r="M10" s="97"/>
      <c r="N10" s="97"/>
      <c r="O10" s="97"/>
      <c r="P10" s="98"/>
    </row>
    <row r="11" spans="1:16" ht="15" x14ac:dyDescent="0.2">
      <c r="A11" s="95">
        <v>10</v>
      </c>
      <c r="B11" s="96"/>
      <c r="C11" s="97"/>
      <c r="D11" s="97"/>
      <c r="E11" s="97"/>
      <c r="F11" s="97"/>
      <c r="G11" s="97"/>
      <c r="H11" s="97"/>
      <c r="I11" s="97"/>
      <c r="J11" s="97"/>
      <c r="K11" s="97"/>
      <c r="L11" s="97"/>
      <c r="M11" s="97"/>
      <c r="N11" s="97"/>
      <c r="O11" s="97"/>
      <c r="P11" s="98"/>
    </row>
    <row r="12" spans="1:16" ht="15" x14ac:dyDescent="0.2">
      <c r="A12" s="95">
        <v>11</v>
      </c>
      <c r="B12" s="96"/>
      <c r="C12" s="97"/>
      <c r="D12" s="97"/>
      <c r="E12" s="97"/>
      <c r="F12" s="97"/>
      <c r="G12" s="97"/>
      <c r="H12" s="97"/>
      <c r="I12" s="97"/>
      <c r="J12" s="97"/>
      <c r="K12" s="97"/>
      <c r="L12" s="97"/>
      <c r="M12" s="97"/>
      <c r="N12" s="97"/>
      <c r="O12" s="97"/>
      <c r="P12" s="98"/>
    </row>
    <row r="13" spans="1:16" ht="15" x14ac:dyDescent="0.2">
      <c r="A13" s="95">
        <v>12</v>
      </c>
      <c r="B13" s="96"/>
      <c r="C13" s="97"/>
      <c r="D13" s="97"/>
      <c r="E13" s="97"/>
      <c r="F13" s="97"/>
      <c r="G13" s="97"/>
      <c r="H13" s="97"/>
      <c r="I13" s="97"/>
      <c r="J13" s="97"/>
      <c r="K13" s="97"/>
      <c r="L13" s="97"/>
      <c r="M13" s="97"/>
      <c r="N13" s="97"/>
      <c r="O13" s="97"/>
      <c r="P13" s="98"/>
    </row>
    <row r="14" spans="1:16" ht="15" x14ac:dyDescent="0.2">
      <c r="A14" s="95">
        <v>13</v>
      </c>
      <c r="B14" s="96"/>
      <c r="C14" s="97"/>
      <c r="D14" s="97"/>
      <c r="E14" s="97"/>
      <c r="F14" s="97"/>
      <c r="G14" s="97"/>
      <c r="H14" s="97"/>
      <c r="I14" s="97"/>
      <c r="J14" s="97"/>
      <c r="K14" s="97"/>
      <c r="L14" s="97"/>
      <c r="M14" s="97"/>
      <c r="N14" s="97"/>
      <c r="O14" s="97"/>
      <c r="P14" s="98"/>
    </row>
    <row r="15" spans="1:16" ht="15" x14ac:dyDescent="0.2">
      <c r="A15" s="95">
        <v>14</v>
      </c>
      <c r="B15" s="96"/>
      <c r="C15" s="97"/>
      <c r="D15" s="97"/>
      <c r="E15" s="97"/>
      <c r="F15" s="97"/>
      <c r="G15" s="97"/>
      <c r="H15" s="97"/>
      <c r="I15" s="97"/>
      <c r="J15" s="97"/>
      <c r="K15" s="97"/>
      <c r="L15" s="97"/>
      <c r="M15" s="97"/>
      <c r="N15" s="97"/>
      <c r="O15" s="97"/>
      <c r="P15" s="98"/>
    </row>
    <row r="16" spans="1:16" ht="15" x14ac:dyDescent="0.2">
      <c r="A16" s="95">
        <v>15</v>
      </c>
      <c r="B16" s="96"/>
      <c r="C16" s="97"/>
      <c r="D16" s="97"/>
      <c r="E16" s="97"/>
      <c r="F16" s="97"/>
      <c r="G16" s="97"/>
      <c r="H16" s="97"/>
      <c r="I16" s="97"/>
      <c r="J16" s="97"/>
      <c r="K16" s="97"/>
      <c r="L16" s="97"/>
      <c r="M16" s="97"/>
      <c r="N16" s="97"/>
      <c r="O16" s="97"/>
      <c r="P16" s="98"/>
    </row>
    <row r="17" spans="1:16" ht="15" x14ac:dyDescent="0.2">
      <c r="A17" s="95">
        <v>16</v>
      </c>
      <c r="B17" s="96"/>
      <c r="C17" s="97"/>
      <c r="D17" s="97"/>
      <c r="E17" s="97"/>
      <c r="F17" s="97"/>
      <c r="G17" s="97"/>
      <c r="H17" s="97"/>
      <c r="I17" s="97"/>
      <c r="J17" s="97"/>
      <c r="K17" s="97"/>
      <c r="L17" s="97"/>
      <c r="M17" s="97"/>
      <c r="N17" s="97"/>
      <c r="O17" s="97"/>
      <c r="P17" s="98"/>
    </row>
    <row r="18" spans="1:16" ht="15.75" thickBot="1" x14ac:dyDescent="0.25">
      <c r="A18" s="99">
        <v>17</v>
      </c>
      <c r="B18" s="100"/>
      <c r="C18" s="101"/>
      <c r="D18" s="101"/>
      <c r="E18" s="101"/>
      <c r="F18" s="101"/>
      <c r="G18" s="101"/>
      <c r="H18" s="101"/>
      <c r="I18" s="101"/>
      <c r="J18" s="101"/>
      <c r="K18" s="101"/>
      <c r="L18" s="101"/>
      <c r="M18" s="101"/>
      <c r="N18" s="101"/>
      <c r="O18" s="101"/>
      <c r="P18" s="102"/>
    </row>
    <row r="19" spans="1:16" ht="10.9" customHeight="1" thickBot="1" x14ac:dyDescent="0.25">
      <c r="A19" s="103"/>
      <c r="B19" s="103"/>
      <c r="C19" s="103"/>
      <c r="D19" s="103"/>
      <c r="E19" s="103"/>
      <c r="F19" s="103"/>
      <c r="G19" s="103"/>
      <c r="H19" s="103"/>
      <c r="I19" s="103"/>
      <c r="J19" s="103"/>
      <c r="K19" s="103"/>
      <c r="L19" s="103"/>
      <c r="M19" s="103"/>
      <c r="N19" s="103"/>
      <c r="O19" s="103"/>
      <c r="P19" s="103"/>
    </row>
    <row r="20" spans="1:16" ht="11.45" customHeight="1" x14ac:dyDescent="0.2">
      <c r="A20" s="225" t="s">
        <v>326</v>
      </c>
      <c r="B20" s="226"/>
      <c r="C20" s="226"/>
      <c r="D20" s="226"/>
      <c r="E20" s="226"/>
      <c r="F20" s="226"/>
      <c r="G20" s="226"/>
      <c r="H20" s="226"/>
      <c r="I20" s="227"/>
      <c r="J20" s="103"/>
      <c r="K20" s="103"/>
      <c r="L20" s="103"/>
      <c r="M20" s="103"/>
      <c r="N20" s="103"/>
      <c r="O20" s="103"/>
      <c r="P20" s="103"/>
    </row>
    <row r="21" spans="1:16" x14ac:dyDescent="0.2">
      <c r="A21" s="79" t="s">
        <v>327</v>
      </c>
      <c r="B21" s="228" t="s">
        <v>364</v>
      </c>
      <c r="C21" s="228"/>
      <c r="D21" s="228"/>
      <c r="E21" s="228"/>
      <c r="F21" s="228"/>
      <c r="G21" s="228"/>
      <c r="H21" s="228"/>
      <c r="I21" s="229"/>
      <c r="J21" s="103"/>
      <c r="K21" s="103"/>
      <c r="L21" s="103"/>
      <c r="M21" s="103"/>
      <c r="N21" s="103"/>
      <c r="O21" s="103"/>
      <c r="P21" s="103"/>
    </row>
    <row r="22" spans="1:16" x14ac:dyDescent="0.2">
      <c r="A22" s="79" t="s">
        <v>328</v>
      </c>
      <c r="B22" s="228" t="s">
        <v>345</v>
      </c>
      <c r="C22" s="228"/>
      <c r="D22" s="228"/>
      <c r="E22" s="228"/>
      <c r="F22" s="228"/>
      <c r="G22" s="228"/>
      <c r="H22" s="228"/>
      <c r="I22" s="229"/>
      <c r="J22" s="103"/>
      <c r="K22" s="103"/>
      <c r="L22" s="103"/>
      <c r="M22" s="103"/>
      <c r="N22" s="103"/>
      <c r="O22" s="103"/>
      <c r="P22" s="103"/>
    </row>
    <row r="23" spans="1:16" ht="15" thickBot="1" x14ac:dyDescent="0.25">
      <c r="A23" s="80" t="s">
        <v>329</v>
      </c>
      <c r="B23" s="230" t="s">
        <v>365</v>
      </c>
      <c r="C23" s="230"/>
      <c r="D23" s="230"/>
      <c r="E23" s="230"/>
      <c r="F23" s="230"/>
      <c r="G23" s="230"/>
      <c r="H23" s="230"/>
      <c r="I23" s="231"/>
      <c r="J23" s="103"/>
      <c r="K23" s="103"/>
      <c r="L23" s="103"/>
      <c r="M23" s="103"/>
      <c r="N23" s="103"/>
      <c r="O23" s="103"/>
      <c r="P23" s="103"/>
    </row>
    <row r="24" spans="1:16" ht="9" customHeight="1" x14ac:dyDescent="0.2">
      <c r="A24" s="104"/>
      <c r="B24" s="105"/>
      <c r="C24" s="105"/>
      <c r="D24" s="105"/>
      <c r="E24" s="105"/>
      <c r="F24" s="105"/>
      <c r="G24" s="105"/>
      <c r="H24" s="105"/>
      <c r="I24" s="105"/>
      <c r="J24" s="103"/>
      <c r="K24" s="103"/>
      <c r="L24" s="103"/>
      <c r="M24" s="103"/>
      <c r="N24" s="103"/>
      <c r="O24" s="103"/>
      <c r="P24" s="103"/>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EXTERNADO MEDIA JORNADA RAJ SRPA&amp;R&amp;"Arial,Normal"&amp;10F8.A6.G19.P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2021-03-18T16:26:15Z</cp:lastPrinted>
  <dcterms:created xsi:type="dcterms:W3CDTF">2019-01-30T14:18:32Z</dcterms:created>
  <dcterms:modified xsi:type="dcterms:W3CDTF">2021-03-18T16:26:32Z</dcterms:modified>
</cp:coreProperties>
</file>