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SMO\"/>
    </mc:Choice>
  </mc:AlternateContent>
  <xr:revisionPtr revIDLastSave="0" documentId="13_ncr:1_{F5691975-09B0-4E23-BB67-FCA8346FB84B}" xr6:coauthVersionLast="46" xr6:coauthVersionMax="46" xr10:uidLastSave="{00000000-0000-0000-0000-000000000000}"/>
  <bookViews>
    <workbookView xWindow="-120" yWindow="-120" windowWidth="20730" windowHeight="11160" xr2:uid="{00000000-000D-0000-FFFF-FFFF00000000}"/>
  </bookViews>
  <sheets>
    <sheet name="Registro" sheetId="1" r:id="rId1"/>
    <sheet name="Consolidado" sheetId="5" r:id="rId2"/>
    <sheet name="DHA" sheetId="10" r:id="rId3"/>
    <sheet name="DP" sheetId="11" r:id="rId4"/>
    <sheet name="DAP" sheetId="12" r:id="rId5"/>
    <sheet name="DTH" sheetId="13" r:id="rId6"/>
    <sheet name="Tablas" sheetId="4" state="hidden" r:id="rId7"/>
  </sheets>
  <externalReferences>
    <externalReference r:id="rId8"/>
    <externalReference r:id="rId9"/>
    <externalReference r:id="rId10"/>
  </externalReferences>
  <definedNames>
    <definedName name="_xlnm.Print_Area" localSheetId="3">DP!$A$1:$L$25</definedName>
    <definedName name="_xlnm.Print_Area" localSheetId="0">Registro!$A$1:$J$207</definedName>
    <definedName name="Planes" localSheetId="4">[1]Parametros!#REF!</definedName>
    <definedName name="Planes" localSheetId="2">[1]Parametros!#REF!</definedName>
    <definedName name="Planes" localSheetId="3">[1]Parametros!#REF!</definedName>
    <definedName name="Planes" localSheetId="5">[1]Parametros!#REF!</definedName>
    <definedName name="Planes">[1]Parametros!#REF!</definedName>
    <definedName name="REGIONAL" localSheetId="4">[2]Parametros!$E$2:$E$34</definedName>
    <definedName name="REGIONAL" localSheetId="2">[2]Parametros!$E$2:$E$34</definedName>
    <definedName name="REGIONAL" localSheetId="3">[2]Parametros!$E$2:$E$34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4" i="1" l="1"/>
  <c r="GE7" i="5" l="1"/>
  <c r="I135" i="1" l="1"/>
  <c r="I96" i="1"/>
  <c r="D91"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I7" i="5"/>
  <c r="EA7" i="5"/>
  <c r="DZ7" i="5"/>
  <c r="DY7" i="5"/>
  <c r="CH7" i="5"/>
  <c r="DE7" i="5"/>
  <c r="DC7" i="5"/>
  <c r="CZ7" i="5"/>
  <c r="CT7" i="5"/>
  <c r="BZ7" i="5"/>
  <c r="AU7" i="5" l="1"/>
  <c r="D127" i="1"/>
  <c r="BX7" i="5" s="1"/>
  <c r="D120" i="1"/>
  <c r="D114" i="1"/>
  <c r="D106" i="1"/>
  <c r="I105" i="1" s="1"/>
  <c r="I126" i="1" l="1"/>
  <c r="AS7" i="5" s="1"/>
  <c r="I113" i="1"/>
  <c r="AP7" i="5" s="1"/>
  <c r="BU7" i="5"/>
  <c r="I93" i="1"/>
  <c r="D73" i="1"/>
  <c r="D71" i="1"/>
  <c r="D26" i="1"/>
  <c r="D22" i="1"/>
  <c r="I25" i="1" l="1"/>
  <c r="AF7" i="5" s="1"/>
  <c r="BC7" i="5"/>
  <c r="CK7" i="5"/>
  <c r="JS7" i="5" l="1"/>
  <c r="JR7" i="5"/>
  <c r="JQ7" i="5"/>
  <c r="JP7" i="5"/>
  <c r="JO7" i="5"/>
  <c r="JN7" i="5"/>
  <c r="JM7" i="5"/>
  <c r="JL7" i="5"/>
  <c r="JK7" i="5"/>
  <c r="JJ7" i="5"/>
  <c r="JI7" i="5"/>
  <c r="JH7" i="5"/>
  <c r="JG7" i="5"/>
  <c r="JF7" i="5"/>
  <c r="JE7" i="5"/>
  <c r="JD7" i="5"/>
  <c r="HV7" i="5"/>
  <c r="HU7" i="5"/>
  <c r="D160" i="1"/>
  <c r="D152" i="1"/>
  <c r="FA7" i="5" l="1"/>
  <c r="EZ7" i="5"/>
  <c r="EY7" i="5"/>
  <c r="EX7" i="5"/>
  <c r="EW7" i="5"/>
  <c r="EV7" i="5"/>
  <c r="EU7" i="5"/>
  <c r="ET7" i="5"/>
  <c r="ES7" i="5"/>
  <c r="ER7" i="5"/>
  <c r="EQ7" i="5"/>
  <c r="EP7" i="5"/>
  <c r="EO7" i="5"/>
  <c r="EN7" i="5"/>
  <c r="EM7" i="5"/>
  <c r="EL7" i="5"/>
  <c r="EK7" i="5"/>
  <c r="D39" i="1"/>
  <c r="BF7" i="5" s="1"/>
  <c r="D62" i="1"/>
  <c r="D55" i="1"/>
  <c r="V7" i="5" l="1"/>
  <c r="U7" i="5"/>
  <c r="S7" i="5"/>
  <c r="R7" i="5"/>
  <c r="P7" i="5"/>
  <c r="O7" i="5"/>
  <c r="D168" i="1" l="1"/>
  <c r="DI7" i="5" l="1"/>
  <c r="DH7" i="5"/>
  <c r="DG7" i="5"/>
  <c r="DF7" i="5"/>
  <c r="DD7" i="5"/>
  <c r="DB7" i="5"/>
  <c r="DA7" i="5"/>
  <c r="CX7" i="5"/>
  <c r="CV7" i="5"/>
  <c r="CU7" i="5"/>
  <c r="CS7" i="5"/>
  <c r="CR7" i="5"/>
  <c r="CP7" i="5"/>
  <c r="CO7" i="5"/>
  <c r="CN7" i="5"/>
  <c r="CM7" i="5"/>
  <c r="CL7" i="5"/>
  <c r="CJ7" i="5"/>
  <c r="CI7" i="5"/>
  <c r="CG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H7" i="5"/>
  <c r="GA7" i="5"/>
  <c r="FZ7" i="5"/>
  <c r="FY7" i="5"/>
  <c r="FX7" i="5"/>
  <c r="FW7" i="5"/>
  <c r="FV7" i="5"/>
  <c r="FU7" i="5"/>
  <c r="FT7" i="5"/>
  <c r="FS7" i="5"/>
  <c r="FR7" i="5"/>
  <c r="FQ7" i="5"/>
  <c r="FP7" i="5"/>
  <c r="FO7" i="5"/>
  <c r="FN7" i="5"/>
  <c r="FM7" i="5"/>
  <c r="FL7" i="5"/>
  <c r="FK7" i="5"/>
  <c r="FJ7" i="5"/>
  <c r="FI7" i="5"/>
  <c r="FH7" i="5"/>
  <c r="FG7" i="5"/>
  <c r="FF7" i="5"/>
  <c r="FE7" i="5"/>
  <c r="FD7" i="5"/>
  <c r="FC7" i="5"/>
  <c r="FB7" i="5"/>
  <c r="EJ7" i="5"/>
  <c r="EI7" i="5"/>
  <c r="EH7" i="5"/>
  <c r="EG7" i="5"/>
  <c r="EF7" i="5"/>
  <c r="EE7" i="5"/>
  <c r="ED7" i="5"/>
  <c r="EC7" i="5"/>
  <c r="EB7" i="5"/>
  <c r="DX7" i="5"/>
  <c r="DW7" i="5"/>
  <c r="DV7" i="5"/>
  <c r="BM7" i="5"/>
  <c r="IF7" i="5" l="1"/>
  <c r="IE7" i="5"/>
  <c r="ID7" i="5"/>
  <c r="D110" i="1" l="1"/>
  <c r="BS7" i="5" s="1"/>
  <c r="BI7" i="5"/>
  <c r="BO7" i="5" l="1"/>
  <c r="AB7" i="5" l="1"/>
  <c r="AA7" i="5"/>
  <c r="C7" i="5"/>
  <c r="B7" i="5"/>
  <c r="A7" i="5"/>
  <c r="D146" i="1" l="1"/>
  <c r="AJ7" i="5"/>
  <c r="D130" i="1"/>
  <c r="I167" i="1" l="1"/>
  <c r="AY7" i="5" s="1"/>
  <c r="CD7" i="5"/>
  <c r="I159" i="1"/>
  <c r="AX7" i="5" s="1"/>
  <c r="CC7" i="5"/>
  <c r="I151" i="1"/>
  <c r="AW7" i="5" s="1"/>
  <c r="CB7" i="5"/>
  <c r="I145" i="1"/>
  <c r="AV7" i="5" s="1"/>
  <c r="CA7" i="5"/>
  <c r="I129" i="1"/>
  <c r="AT7" i="5" s="1"/>
  <c r="BY7" i="5"/>
  <c r="D124" i="1"/>
  <c r="I109" i="1"/>
  <c r="AN7" i="5" s="1"/>
  <c r="D78" i="1"/>
  <c r="I70" i="1" s="1"/>
  <c r="BJ7" i="5"/>
  <c r="BK7" i="5" l="1"/>
  <c r="AH7" i="5"/>
  <c r="I123" i="1"/>
  <c r="AR7" i="5" s="1"/>
  <c r="BW7" i="5"/>
  <c r="I119" i="1"/>
  <c r="AQ7" i="5" s="1"/>
  <c r="BV7" i="5"/>
  <c r="AL7" i="5"/>
  <c r="BQ7" i="5"/>
  <c r="AK7" i="5"/>
  <c r="BP7" i="5"/>
  <c r="I90" i="1"/>
  <c r="AI7" i="5" s="1"/>
  <c r="BN7" i="5"/>
  <c r="BH7" i="5"/>
  <c r="BG7" i="5" l="1"/>
  <c r="D36" i="1"/>
  <c r="BE7" i="5" s="1"/>
  <c r="D30" i="1"/>
  <c r="BD7" i="5" l="1"/>
  <c r="I29" i="1"/>
  <c r="AG7" i="5" s="1"/>
  <c r="I21" i="1"/>
  <c r="AE7" i="5" s="1"/>
  <c r="BB7" i="5"/>
  <c r="Z7" i="5" l="1"/>
  <c r="Y7" i="5"/>
  <c r="X7" i="5"/>
  <c r="W7" i="5"/>
  <c r="T7" i="5"/>
  <c r="Q7" i="5"/>
  <c r="N7" i="5"/>
  <c r="M7" i="5"/>
  <c r="L7" i="5"/>
  <c r="K7" i="5"/>
  <c r="J7" i="5"/>
  <c r="I7" i="5"/>
  <c r="H7" i="5"/>
  <c r="G7" i="5"/>
  <c r="F7" i="5"/>
  <c r="E7" i="5"/>
  <c r="D7" i="5"/>
</calcChain>
</file>

<file path=xl/sharedStrings.xml><?xml version="1.0" encoding="utf-8"?>
<sst xmlns="http://schemas.openxmlformats.org/spreadsheetml/2006/main" count="1081" uniqueCount="397">
  <si>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</si>
  <si>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</si>
  <si>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</si>
  <si>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</si>
  <si>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</si>
  <si>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</si>
  <si>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</si>
  <si>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</si>
  <si>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</si>
  <si>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</si>
  <si>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</si>
  <si>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</si>
  <si>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</si>
  <si>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</si>
  <si>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</si>
  <si>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</si>
  <si>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</si>
  <si>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</si>
  <si>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</si>
  <si>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</si>
  <si>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</si>
  <si>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</si>
  <si>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</si>
  <si>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</si>
  <si>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</si>
  <si>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</si>
  <si>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</si>
  <si>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</si>
  <si>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</si>
  <si>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</si>
  <si>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</si>
  <si>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</si>
  <si>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</si>
  <si>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</si>
  <si>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</si>
  <si>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</si>
  <si>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</si>
  <si>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</si>
  <si>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</si>
  <si>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</si>
  <si>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</si>
  <si>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</si>
  <si>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</si>
  <si>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</si>
  <si>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</si>
  <si>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</si>
  <si>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</si>
  <si>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</si>
  <si>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</si>
  <si>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</si>
  <si>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</si>
  <si>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</si>
  <si>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</si>
  <si>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</si>
  <si>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</si>
  <si>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</si>
  <si>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</si>
  <si>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</si>
  <si>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</si>
  <si>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</si>
  <si>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</si>
  <si>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</si>
  <si>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</si>
  <si>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</si>
  <si>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</si>
  <si>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</si>
  <si>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</si>
  <si>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</si>
  <si>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</si>
  <si>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</si>
  <si>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</si>
  <si>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</si>
  <si>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</si>
  <si>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</si>
  <si>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</si>
  <si>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</si>
  <si>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</si>
  <si>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</si>
  <si>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</si>
  <si>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</si>
  <si>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</si>
  <si>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</si>
  <si>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</si>
  <si>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</si>
  <si>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</si>
  <si>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</si>
  <si>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</si>
  <si>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</si>
  <si>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</si>
  <si>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</si>
  <si>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</si>
  <si>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</si>
  <si>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</si>
  <si>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</si>
  <si>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</si>
  <si>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</si>
  <si>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</si>
  <si>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</si>
  <si>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</si>
  <si>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</si>
  <si>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</si>
  <si>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</si>
  <si>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</si>
  <si>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</si>
  <si>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</si>
  <si>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</si>
  <si>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</si>
  <si>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</si>
  <si>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</si>
  <si>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</si>
  <si>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</si>
  <si>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</si>
  <si>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</si>
  <si>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</si>
  <si>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</si>
  <si>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</si>
  <si>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</si>
  <si>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</si>
  <si>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</si>
  <si>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</si>
  <si>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</si>
  <si>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</si>
  <si>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</si>
  <si>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</si>
  <si>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</si>
  <si>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</si>
  <si>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</si>
  <si>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</si>
  <si>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</si>
  <si>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</si>
  <si>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</si>
  <si>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</si>
  <si>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</si>
  <si>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</si>
  <si>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</si>
  <si>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</si>
  <si>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</si>
  <si>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</si>
  <si>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</si>
  <si>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</si>
  <si>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</si>
  <si>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</si>
  <si>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</si>
  <si>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</si>
  <si>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</si>
  <si>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</si>
  <si>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</si>
  <si>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</si>
  <si>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</si>
  <si>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</si>
  <si>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</si>
  <si>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</si>
  <si>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</si>
  <si>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</si>
  <si>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</si>
  <si>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</si>
  <si>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</si>
  <si>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</si>
  <si>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</si>
  <si>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</si>
  <si>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</si>
  <si>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</si>
  <si>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</si>
  <si>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</si>
  <si>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</si>
  <si>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</si>
  <si>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</si>
  <si>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</si>
  <si>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</si>
  <si>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</si>
  <si>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</si>
  <si>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</si>
  <si>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</si>
  <si>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</si>
  <si>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</si>
  <si>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</si>
  <si>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</si>
  <si>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</si>
  <si>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</si>
  <si>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</si>
  <si>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</si>
  <si>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</si>
  <si>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</si>
  <si>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</si>
  <si>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</si>
  <si>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</si>
  <si>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</si>
  <si>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</si>
  <si>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</si>
  <si>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</si>
  <si>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</si>
  <si>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</si>
  <si>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</si>
  <si>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</si>
  <si>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</si>
  <si>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</si>
  <si>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</si>
  <si>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</si>
  <si>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</si>
  <si>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</si>
  <si>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</si>
  <si>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</si>
  <si>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</si>
  <si>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</si>
  <si>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</si>
  <si>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</si>
  <si>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</si>
  <si>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</si>
  <si>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</si>
  <si>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</si>
  <si>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</si>
  <si>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</si>
  <si>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</si>
  <si>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</si>
  <si>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</si>
  <si>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</si>
  <si>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</si>
  <si>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</si>
  <si>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</si>
  <si>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</si>
  <si>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</si>
  <si>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</si>
  <si>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</si>
  <si>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</si>
  <si>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</si>
  <si>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</si>
  <si>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</si>
  <si>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</si>
  <si>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</si>
  <si>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</si>
  <si>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</si>
  <si>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</si>
  <si>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</si>
  <si>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</si>
  <si>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</si>
  <si>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</si>
  <si>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</si>
  <si>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</si>
  <si>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</si>
  <si>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</si>
  <si>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</si>
  <si>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</si>
  <si>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</si>
  <si>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</si>
  <si>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</si>
  <si>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</si>
  <si>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</si>
  <si>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</si>
  <si>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</si>
  <si>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</si>
  <si>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</si>
  <si>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</si>
  <si>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</si>
  <si>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</si>
  <si>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</si>
  <si>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</si>
  <si>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</si>
  <si>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</si>
  <si>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</si>
  <si>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</si>
  <si>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</si>
  <si>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</si>
  <si>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</si>
  <si>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</si>
  <si>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</si>
  <si>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</si>
  <si>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</si>
  <si>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</si>
  <si>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</si>
  <si>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</si>
  <si>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</si>
  <si>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</si>
  <si>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</si>
  <si>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</si>
  <si>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</si>
  <si>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</si>
  <si>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</si>
  <si>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</si>
  <si>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</si>
  <si>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</si>
  <si>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</si>
  <si>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</si>
  <si>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</si>
  <si>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</si>
  <si>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</si>
  <si>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</si>
  <si>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</si>
  <si>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</si>
  <si>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</si>
  <si>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</si>
  <si>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</si>
  <si>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</si>
  <si>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</si>
  <si>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</si>
  <si>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</si>
  <si>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</si>
  <si>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</si>
  <si>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</si>
  <si>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</si>
  <si>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</si>
  <si>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</si>
  <si>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</si>
  <si>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</si>
  <si>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</si>
  <si>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</si>
  <si>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</si>
  <si>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</si>
  <si>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</si>
  <si>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</si>
  <si>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</si>
  <si>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</si>
  <si>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</si>
  <si>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</si>
  <si>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</si>
  <si>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</si>
  <si>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</si>
  <si>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</si>
  <si>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</si>
  <si>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</si>
  <si>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</si>
  <si>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</si>
  <si>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</si>
  <si>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Brasier o formador</t>
  </si>
  <si>
    <t>Pijama</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</si>
  <si>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</si>
  <si>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</si>
  <si>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</si>
  <si>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</si>
  <si>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</si>
  <si>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</si>
  <si>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</si>
  <si>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</si>
  <si>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Corte de cabello-voluntario</t>
  </si>
  <si>
    <t>Talco para pies</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</si>
  <si>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</si>
  <si>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</si>
  <si>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</si>
  <si>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</si>
  <si>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</si>
  <si>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</si>
  <si>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</si>
  <si>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</si>
  <si>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</si>
  <si>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</si>
  <si>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</si>
  <si>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</si>
  <si>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</si>
  <si>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</si>
  <si>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</si>
  <si>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</si>
  <si>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</si>
  <si>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</si>
  <si>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</si>
  <si>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</si>
  <si>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</si>
  <si>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</si>
  <si>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</si>
  <si>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</si>
  <si>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</si>
  <si>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</si>
  <si>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</si>
  <si>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7.c</t>
  </si>
  <si>
    <t>Versión 3</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</si>
  <si>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</si>
  <si>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</si>
  <si>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7. Atención en forma separada
- Atender en forma separada a los niños, niñas y adolescentes por: i) género y ii)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 Atender en forma separada a: (i) los adolescentes por género; (ii) los menores de 18 años, (iii) los mayores de edad y iv) por modalidad, en el evento en que se autorice por ICBF la atención para diferentes modalidades en la unidad. (aplica en la modalidad internado RAJ).
- Atender en forma separada a: (i) los adolescentes por género; (ii) los menores de 18 años, (iii) los mayores de edad y iv) por modalidad, en el evento en que se autorice por ICBF la atención para diferentes modalidades en la unidad. (Solo aplica para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</si>
  <si>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</si>
  <si>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</si>
  <si>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</si>
  <si>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</si>
  <si>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</si>
  <si>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</si>
  <si>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</si>
  <si>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</si>
  <si>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</si>
  <si>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</si>
  <si>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</si>
  <si>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</si>
  <si>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Orden de ubicación</t>
  </si>
  <si>
    <t>Documento de identificación adolescente o joven (En los casos en que se haya obtenido, teniendo en cuenta el tiempo de permanencia en la modalidad)</t>
  </si>
  <si>
    <t>Otros documentos recolectados durante tiempo de permanencia</t>
  </si>
  <si>
    <t>Soportes de la valoración exploratoria por las diferentes areas</t>
  </si>
  <si>
    <t>Soporte de búsqueda y contacto con la familia o red de apoyo</t>
  </si>
  <si>
    <t>Blusa, camiseta o camisa</t>
  </si>
  <si>
    <t>Pantalón o sudadera</t>
  </si>
  <si>
    <t>Panty o Calzoncillo</t>
  </si>
  <si>
    <t>Medias</t>
  </si>
  <si>
    <t>Zapatos o Tenis</t>
  </si>
  <si>
    <t>Chancletas</t>
  </si>
  <si>
    <t>Saco según clima</t>
  </si>
  <si>
    <t>Nota 1: No obstante ser necesario garantizar la organización, disciplina y presentación al interior de los programas, atendiendo normas internacionales adoptadas por Colombia, se debe evitar estigmatizar a los adolescentes con cualquier tipo de atuendo que vulnere el derecho al libre desarrollo de la personalidad. - Tomado del Lineamiento modelo de atención para adolescentes y jóvenes en conflicto con la ley-SRPA</t>
  </si>
  <si>
    <t>Cepillo para el cabello o peinilla</t>
  </si>
  <si>
    <t>Jabón cuerpo liquido</t>
  </si>
  <si>
    <t>Si no aplica.</t>
  </si>
  <si>
    <r>
      <rPr>
        <b/>
        <sz val="8"/>
        <color rgb="FF000000"/>
        <rFont val="Arial"/>
        <family val="2"/>
      </rPr>
      <t>Nota:</t>
    </r>
    <r>
      <rPr>
        <sz val="8"/>
        <color rgb="FF000000"/>
        <rFont val="Arial"/>
        <family val="2"/>
      </rPr>
      <t xml:space="preserve"> Tenga en cuenta las acciones y el talento humano definidos para cada modalidad según lineamiento y lo que establece la normatividad vigente según profesión o cargo.</t>
    </r>
  </si>
  <si>
    <t>PROCESO
PROTECCIÓN
REGISTRO CENTRO DE EMERGENCIA RAJ SRPA</t>
  </si>
  <si>
    <t>F4.A6.G19.P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</si>
</sst>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4"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sz val="9"/>
      <color theme="1"/>
      <name val="Calibri"/>
      <family val="2"/>
      <scheme val="minor"/>
    </font>
    <font>
      <sz val="9"/>
      <color rgb="FF000000"/>
      <name val="Arial"/>
      <family val="2"/>
    </font>
    <font>
      <sz val="10"/>
      <color rgb="FF000000"/>
      <name val="Arial"/>
      <family val="2"/>
    </font>
    <font>
      <sz val="12"/>
      <color rgb="FF000000"/>
      <name val="Arial"/>
      <family val="2"/>
    </font>
    <font>
      <sz val="11"/>
      <color rgb="FF000000"/>
      <name val="Arial"/>
      <family val="2"/>
    </font>
    <font>
      <b/>
      <i/>
      <sz val="9"/>
      <color theme="1"/>
      <name val="Arial"/>
      <family val="2"/>
    </font>
    <font>
      <b/>
      <sz val="11"/>
      <color theme="1"/>
      <name val="Arial"/>
      <family val="2"/>
    </font>
    <font>
      <sz val="8"/>
      <color rgb="FF000000"/>
      <name val="Arial"/>
      <family val="2"/>
    </font>
    <font>
      <b/>
      <sz val="8"/>
      <color rgb="FF000000"/>
      <name val="Arial"/>
      <family val="2"/>
    </font>
  </fonts>
  <fills count="2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rgb="FFF1F1F1"/>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1">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3" fillId="5" borderId="11" xfId="0" applyFont="1" applyFill="1" applyBorder="1" applyAlignment="1">
      <alignment horizontal="center" vertical="center" textRotation="90"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16" borderId="8" xfId="0" applyFont="1" applyFill="1" applyBorder="1" applyAlignment="1">
      <alignment horizontal="center" vertical="center" textRotation="90" wrapText="1"/>
    </xf>
    <xf numFmtId="0" fontId="13" fillId="16" borderId="9" xfId="0" applyFont="1" applyFill="1" applyBorder="1" applyAlignment="1">
      <alignment horizontal="center" vertical="center" textRotation="90" wrapText="1"/>
    </xf>
    <xf numFmtId="0" fontId="13" fillId="0" borderId="31" xfId="0" applyFont="1" applyBorder="1" applyAlignment="1">
      <alignment horizontal="center" vertical="center" wrapText="1"/>
    </xf>
    <xf numFmtId="0" fontId="13" fillId="0" borderId="32" xfId="0" applyFont="1" applyBorder="1" applyAlignment="1">
      <alignment vertical="center" wrapText="1"/>
    </xf>
    <xf numFmtId="0" fontId="13" fillId="0" borderId="41" xfId="0" applyFont="1" applyBorder="1" applyAlignment="1">
      <alignment vertical="center" wrapText="1"/>
    </xf>
    <xf numFmtId="0" fontId="15" fillId="15" borderId="0" xfId="0" applyFont="1" applyFill="1"/>
    <xf numFmtId="0" fontId="0" fillId="15" borderId="0" xfId="0" applyFill="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16" borderId="4"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6" fillId="17" borderId="11" xfId="0" applyFont="1" applyFill="1" applyBorder="1" applyAlignment="1">
      <alignment horizontal="center" vertical="center" textRotation="90" wrapText="1"/>
    </xf>
    <xf numFmtId="0" fontId="16" fillId="17" borderId="12" xfId="0" applyFont="1" applyFill="1" applyBorder="1" applyAlignment="1">
      <alignment horizontal="center" vertical="center" textRotation="90" wrapText="1"/>
    </xf>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19"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2" fillId="5" borderId="31" xfId="0" applyFont="1" applyFill="1" applyBorder="1" applyAlignment="1">
      <alignment horizontal="center" vertical="center" wrapText="1"/>
    </xf>
    <xf numFmtId="0" fontId="12" fillId="5" borderId="32" xfId="0" applyFont="1" applyFill="1" applyBorder="1" applyAlignment="1">
      <alignment horizontal="left" vertical="center" wrapText="1" indent="1"/>
    </xf>
    <xf numFmtId="0" fontId="14" fillId="5" borderId="32" xfId="0" applyFont="1" applyFill="1" applyBorder="1" applyAlignment="1">
      <alignment horizontal="center" vertical="center" textRotation="90" wrapText="1"/>
    </xf>
    <xf numFmtId="0" fontId="13" fillId="0" borderId="0" xfId="0" applyFont="1"/>
    <xf numFmtId="0" fontId="14" fillId="16" borderId="8" xfId="0" applyFont="1" applyFill="1" applyBorder="1" applyAlignment="1">
      <alignment horizontal="center" vertical="center" textRotation="90" wrapText="1"/>
    </xf>
    <xf numFmtId="0" fontId="21" fillId="0" borderId="0" xfId="0" applyFont="1" applyAlignment="1">
      <alignment horizontal="left" vertical="center"/>
    </xf>
    <xf numFmtId="0" fontId="16" fillId="17" borderId="43" xfId="0" applyFont="1" applyFill="1" applyBorder="1" applyAlignment="1">
      <alignment horizontal="center" vertical="center" wrapText="1"/>
    </xf>
    <xf numFmtId="0" fontId="16" fillId="17" borderId="44" xfId="0" applyFont="1" applyFill="1" applyBorder="1" applyAlignment="1">
      <alignment horizontal="center" vertical="center" wrapText="1"/>
    </xf>
    <xf numFmtId="0" fontId="16" fillId="17" borderId="45" xfId="0" applyFont="1" applyFill="1" applyBorder="1" applyAlignment="1">
      <alignment horizontal="center" vertical="center" textRotation="90" wrapText="1"/>
    </xf>
    <xf numFmtId="0" fontId="17" fillId="0" borderId="0" xfId="0" applyFont="1"/>
    <xf numFmtId="0" fontId="16" fillId="0" borderId="1" xfId="0" applyFont="1" applyBorder="1" applyAlignment="1">
      <alignment horizontal="center" vertical="center" wrapText="1"/>
    </xf>
    <xf numFmtId="0" fontId="18" fillId="0" borderId="32" xfId="0" applyFont="1" applyBorder="1" applyAlignment="1">
      <alignment vertical="center" wrapText="1"/>
    </xf>
    <xf numFmtId="0" fontId="18" fillId="0" borderId="5" xfId="0" applyFont="1" applyBorder="1" applyAlignment="1">
      <alignment vertical="center" textRotation="90" wrapText="1"/>
    </xf>
    <xf numFmtId="0" fontId="18" fillId="0" borderId="6" xfId="0" applyFont="1" applyBorder="1" applyAlignment="1">
      <alignment vertical="center" textRotation="90" wrapText="1"/>
    </xf>
    <xf numFmtId="0" fontId="19" fillId="0" borderId="0" xfId="0" applyFont="1"/>
    <xf numFmtId="0" fontId="16" fillId="0" borderId="4" xfId="0" applyFont="1" applyBorder="1" applyAlignment="1">
      <alignment horizontal="center" vertical="center" wrapText="1"/>
    </xf>
    <xf numFmtId="0" fontId="18" fillId="0" borderId="5" xfId="0" applyFont="1" applyBorder="1" applyAlignment="1">
      <alignment vertical="center" wrapText="1"/>
    </xf>
    <xf numFmtId="0" fontId="16" fillId="0" borderId="7" xfId="0" applyFont="1" applyBorder="1" applyAlignment="1">
      <alignment horizontal="center" vertical="center" wrapText="1"/>
    </xf>
    <xf numFmtId="0" fontId="18" fillId="0" borderId="8" xfId="0" applyFont="1" applyBorder="1" applyAlignment="1">
      <alignment vertical="center" wrapText="1"/>
    </xf>
    <xf numFmtId="0" fontId="18" fillId="0" borderId="8" xfId="0" applyFont="1" applyBorder="1" applyAlignment="1">
      <alignment vertical="center" textRotation="90" wrapText="1"/>
    </xf>
    <xf numFmtId="0" fontId="18" fillId="0" borderId="9" xfId="0" applyFont="1" applyBorder="1" applyAlignment="1">
      <alignment vertical="center" textRotation="90" wrapText="1"/>
    </xf>
    <xf numFmtId="0" fontId="19" fillId="18" borderId="0" xfId="0" applyFont="1" applyFill="1"/>
    <xf numFmtId="0" fontId="12" fillId="15" borderId="5" xfId="0" applyFont="1" applyFill="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2" borderId="13" xfId="0" applyFont="1" applyFill="1" applyBorder="1" applyAlignment="1">
      <alignment horizontal="center" vertical="center" wrapText="1"/>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3" fillId="15" borderId="15" xfId="0" applyFont="1" applyFill="1" applyBorder="1" applyAlignment="1">
      <alignment horizontal="left" vertical="center"/>
    </xf>
    <xf numFmtId="0" fontId="13" fillId="15" borderId="34" xfId="0" applyFont="1" applyFill="1" applyBorder="1" applyAlignment="1">
      <alignment horizontal="left" vertical="center"/>
    </xf>
    <xf numFmtId="0" fontId="13" fillId="15" borderId="40" xfId="0" applyFont="1" applyFill="1" applyBorder="1" applyAlignment="1">
      <alignment horizontal="left" vertical="center"/>
    </xf>
    <xf numFmtId="0" fontId="13" fillId="15" borderId="42" xfId="0" applyFont="1" applyFill="1" applyBorder="1" applyAlignment="1">
      <alignment horizontal="left" vertical="center"/>
    </xf>
    <xf numFmtId="0" fontId="20" fillId="0" borderId="0" xfId="0" applyFont="1" applyAlignment="1">
      <alignment horizontal="center" wrapText="1"/>
    </xf>
    <xf numFmtId="0" fontId="0" fillId="15" borderId="16" xfId="0" applyFill="1" applyBorder="1" applyAlignment="1">
      <alignment horizontal="left" wrapText="1"/>
    </xf>
    <xf numFmtId="0" fontId="0" fillId="15" borderId="17" xfId="0" applyFill="1" applyBorder="1" applyAlignment="1">
      <alignment horizontal="left" wrapText="1"/>
    </xf>
    <xf numFmtId="0" fontId="0" fillId="15" borderId="18" xfId="0" applyFill="1" applyBorder="1" applyAlignment="1">
      <alignment horizontal="left" wrapText="1"/>
    </xf>
    <xf numFmtId="0" fontId="12" fillId="5" borderId="3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2" fillId="5" borderId="1" xfId="0" applyFont="1" applyFill="1" applyBorder="1" applyAlignment="1">
      <alignment horizontal="center" vertical="center" wrapText="1"/>
    </xf>
    <xf numFmtId="0" fontId="12" fillId="5" borderId="32" xfId="0" applyFont="1" applyFill="1" applyBorder="1" applyAlignment="1">
      <alignment horizontal="center" vertical="center"/>
    </xf>
    <xf numFmtId="0" fontId="12" fillId="5" borderId="8" xfId="0" applyFont="1" applyFill="1" applyBorder="1" applyAlignment="1">
      <alignment horizontal="center" vertical="center"/>
    </xf>
    <xf numFmtId="0" fontId="12" fillId="15" borderId="5" xfId="0" applyFont="1" applyFill="1" applyBorder="1" applyAlignment="1">
      <alignment horizontal="center" vertical="center"/>
    </xf>
    <xf numFmtId="0" fontId="13" fillId="15" borderId="5" xfId="0" applyFont="1" applyFill="1" applyBorder="1" applyAlignment="1">
      <alignment horizontal="left" vertical="center"/>
    </xf>
    <xf numFmtId="0" fontId="22" fillId="18" borderId="5" xfId="0" applyFont="1" applyFill="1" applyBorder="1" applyAlignment="1">
      <alignment horizontal="left" vertical="center" wrapText="1"/>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81</xdr:row>
      <xdr:rowOff>22413</xdr:rowOff>
    </xdr:from>
    <xdr:to>
      <xdr:col>2</xdr:col>
      <xdr:colOff>1030941</xdr:colOff>
      <xdr:row>88</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96</xdr:row>
      <xdr:rowOff>22413</xdr:rowOff>
    </xdr:from>
    <xdr:to>
      <xdr:col>2</xdr:col>
      <xdr:colOff>1030941</xdr:colOff>
      <xdr:row>103</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135</xdr:row>
      <xdr:rowOff>22413</xdr:rowOff>
    </xdr:from>
    <xdr:to>
      <xdr:col>2</xdr:col>
      <xdr:colOff>1030941</xdr:colOff>
      <xdr:row>142</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21.G1.P%20Centro%20de%20Emergencia%20RAJ%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HA"/>
      <sheetName val="DP"/>
      <sheetName val="CL"/>
      <sheetName val="DAP"/>
      <sheetName val="DLD"/>
      <sheetName val="DTH"/>
      <sheetName val="Parametros"/>
    </sheetNames>
    <sheetDataSet>
      <sheetData sheetId="0"/>
      <sheetData sheetId="1"/>
      <sheetData sheetId="2"/>
      <sheetData sheetId="3"/>
      <sheetData sheetId="4"/>
      <sheetData sheetId="5"/>
      <sheetData sheetId="6"/>
      <sheetData sheetId="7"/>
      <sheetData sheetId="8"/>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7"/>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63" t="s">
        <v>1</v>
      </c>
      <c r="B1" s="164"/>
      <c r="C1" s="165"/>
      <c r="D1" s="165"/>
      <c r="E1" s="3" t="s">
        <v>0</v>
      </c>
      <c r="F1" s="9"/>
      <c r="G1" s="3" t="s">
        <v>25</v>
      </c>
      <c r="H1" s="166"/>
      <c r="I1" s="166"/>
      <c r="J1" s="167"/>
    </row>
    <row r="2" spans="1:10" ht="15" customHeight="1" x14ac:dyDescent="0.2">
      <c r="A2" s="156" t="s">
        <v>2</v>
      </c>
      <c r="B2" s="157"/>
      <c r="C2" s="157"/>
      <c r="D2" s="157"/>
      <c r="E2" s="157"/>
      <c r="F2" s="157"/>
      <c r="G2" s="157"/>
      <c r="H2" s="157"/>
      <c r="I2" s="157"/>
      <c r="J2" s="158"/>
    </row>
    <row r="3" spans="1:10" ht="15" customHeight="1" x14ac:dyDescent="0.2">
      <c r="A3" s="168" t="s">
        <v>3</v>
      </c>
      <c r="B3" s="169"/>
      <c r="C3" s="169" t="s">
        <v>4</v>
      </c>
      <c r="D3" s="169"/>
      <c r="E3" s="169"/>
      <c r="F3" s="169"/>
      <c r="G3" s="169"/>
      <c r="H3" s="169"/>
      <c r="I3" s="169" t="s">
        <v>5</v>
      </c>
      <c r="J3" s="172"/>
    </row>
    <row r="4" spans="1:10" ht="15" customHeight="1" x14ac:dyDescent="0.2">
      <c r="A4" s="170" t="str">
        <f>+IFERROR(VLOOKUP(H1,[3]Directorio!$B$1:$Y$1001,2,FALSE),"")</f>
        <v/>
      </c>
      <c r="B4" s="171"/>
      <c r="C4" s="171" t="str">
        <f>+IFERROR(VLOOKUP(H1,[3]Directorio!$B$1:$Y$1001,3,FALSE),"")</f>
        <v/>
      </c>
      <c r="D4" s="171"/>
      <c r="E4" s="171"/>
      <c r="F4" s="171"/>
      <c r="G4" s="171"/>
      <c r="H4" s="171"/>
      <c r="I4" s="171" t="str">
        <f>+IFERROR(VLOOKUP(H1,[3]Directorio!$B$1:$Y$1001,4,FALSE),"")</f>
        <v/>
      </c>
      <c r="J4" s="173"/>
    </row>
    <row r="5" spans="1:10" ht="15" customHeight="1" x14ac:dyDescent="0.2">
      <c r="A5" s="168" t="s">
        <v>7</v>
      </c>
      <c r="B5" s="169"/>
      <c r="C5" s="169"/>
      <c r="D5" s="169"/>
      <c r="E5" s="169" t="s">
        <v>6</v>
      </c>
      <c r="F5" s="169"/>
      <c r="G5" s="169"/>
      <c r="H5" s="169"/>
      <c r="I5" s="169"/>
      <c r="J5" s="172"/>
    </row>
    <row r="6" spans="1:10" ht="15" customHeight="1" x14ac:dyDescent="0.2">
      <c r="A6" s="170" t="str">
        <f>+IFERROR(VLOOKUP(H1,[3]Directorio!$B$1:$Y$1001,5,FALSE),"")</f>
        <v/>
      </c>
      <c r="B6" s="171"/>
      <c r="C6" s="171"/>
      <c r="D6" s="171"/>
      <c r="E6" s="171" t="str">
        <f>+IFERROR(VLOOKUP(H1,[3]Directorio!$B$1:$Y$1001,6,FALSE),"")</f>
        <v/>
      </c>
      <c r="F6" s="171"/>
      <c r="G6" s="171"/>
      <c r="H6" s="171"/>
      <c r="I6" s="171"/>
      <c r="J6" s="173"/>
    </row>
    <row r="7" spans="1:10" ht="15" customHeight="1" x14ac:dyDescent="0.2">
      <c r="A7" s="168" t="s">
        <v>8</v>
      </c>
      <c r="B7" s="169"/>
      <c r="C7" s="169"/>
      <c r="D7" s="169"/>
      <c r="E7" s="169" t="s">
        <v>9</v>
      </c>
      <c r="F7" s="169"/>
      <c r="G7" s="169"/>
      <c r="H7" s="169" t="s">
        <v>10</v>
      </c>
      <c r="I7" s="169"/>
      <c r="J7" s="172"/>
    </row>
    <row r="8" spans="1:10" ht="15" customHeight="1" x14ac:dyDescent="0.2">
      <c r="A8" s="170" t="str">
        <f>+IFERROR(VLOOKUP(H1,[3]Directorio!$B$1:$Y$1001,7,FALSE),"")</f>
        <v/>
      </c>
      <c r="B8" s="171"/>
      <c r="C8" s="171"/>
      <c r="D8" s="171"/>
      <c r="E8" s="171" t="str">
        <f>+IFERROR(VLOOKUP(H1,[3]Directorio!$B$1:$Y$1001,8,FALSE),"")</f>
        <v/>
      </c>
      <c r="F8" s="171"/>
      <c r="G8" s="171"/>
      <c r="H8" s="171" t="str">
        <f>+IFERROR(VLOOKUP(H1,[3]Directorio!$B$1:$Y$1001,9,FALSE),"")</f>
        <v/>
      </c>
      <c r="I8" s="171"/>
      <c r="J8" s="173"/>
    </row>
    <row r="9" spans="1:10" ht="15" customHeight="1" x14ac:dyDescent="0.2">
      <c r="A9" s="168" t="s">
        <v>11</v>
      </c>
      <c r="B9" s="169"/>
      <c r="C9" s="169"/>
      <c r="D9" s="169" t="s">
        <v>12</v>
      </c>
      <c r="E9" s="169"/>
      <c r="F9" s="169"/>
      <c r="G9" s="169" t="s">
        <v>13</v>
      </c>
      <c r="H9" s="169"/>
      <c r="I9" s="169"/>
      <c r="J9" s="172"/>
    </row>
    <row r="10" spans="1:10" ht="15" customHeight="1" thickBot="1" x14ac:dyDescent="0.25">
      <c r="A10" s="174" t="str">
        <f>+IFERROR(VLOOKUP(H1,[3]Directorio!$B$1:$Y$1001,10,FALSE),"")</f>
        <v/>
      </c>
      <c r="B10" s="175"/>
      <c r="C10" s="175"/>
      <c r="D10" s="175" t="str">
        <f>+IFERROR(VLOOKUP(H1,[3]Directorio!$B$1:$Y$1001,11,FALSE),"")</f>
        <v/>
      </c>
      <c r="E10" s="175"/>
      <c r="F10" s="175"/>
      <c r="G10" s="175" t="str">
        <f>+IFERROR(VLOOKUP(H1,[3]Directorio!$B$1:$Y$1001,12,FALSE),"")</f>
        <v/>
      </c>
      <c r="H10" s="175"/>
      <c r="I10" s="175"/>
      <c r="J10" s="176"/>
    </row>
    <row r="11" spans="1:10" ht="15" customHeight="1" x14ac:dyDescent="0.2">
      <c r="A11" s="156" t="s">
        <v>14</v>
      </c>
      <c r="B11" s="157"/>
      <c r="C11" s="157"/>
      <c r="D11" s="157"/>
      <c r="E11" s="157"/>
      <c r="F11" s="157"/>
      <c r="G11" s="157"/>
      <c r="H11" s="157"/>
      <c r="I11" s="157"/>
      <c r="J11" s="158"/>
    </row>
    <row r="12" spans="1:10" ht="15" customHeight="1" x14ac:dyDescent="0.2">
      <c r="A12" s="57" t="s">
        <v>167</v>
      </c>
      <c r="B12" s="169" t="s">
        <v>15</v>
      </c>
      <c r="C12" s="169"/>
      <c r="D12" s="169"/>
      <c r="E12" s="177" t="s">
        <v>16</v>
      </c>
      <c r="F12" s="178"/>
      <c r="G12" s="177" t="s">
        <v>17</v>
      </c>
      <c r="H12" s="178"/>
      <c r="I12" s="177" t="s">
        <v>168</v>
      </c>
      <c r="J12" s="181"/>
    </row>
    <row r="13" spans="1:10" ht="15" customHeight="1" x14ac:dyDescent="0.2">
      <c r="A13" s="56" t="str">
        <f>+IFERROR(VLOOKUP(H1,[3]Directorio!$B$1:$Y$1001,13,FALSE),"")</f>
        <v/>
      </c>
      <c r="B13" s="171" t="str">
        <f>+IFERROR(VLOOKUP(H1,[3]Directorio!$B$1:$Y$1001,14,FALSE),"")</f>
        <v/>
      </c>
      <c r="C13" s="171"/>
      <c r="D13" s="171"/>
      <c r="E13" s="179" t="str">
        <f>+IFERROR(VLOOKUP(H1,[3]Directorio!$B$1:$Y$1001,15,FALSE),"")</f>
        <v/>
      </c>
      <c r="F13" s="180"/>
      <c r="G13" s="179" t="str">
        <f>+IFERROR(VLOOKUP(H1,[3]Directorio!$B$1:$Y$1001,16,FALSE),"")</f>
        <v/>
      </c>
      <c r="H13" s="180"/>
      <c r="I13" s="179" t="str">
        <f>+IFERROR(VLOOKUP(H1,[3]Directorio!$B$1:$Y$1001,17,FALSE),"")</f>
        <v/>
      </c>
      <c r="J13" s="182"/>
    </row>
    <row r="14" spans="1:10" ht="15" customHeight="1" x14ac:dyDescent="0.2">
      <c r="A14" s="187" t="s">
        <v>18</v>
      </c>
      <c r="B14" s="178"/>
      <c r="C14" s="177" t="s">
        <v>19</v>
      </c>
      <c r="D14" s="178"/>
      <c r="E14" s="177" t="s">
        <v>169</v>
      </c>
      <c r="F14" s="178"/>
      <c r="G14" s="169" t="s">
        <v>20</v>
      </c>
      <c r="H14" s="169"/>
      <c r="I14" s="169" t="s">
        <v>21</v>
      </c>
      <c r="J14" s="172"/>
    </row>
    <row r="15" spans="1:10" ht="15" customHeight="1" x14ac:dyDescent="0.2">
      <c r="A15" s="188" t="str">
        <f>+IFERROR(VLOOKUP(H1,[3]Directorio!$B$1:$Y$1001,18,FALSE),"")</f>
        <v/>
      </c>
      <c r="B15" s="180"/>
      <c r="C15" s="179" t="str">
        <f>+IFERROR(VLOOKUP(H1,[3]Directorio!$B$1:$Y$1001,19,FALSE),"")</f>
        <v/>
      </c>
      <c r="D15" s="180"/>
      <c r="E15" s="179" t="str">
        <f>+IFERROR(VLOOKUP(H1,[3]Directorio!$B$1:$Y$1001,20,FALSE),"")</f>
        <v/>
      </c>
      <c r="F15" s="180"/>
      <c r="G15" s="185" t="str">
        <f>+IFERROR(VLOOKUP(H1,[3]Directorio!$B$1:$Y$1001,21,FALSE),"")</f>
        <v/>
      </c>
      <c r="H15" s="185"/>
      <c r="I15" s="185" t="str">
        <f>+IFERROR(VLOOKUP(H1,[3]Directorio!$B$1:$Y$1001,22,FALSE),"")</f>
        <v/>
      </c>
      <c r="J15" s="186"/>
    </row>
    <row r="16" spans="1:10" ht="15" customHeight="1" x14ac:dyDescent="0.2">
      <c r="A16" s="168" t="s">
        <v>22</v>
      </c>
      <c r="B16" s="169"/>
      <c r="C16" s="169"/>
      <c r="D16" s="169" t="s">
        <v>23</v>
      </c>
      <c r="E16" s="169"/>
      <c r="F16" s="169"/>
      <c r="G16" s="169"/>
      <c r="H16" s="169"/>
      <c r="I16" s="169"/>
      <c r="J16" s="172"/>
    </row>
    <row r="17" spans="1:10" ht="15" customHeight="1" thickBot="1" x14ac:dyDescent="0.25">
      <c r="A17" s="183" t="str">
        <f>+IFERROR(VLOOKUP(H1,[3]Directorio!$B$1:$Y$1001,23,FALSE),"")</f>
        <v/>
      </c>
      <c r="B17" s="184"/>
      <c r="C17" s="184"/>
      <c r="D17" s="175" t="str">
        <f>+IFERROR(VLOOKUP(H1,[3]Directorio!$B$1:$Y$1001,24,FALSE),"")</f>
        <v/>
      </c>
      <c r="E17" s="175"/>
      <c r="F17" s="175"/>
      <c r="G17" s="175"/>
      <c r="H17" s="175"/>
      <c r="I17" s="175"/>
      <c r="J17" s="176"/>
    </row>
    <row r="18" spans="1:10" ht="15" customHeight="1" x14ac:dyDescent="0.2">
      <c r="A18" s="156" t="s">
        <v>27</v>
      </c>
      <c r="B18" s="157"/>
      <c r="C18" s="157"/>
      <c r="D18" s="157"/>
      <c r="E18" s="157"/>
      <c r="F18" s="157"/>
      <c r="G18" s="157"/>
      <c r="H18" s="157"/>
      <c r="I18" s="157"/>
      <c r="J18" s="158"/>
    </row>
    <row r="19" spans="1:10" ht="15" customHeight="1" thickBot="1" x14ac:dyDescent="0.25">
      <c r="A19" s="159" t="s">
        <v>24</v>
      </c>
      <c r="B19" s="160"/>
      <c r="C19" s="161"/>
      <c r="D19" s="161"/>
      <c r="E19" s="161"/>
      <c r="F19" s="160" t="s">
        <v>26</v>
      </c>
      <c r="G19" s="160"/>
      <c r="H19" s="161"/>
      <c r="I19" s="161"/>
      <c r="J19" s="162"/>
    </row>
    <row r="20" spans="1:10" ht="15" customHeight="1" thickBot="1" x14ac:dyDescent="0.25">
      <c r="A20" s="189" t="s">
        <v>28</v>
      </c>
      <c r="B20" s="190"/>
      <c r="C20" s="190"/>
      <c r="D20" s="190"/>
      <c r="E20" s="190"/>
      <c r="F20" s="190"/>
      <c r="G20" s="190"/>
      <c r="H20" s="190"/>
      <c r="I20" s="190"/>
      <c r="J20" s="191"/>
    </row>
    <row r="21" spans="1:10" ht="60" customHeight="1" thickBot="1" x14ac:dyDescent="0.25">
      <c r="A21" s="114" t="s">
        <v>363</v>
      </c>
      <c r="B21" s="115"/>
      <c r="C21" s="115"/>
      <c r="D21" s="115"/>
      <c r="E21" s="115"/>
      <c r="F21" s="115"/>
      <c r="G21" s="115"/>
      <c r="H21" s="116"/>
      <c r="I21" s="117" t="str">
        <f>+IF(OR(D22="Valide todos los criterios"),"Valide todas las variables",IF(AND(D22="Cumple variable"),"Cumple obligación","No cumple obligación"))</f>
        <v>Valide todas las variables</v>
      </c>
      <c r="J21" s="118"/>
    </row>
    <row r="22" spans="1:10" ht="20.100000000000001" customHeight="1" x14ac:dyDescent="0.2">
      <c r="A22" s="119" t="s">
        <v>184</v>
      </c>
      <c r="B22" s="12" t="s">
        <v>37</v>
      </c>
      <c r="C22" s="13"/>
      <c r="D22" s="133" t="str">
        <f>+IF(OR(C22="",C23="",C24=""),"Valide todos los criterios",IF(AND(C22="Cumple",C23="Cumple",C24="Cumple"),"Cumple variable","No cumple variable"))</f>
        <v>Valide todos los criterios</v>
      </c>
      <c r="E22" s="125" t="s">
        <v>46</v>
      </c>
      <c r="F22" s="125"/>
      <c r="G22" s="125"/>
      <c r="H22" s="125"/>
      <c r="I22" s="125"/>
      <c r="J22" s="126"/>
    </row>
    <row r="23" spans="1:10" ht="60" customHeight="1" x14ac:dyDescent="0.2">
      <c r="A23" s="120"/>
      <c r="B23" s="10" t="s">
        <v>38</v>
      </c>
      <c r="C23" s="11"/>
      <c r="D23" s="134"/>
      <c r="E23" s="127"/>
      <c r="F23" s="128"/>
      <c r="G23" s="128"/>
      <c r="H23" s="128"/>
      <c r="I23" s="128"/>
      <c r="J23" s="129"/>
    </row>
    <row r="24" spans="1:10" ht="60" customHeight="1" thickBot="1" x14ac:dyDescent="0.25">
      <c r="A24" s="121"/>
      <c r="B24" s="14" t="s">
        <v>39</v>
      </c>
      <c r="C24" s="15"/>
      <c r="D24" s="135"/>
      <c r="E24" s="130"/>
      <c r="F24" s="131"/>
      <c r="G24" s="131"/>
      <c r="H24" s="131"/>
      <c r="I24" s="131"/>
      <c r="J24" s="132"/>
    </row>
    <row r="25" spans="1:10" ht="60" customHeight="1" thickBot="1" x14ac:dyDescent="0.25">
      <c r="A25" s="114" t="s">
        <v>364</v>
      </c>
      <c r="B25" s="115"/>
      <c r="C25" s="115"/>
      <c r="D25" s="115"/>
      <c r="E25" s="115"/>
      <c r="F25" s="115"/>
      <c r="G25" s="115"/>
      <c r="H25" s="116"/>
      <c r="I25" s="117" t="str">
        <f>+IF(OR(D26="Valide todos los criterios"),"Valide todas las variables",IF(AND(D26="Cumple variable"),"Cumple obligación","No cumple obligación"))</f>
        <v>Valide todas las variables</v>
      </c>
      <c r="J25" s="118"/>
    </row>
    <row r="26" spans="1:10" ht="15" customHeight="1" x14ac:dyDescent="0.2">
      <c r="A26" s="119" t="s">
        <v>185</v>
      </c>
      <c r="B26" s="12" t="s">
        <v>37</v>
      </c>
      <c r="C26" s="13"/>
      <c r="D26" s="133" t="str">
        <f>+IF(OR(C26="",C27="",C28=""),"Valide todos los criterios",IF(AND(C26="Cumple",C27="Cumple",C28="Cumple"),"Cumple variable","No cumple variable"))</f>
        <v>Valide todos los criterios</v>
      </c>
      <c r="E26" s="125" t="s">
        <v>46</v>
      </c>
      <c r="F26" s="125"/>
      <c r="G26" s="125"/>
      <c r="H26" s="125"/>
      <c r="I26" s="125"/>
      <c r="J26" s="126"/>
    </row>
    <row r="27" spans="1:10" ht="60" customHeight="1" x14ac:dyDescent="0.2">
      <c r="A27" s="120"/>
      <c r="B27" s="10" t="s">
        <v>38</v>
      </c>
      <c r="C27" s="11"/>
      <c r="D27" s="134"/>
      <c r="E27" s="127"/>
      <c r="F27" s="128"/>
      <c r="G27" s="128"/>
      <c r="H27" s="128"/>
      <c r="I27" s="128"/>
      <c r="J27" s="129"/>
    </row>
    <row r="28" spans="1:10" ht="60" customHeight="1" thickBot="1" x14ac:dyDescent="0.25">
      <c r="A28" s="121"/>
      <c r="B28" s="14" t="s">
        <v>39</v>
      </c>
      <c r="C28" s="62"/>
      <c r="D28" s="135"/>
      <c r="E28" s="130"/>
      <c r="F28" s="131"/>
      <c r="G28" s="131"/>
      <c r="H28" s="131"/>
      <c r="I28" s="131"/>
      <c r="J28" s="132"/>
    </row>
    <row r="29" spans="1:10" ht="39.950000000000003" customHeight="1" thickBot="1" x14ac:dyDescent="0.25">
      <c r="A29" s="114" t="s">
        <v>186</v>
      </c>
      <c r="B29" s="115"/>
      <c r="C29" s="115"/>
      <c r="D29" s="115"/>
      <c r="E29" s="115"/>
      <c r="F29" s="115"/>
      <c r="G29" s="115"/>
      <c r="H29" s="116"/>
      <c r="I29" s="117" t="str">
        <f>+IF(OR(D30="Valide todos los criterios",D36="Valide todos los criterios",D39="Valide todos los criterios",D55="Valide todos los criterios",D62="Valide todos los criterios"),"Valide todas las variables",IF(AND(D30="Cumple variable",D36="Cumple variable",D39="Cumple variable",D55="Cumple variable",D62="Cumple variable"),"Cumple obligación","No cumple obligación"))</f>
        <v>Valide todas las variables</v>
      </c>
      <c r="J29" s="118"/>
    </row>
    <row r="30" spans="1:10" ht="15" customHeight="1" x14ac:dyDescent="0.2">
      <c r="A30" s="119" t="s">
        <v>187</v>
      </c>
      <c r="B30" s="12" t="s">
        <v>37</v>
      </c>
      <c r="C30" s="13"/>
      <c r="D30" s="122" t="str">
        <f>+IF(OR(C30="",C31="",C32="",C33="",C34="",C35=""),"Valide todos los criterios",IF(AND(C30="Cumple",C31="Cumple",C32="Cumple",C33="Cumple",C34="Cumple",C35="Cumple"),"Cumple variable","No cumple variable"))</f>
        <v>Valide todos los criterios</v>
      </c>
      <c r="E30" s="125" t="s">
        <v>46</v>
      </c>
      <c r="F30" s="125"/>
      <c r="G30" s="125"/>
      <c r="H30" s="125"/>
      <c r="I30" s="125"/>
      <c r="J30" s="126"/>
    </row>
    <row r="31" spans="1:10" ht="24.95" customHeight="1" x14ac:dyDescent="0.2">
      <c r="A31" s="120"/>
      <c r="B31" s="10" t="s">
        <v>38</v>
      </c>
      <c r="C31" s="11"/>
      <c r="D31" s="123"/>
      <c r="E31" s="127"/>
      <c r="F31" s="128"/>
      <c r="G31" s="128"/>
      <c r="H31" s="128"/>
      <c r="I31" s="128"/>
      <c r="J31" s="129"/>
    </row>
    <row r="32" spans="1:10" ht="24.95" customHeight="1" x14ac:dyDescent="0.2">
      <c r="A32" s="120"/>
      <c r="B32" s="10" t="s">
        <v>39</v>
      </c>
      <c r="C32" s="11"/>
      <c r="D32" s="123"/>
      <c r="E32" s="127"/>
      <c r="F32" s="128"/>
      <c r="G32" s="128"/>
      <c r="H32" s="128"/>
      <c r="I32" s="128"/>
      <c r="J32" s="129"/>
    </row>
    <row r="33" spans="1:10" ht="24.95" customHeight="1" x14ac:dyDescent="0.2">
      <c r="A33" s="120"/>
      <c r="B33" s="10" t="s">
        <v>40</v>
      </c>
      <c r="C33" s="11"/>
      <c r="D33" s="123"/>
      <c r="E33" s="127"/>
      <c r="F33" s="128"/>
      <c r="G33" s="128"/>
      <c r="H33" s="128"/>
      <c r="I33" s="128"/>
      <c r="J33" s="129"/>
    </row>
    <row r="34" spans="1:10" ht="24.95" customHeight="1" x14ac:dyDescent="0.2">
      <c r="A34" s="120"/>
      <c r="B34" s="10" t="s">
        <v>41</v>
      </c>
      <c r="C34" s="11"/>
      <c r="D34" s="123"/>
      <c r="E34" s="127"/>
      <c r="F34" s="128"/>
      <c r="G34" s="128"/>
      <c r="H34" s="128"/>
      <c r="I34" s="128"/>
      <c r="J34" s="129"/>
    </row>
    <row r="35" spans="1:10" ht="24.95" customHeight="1" thickBot="1" x14ac:dyDescent="0.25">
      <c r="A35" s="121"/>
      <c r="B35" s="14" t="s">
        <v>42</v>
      </c>
      <c r="C35" s="15"/>
      <c r="D35" s="124"/>
      <c r="E35" s="130"/>
      <c r="F35" s="131"/>
      <c r="G35" s="131"/>
      <c r="H35" s="131"/>
      <c r="I35" s="131"/>
      <c r="J35" s="132"/>
    </row>
    <row r="36" spans="1:10" ht="15" customHeight="1" x14ac:dyDescent="0.2">
      <c r="A36" s="119" t="s">
        <v>188</v>
      </c>
      <c r="B36" s="12" t="s">
        <v>37</v>
      </c>
      <c r="C36" s="13"/>
      <c r="D36" s="122" t="str">
        <f>+IF(OR(C36="",C37="",C38=""),"Valide todos los criterios",IF(AND(C36="Cumple",C37="Cumple",C38="Cumple"),"Cumple variable","No cumple variable"))</f>
        <v>Valide todos los criterios</v>
      </c>
      <c r="E36" s="125" t="s">
        <v>46</v>
      </c>
      <c r="F36" s="125"/>
      <c r="G36" s="125"/>
      <c r="H36" s="125"/>
      <c r="I36" s="125"/>
      <c r="J36" s="126"/>
    </row>
    <row r="37" spans="1:10" ht="60" customHeight="1" x14ac:dyDescent="0.2">
      <c r="A37" s="120"/>
      <c r="B37" s="10" t="s">
        <v>38</v>
      </c>
      <c r="C37" s="11"/>
      <c r="D37" s="123"/>
      <c r="E37" s="127"/>
      <c r="F37" s="128"/>
      <c r="G37" s="128"/>
      <c r="H37" s="128"/>
      <c r="I37" s="128"/>
      <c r="J37" s="129"/>
    </row>
    <row r="38" spans="1:10" ht="60" customHeight="1" thickBot="1" x14ac:dyDescent="0.25">
      <c r="A38" s="121"/>
      <c r="B38" s="14" t="s">
        <v>39</v>
      </c>
      <c r="C38" s="15"/>
      <c r="D38" s="124"/>
      <c r="E38" s="130"/>
      <c r="F38" s="131"/>
      <c r="G38" s="131"/>
      <c r="H38" s="131"/>
      <c r="I38" s="131"/>
      <c r="J38" s="132"/>
    </row>
    <row r="39" spans="1:10" ht="15" customHeight="1" x14ac:dyDescent="0.2">
      <c r="A39" s="139" t="s">
        <v>189</v>
      </c>
      <c r="B39" s="12" t="s">
        <v>37</v>
      </c>
      <c r="C39" s="13"/>
      <c r="D39" s="122" t="str">
        <f>+IF(A54="No",IF(OR(C39="",C40="",C41="",C42="",C43="",C44="",C45="",C46="",C47="",C48="",C49="",C50="",C51="",C52=""),"Valide todos los criterios",IF(AND(C39="Cumple",C40="Cumple",C41="Cumple",C42="Cumple",C43="Cumple",C44="Cumple",C45="Cumple",C46="Cumple",C47="Cumple",C48="Cumple",C49="Cumple",C50="Cumple",C51="Cumple",C52="Cumple"),"Cumple variable","No cumple variable")),IF(OR(C53="",C54=""),"Valide todos los criterios",IF(AND(C53="Cumple",C54="Cumple"),"Cumple variable","No cumple variable")))</f>
        <v>Valide todos los criterios</v>
      </c>
      <c r="E39" s="125" t="s">
        <v>46</v>
      </c>
      <c r="F39" s="125"/>
      <c r="G39" s="125"/>
      <c r="H39" s="125"/>
      <c r="I39" s="125"/>
      <c r="J39" s="126"/>
    </row>
    <row r="40" spans="1:10" ht="15" customHeight="1" x14ac:dyDescent="0.2">
      <c r="A40" s="140"/>
      <c r="B40" s="10" t="s">
        <v>38</v>
      </c>
      <c r="C40" s="11"/>
      <c r="D40" s="123"/>
      <c r="E40" s="127"/>
      <c r="F40" s="128"/>
      <c r="G40" s="128"/>
      <c r="H40" s="128"/>
      <c r="I40" s="128"/>
      <c r="J40" s="129"/>
    </row>
    <row r="41" spans="1:10" ht="15" customHeight="1" x14ac:dyDescent="0.2">
      <c r="A41" s="140"/>
      <c r="B41" s="10" t="s">
        <v>39</v>
      </c>
      <c r="C41" s="11"/>
      <c r="D41" s="123"/>
      <c r="E41" s="127"/>
      <c r="F41" s="128"/>
      <c r="G41" s="128"/>
      <c r="H41" s="128"/>
      <c r="I41" s="128"/>
      <c r="J41" s="129"/>
    </row>
    <row r="42" spans="1:10" ht="15" customHeight="1" x14ac:dyDescent="0.2">
      <c r="A42" s="140"/>
      <c r="B42" s="10" t="s">
        <v>40</v>
      </c>
      <c r="C42" s="11"/>
      <c r="D42" s="123"/>
      <c r="E42" s="127"/>
      <c r="F42" s="128"/>
      <c r="G42" s="128"/>
      <c r="H42" s="128"/>
      <c r="I42" s="128"/>
      <c r="J42" s="129"/>
    </row>
    <row r="43" spans="1:10" ht="15" customHeight="1" x14ac:dyDescent="0.2">
      <c r="A43" s="140"/>
      <c r="B43" s="10" t="s">
        <v>41</v>
      </c>
      <c r="C43" s="11"/>
      <c r="D43" s="123"/>
      <c r="E43" s="127"/>
      <c r="F43" s="128"/>
      <c r="G43" s="128"/>
      <c r="H43" s="128"/>
      <c r="I43" s="128"/>
      <c r="J43" s="129"/>
    </row>
    <row r="44" spans="1:10" ht="15" customHeight="1" x14ac:dyDescent="0.2">
      <c r="A44" s="140"/>
      <c r="B44" s="10" t="s">
        <v>42</v>
      </c>
      <c r="C44" s="11"/>
      <c r="D44" s="123"/>
      <c r="E44" s="127"/>
      <c r="F44" s="128"/>
      <c r="G44" s="128"/>
      <c r="H44" s="128"/>
      <c r="I44" s="128"/>
      <c r="J44" s="129"/>
    </row>
    <row r="45" spans="1:10" ht="15" customHeight="1" x14ac:dyDescent="0.2">
      <c r="A45" s="140"/>
      <c r="B45" s="10" t="s">
        <v>43</v>
      </c>
      <c r="C45" s="11"/>
      <c r="D45" s="123"/>
      <c r="E45" s="127"/>
      <c r="F45" s="128"/>
      <c r="G45" s="128"/>
      <c r="H45" s="128"/>
      <c r="I45" s="128"/>
      <c r="J45" s="129"/>
    </row>
    <row r="46" spans="1:10" ht="15" customHeight="1" x14ac:dyDescent="0.2">
      <c r="A46" s="140"/>
      <c r="B46" s="16" t="s">
        <v>44</v>
      </c>
      <c r="C46" s="17"/>
      <c r="D46" s="142"/>
      <c r="E46" s="127"/>
      <c r="F46" s="128"/>
      <c r="G46" s="128"/>
      <c r="H46" s="128"/>
      <c r="I46" s="128"/>
      <c r="J46" s="129"/>
    </row>
    <row r="47" spans="1:10" ht="15" customHeight="1" x14ac:dyDescent="0.2">
      <c r="A47" s="140"/>
      <c r="B47" s="16" t="s">
        <v>49</v>
      </c>
      <c r="C47" s="17"/>
      <c r="D47" s="142"/>
      <c r="E47" s="127"/>
      <c r="F47" s="128"/>
      <c r="G47" s="128"/>
      <c r="H47" s="128"/>
      <c r="I47" s="128"/>
      <c r="J47" s="129"/>
    </row>
    <row r="48" spans="1:10" ht="15" customHeight="1" x14ac:dyDescent="0.2">
      <c r="A48" s="140"/>
      <c r="B48" s="16" t="s">
        <v>50</v>
      </c>
      <c r="C48" s="17"/>
      <c r="D48" s="142"/>
      <c r="E48" s="127"/>
      <c r="F48" s="128"/>
      <c r="G48" s="128"/>
      <c r="H48" s="128"/>
      <c r="I48" s="128"/>
      <c r="J48" s="129"/>
    </row>
    <row r="49" spans="1:10" ht="15" customHeight="1" x14ac:dyDescent="0.2">
      <c r="A49" s="140"/>
      <c r="B49" s="16" t="s">
        <v>58</v>
      </c>
      <c r="C49" s="17"/>
      <c r="D49" s="142"/>
      <c r="E49" s="127"/>
      <c r="F49" s="128"/>
      <c r="G49" s="128"/>
      <c r="H49" s="128"/>
      <c r="I49" s="128"/>
      <c r="J49" s="129"/>
    </row>
    <row r="50" spans="1:10" ht="15" customHeight="1" x14ac:dyDescent="0.2">
      <c r="A50" s="155"/>
      <c r="B50" s="16" t="s">
        <v>170</v>
      </c>
      <c r="C50" s="17"/>
      <c r="D50" s="142"/>
      <c r="E50" s="127"/>
      <c r="F50" s="128"/>
      <c r="G50" s="128"/>
      <c r="H50" s="128"/>
      <c r="I50" s="128"/>
      <c r="J50" s="129"/>
    </row>
    <row r="51" spans="1:10" ht="15" customHeight="1" x14ac:dyDescent="0.2">
      <c r="A51" s="152" t="s">
        <v>55</v>
      </c>
      <c r="B51" s="16" t="s">
        <v>171</v>
      </c>
      <c r="C51" s="17"/>
      <c r="D51" s="142"/>
      <c r="E51" s="127"/>
      <c r="F51" s="128"/>
      <c r="G51" s="128"/>
      <c r="H51" s="128"/>
      <c r="I51" s="128"/>
      <c r="J51" s="129"/>
    </row>
    <row r="52" spans="1:10" ht="15" customHeight="1" x14ac:dyDescent="0.2">
      <c r="A52" s="153"/>
      <c r="B52" s="16" t="s">
        <v>172</v>
      </c>
      <c r="C52" s="17"/>
      <c r="D52" s="142"/>
      <c r="E52" s="127"/>
      <c r="F52" s="128"/>
      <c r="G52" s="128"/>
      <c r="H52" s="128"/>
      <c r="I52" s="128"/>
      <c r="J52" s="129"/>
    </row>
    <row r="53" spans="1:10" ht="15" customHeight="1" x14ac:dyDescent="0.2">
      <c r="A53" s="154"/>
      <c r="B53" s="59" t="s">
        <v>37</v>
      </c>
      <c r="C53" s="11"/>
      <c r="D53" s="142"/>
      <c r="E53" s="127"/>
      <c r="F53" s="128"/>
      <c r="G53" s="128"/>
      <c r="H53" s="128"/>
      <c r="I53" s="128"/>
      <c r="J53" s="129"/>
    </row>
    <row r="54" spans="1:10" ht="15" customHeight="1" thickBot="1" x14ac:dyDescent="0.25">
      <c r="A54" s="23"/>
      <c r="B54" s="58" t="s">
        <v>38</v>
      </c>
      <c r="C54" s="55"/>
      <c r="D54" s="124"/>
      <c r="E54" s="130"/>
      <c r="F54" s="131"/>
      <c r="G54" s="131"/>
      <c r="H54" s="131"/>
      <c r="I54" s="131"/>
      <c r="J54" s="132"/>
    </row>
    <row r="55" spans="1:10" ht="15" customHeight="1" x14ac:dyDescent="0.2">
      <c r="A55" s="139" t="s">
        <v>190</v>
      </c>
      <c r="B55" s="12" t="s">
        <v>37</v>
      </c>
      <c r="C55" s="13"/>
      <c r="D55" s="122" t="str">
        <f>+IF(A54="No",IF(OR(C55="",C56="",C57="",C58="",C59="",C60=""),"Valide todos los criterios",IF(AND(C55="Cumple",C56="Cumple",C57="Cumple",C58="Cumple",C59="Cumple",C60="Cumple"),"Cumple variable","No cumple variable")),IF(OR(C61=""),"Valide todos los criterios",IF(AND(C61="Cumple"),"Cumple variable","No cumple variable")))</f>
        <v>Valide todos los criterios</v>
      </c>
      <c r="E55" s="125" t="s">
        <v>46</v>
      </c>
      <c r="F55" s="125"/>
      <c r="G55" s="125"/>
      <c r="H55" s="125"/>
      <c r="I55" s="125"/>
      <c r="J55" s="126"/>
    </row>
    <row r="56" spans="1:10" ht="20.100000000000001" customHeight="1" x14ac:dyDescent="0.2">
      <c r="A56" s="140"/>
      <c r="B56" s="10" t="s">
        <v>38</v>
      </c>
      <c r="C56" s="11"/>
      <c r="D56" s="123"/>
      <c r="E56" s="127"/>
      <c r="F56" s="128"/>
      <c r="G56" s="128"/>
      <c r="H56" s="128"/>
      <c r="I56" s="128"/>
      <c r="J56" s="129"/>
    </row>
    <row r="57" spans="1:10" ht="20.100000000000001" customHeight="1" x14ac:dyDescent="0.2">
      <c r="A57" s="140"/>
      <c r="B57" s="10" t="s">
        <v>39</v>
      </c>
      <c r="C57" s="11"/>
      <c r="D57" s="123"/>
      <c r="E57" s="127"/>
      <c r="F57" s="128"/>
      <c r="G57" s="128"/>
      <c r="H57" s="128"/>
      <c r="I57" s="128"/>
      <c r="J57" s="129"/>
    </row>
    <row r="58" spans="1:10" ht="20.100000000000001" customHeight="1" x14ac:dyDescent="0.2">
      <c r="A58" s="140"/>
      <c r="B58" s="10" t="s">
        <v>40</v>
      </c>
      <c r="C58" s="11"/>
      <c r="D58" s="123"/>
      <c r="E58" s="127"/>
      <c r="F58" s="128"/>
      <c r="G58" s="128"/>
      <c r="H58" s="128"/>
      <c r="I58" s="128"/>
      <c r="J58" s="129"/>
    </row>
    <row r="59" spans="1:10" ht="20.100000000000001" customHeight="1" x14ac:dyDescent="0.2">
      <c r="A59" s="140"/>
      <c r="B59" s="10" t="s">
        <v>41</v>
      </c>
      <c r="C59" s="11"/>
      <c r="D59" s="123"/>
      <c r="E59" s="127"/>
      <c r="F59" s="128"/>
      <c r="G59" s="128"/>
      <c r="H59" s="128"/>
      <c r="I59" s="128"/>
      <c r="J59" s="129"/>
    </row>
    <row r="60" spans="1:10" ht="20.100000000000001" customHeight="1" x14ac:dyDescent="0.2">
      <c r="A60" s="140"/>
      <c r="B60" s="10" t="s">
        <v>42</v>
      </c>
      <c r="C60" s="11"/>
      <c r="D60" s="123"/>
      <c r="E60" s="127"/>
      <c r="F60" s="128"/>
      <c r="G60" s="128"/>
      <c r="H60" s="128"/>
      <c r="I60" s="128"/>
      <c r="J60" s="129"/>
    </row>
    <row r="61" spans="1:10" ht="20.100000000000001" customHeight="1" thickBot="1" x14ac:dyDescent="0.25">
      <c r="A61" s="141"/>
      <c r="B61" s="41" t="s">
        <v>37</v>
      </c>
      <c r="C61" s="15"/>
      <c r="D61" s="124"/>
      <c r="E61" s="130"/>
      <c r="F61" s="131"/>
      <c r="G61" s="131"/>
      <c r="H61" s="131"/>
      <c r="I61" s="131"/>
      <c r="J61" s="132"/>
    </row>
    <row r="62" spans="1:10" ht="15" customHeight="1" x14ac:dyDescent="0.2">
      <c r="A62" s="119" t="s">
        <v>191</v>
      </c>
      <c r="B62" s="12" t="s">
        <v>37</v>
      </c>
      <c r="C62" s="13"/>
      <c r="D62" s="122" t="str">
        <f>+IF(A54="No",IF(OR(C62="",C63="",C64="",C65="",C66="",C67="",C68=""),"Valide todos los criterios",IF(AND(C62="Cumple",C63="Cumple",C64="Cumple",C65="Cumple",C66="Cumple",C67="Cumple",C68="Cumple"),"Cumple variable","No cumple variable")),IF(OR(C69=""),"Valide todos los criterios",IF(AND(C69="Cumple"),"Cumple variable","No cumple variable")))</f>
        <v>Valide todos los criterios</v>
      </c>
      <c r="E62" s="125" t="s">
        <v>46</v>
      </c>
      <c r="F62" s="125"/>
      <c r="G62" s="125"/>
      <c r="H62" s="125"/>
      <c r="I62" s="125"/>
      <c r="J62" s="126"/>
    </row>
    <row r="63" spans="1:10" ht="15" customHeight="1" x14ac:dyDescent="0.2">
      <c r="A63" s="120"/>
      <c r="B63" s="10" t="s">
        <v>38</v>
      </c>
      <c r="C63" s="11"/>
      <c r="D63" s="123"/>
      <c r="E63" s="127"/>
      <c r="F63" s="128"/>
      <c r="G63" s="128"/>
      <c r="H63" s="128"/>
      <c r="I63" s="128"/>
      <c r="J63" s="129"/>
    </row>
    <row r="64" spans="1:10" ht="15" customHeight="1" x14ac:dyDescent="0.2">
      <c r="A64" s="120"/>
      <c r="B64" s="10" t="s">
        <v>39</v>
      </c>
      <c r="C64" s="11"/>
      <c r="D64" s="123"/>
      <c r="E64" s="127"/>
      <c r="F64" s="128"/>
      <c r="G64" s="128"/>
      <c r="H64" s="128"/>
      <c r="I64" s="128"/>
      <c r="J64" s="129"/>
    </row>
    <row r="65" spans="1:10" ht="15" customHeight="1" x14ac:dyDescent="0.2">
      <c r="A65" s="120"/>
      <c r="B65" s="10" t="s">
        <v>40</v>
      </c>
      <c r="C65" s="11"/>
      <c r="D65" s="123"/>
      <c r="E65" s="127"/>
      <c r="F65" s="128"/>
      <c r="G65" s="128"/>
      <c r="H65" s="128"/>
      <c r="I65" s="128"/>
      <c r="J65" s="129"/>
    </row>
    <row r="66" spans="1:10" ht="15" customHeight="1" x14ac:dyDescent="0.2">
      <c r="A66" s="120"/>
      <c r="B66" s="10" t="s">
        <v>41</v>
      </c>
      <c r="C66" s="11"/>
      <c r="D66" s="123"/>
      <c r="E66" s="127"/>
      <c r="F66" s="128"/>
      <c r="G66" s="128"/>
      <c r="H66" s="128"/>
      <c r="I66" s="128"/>
      <c r="J66" s="129"/>
    </row>
    <row r="67" spans="1:10" ht="15" customHeight="1" x14ac:dyDescent="0.2">
      <c r="A67" s="120"/>
      <c r="B67" s="10" t="s">
        <v>42</v>
      </c>
      <c r="C67" s="11"/>
      <c r="D67" s="123"/>
      <c r="E67" s="127"/>
      <c r="F67" s="128"/>
      <c r="G67" s="128"/>
      <c r="H67" s="128"/>
      <c r="I67" s="128"/>
      <c r="J67" s="129"/>
    </row>
    <row r="68" spans="1:10" ht="15" customHeight="1" x14ac:dyDescent="0.2">
      <c r="A68" s="120"/>
      <c r="B68" s="10" t="s">
        <v>43</v>
      </c>
      <c r="C68" s="11"/>
      <c r="D68" s="123"/>
      <c r="E68" s="127"/>
      <c r="F68" s="128"/>
      <c r="G68" s="128"/>
      <c r="H68" s="128"/>
      <c r="I68" s="128"/>
      <c r="J68" s="129"/>
    </row>
    <row r="69" spans="1:10" ht="15" customHeight="1" thickBot="1" x14ac:dyDescent="0.25">
      <c r="A69" s="121"/>
      <c r="B69" s="41" t="s">
        <v>37</v>
      </c>
      <c r="C69" s="15"/>
      <c r="D69" s="124"/>
      <c r="E69" s="130"/>
      <c r="F69" s="131"/>
      <c r="G69" s="131"/>
      <c r="H69" s="131"/>
      <c r="I69" s="131"/>
      <c r="J69" s="132"/>
    </row>
    <row r="70" spans="1:10" ht="39.950000000000003" customHeight="1" thickBot="1" x14ac:dyDescent="0.25">
      <c r="A70" s="114" t="s">
        <v>192</v>
      </c>
      <c r="B70" s="115"/>
      <c r="C70" s="115"/>
      <c r="D70" s="115"/>
      <c r="E70" s="115"/>
      <c r="F70" s="115"/>
      <c r="G70" s="115"/>
      <c r="H70" s="116"/>
      <c r="I70" s="117" t="str">
        <f>IF(OR(D71="Valide todos los criterios",D73="Valide todos los criterios",D78="Valide todos los criterios",D82=""),"Valide todas las variables",IF(AND(D71="Cumple variable",D73="Cumple variable",D78="Cumple variable",D82="Cumple variable"),"Cumple obligación","No cumple obligación"))</f>
        <v>Valide todas las variables</v>
      </c>
      <c r="J70" s="118"/>
    </row>
    <row r="71" spans="1:10" ht="15" customHeight="1" x14ac:dyDescent="0.2">
      <c r="A71" s="119" t="s">
        <v>193</v>
      </c>
      <c r="B71" s="12" t="s">
        <v>37</v>
      </c>
      <c r="C71" s="13"/>
      <c r="D71" s="122" t="str">
        <f>+IF(OR(C71="",C72=""),"Valide todos los criterios",IF(AND(C71="Cumple",C72="Cumple"),"Cumple variable","No cumple variable"))</f>
        <v>Valide todos los criterios</v>
      </c>
      <c r="E71" s="125" t="s">
        <v>46</v>
      </c>
      <c r="F71" s="125"/>
      <c r="G71" s="125"/>
      <c r="H71" s="125"/>
      <c r="I71" s="125"/>
      <c r="J71" s="126"/>
    </row>
    <row r="72" spans="1:10" ht="120" customHeight="1" thickBot="1" x14ac:dyDescent="0.25">
      <c r="A72" s="120"/>
      <c r="B72" s="10" t="s">
        <v>38</v>
      </c>
      <c r="C72" s="11"/>
      <c r="D72" s="123"/>
      <c r="E72" s="127"/>
      <c r="F72" s="128"/>
      <c r="G72" s="128"/>
      <c r="H72" s="128"/>
      <c r="I72" s="128"/>
      <c r="J72" s="129"/>
    </row>
    <row r="73" spans="1:10" ht="15" customHeight="1" x14ac:dyDescent="0.2">
      <c r="A73" s="119" t="s">
        <v>194</v>
      </c>
      <c r="B73" s="12" t="s">
        <v>37</v>
      </c>
      <c r="C73" s="13"/>
      <c r="D73" s="122" t="str">
        <f>+IF(OR(C73="",C74="",C75="",C76="",C77=""),"Valide todos los criterios",IF(AND(C73="Cumple",C74="Cumple",C75="Cumple",C76="Cumple",C77="Cumple"),"Cumple variable","No cumple variable"))</f>
        <v>Valide todos los criterios</v>
      </c>
      <c r="E73" s="125" t="s">
        <v>46</v>
      </c>
      <c r="F73" s="125"/>
      <c r="G73" s="125"/>
      <c r="H73" s="125"/>
      <c r="I73" s="125"/>
      <c r="J73" s="126"/>
    </row>
    <row r="74" spans="1:10" ht="30" customHeight="1" x14ac:dyDescent="0.2">
      <c r="A74" s="120"/>
      <c r="B74" s="10" t="s">
        <v>38</v>
      </c>
      <c r="C74" s="11"/>
      <c r="D74" s="123"/>
      <c r="E74" s="127"/>
      <c r="F74" s="128"/>
      <c r="G74" s="128"/>
      <c r="H74" s="128"/>
      <c r="I74" s="128"/>
      <c r="J74" s="129"/>
    </row>
    <row r="75" spans="1:10" ht="30" customHeight="1" x14ac:dyDescent="0.2">
      <c r="A75" s="120"/>
      <c r="B75" s="10" t="s">
        <v>39</v>
      </c>
      <c r="C75" s="11"/>
      <c r="D75" s="123"/>
      <c r="E75" s="127"/>
      <c r="F75" s="128"/>
      <c r="G75" s="128"/>
      <c r="H75" s="128"/>
      <c r="I75" s="128"/>
      <c r="J75" s="129"/>
    </row>
    <row r="76" spans="1:10" ht="30" customHeight="1" x14ac:dyDescent="0.2">
      <c r="A76" s="120"/>
      <c r="B76" s="10" t="s">
        <v>40</v>
      </c>
      <c r="C76" s="11"/>
      <c r="D76" s="123"/>
      <c r="E76" s="127"/>
      <c r="F76" s="128"/>
      <c r="G76" s="128"/>
      <c r="H76" s="128"/>
      <c r="I76" s="128"/>
      <c r="J76" s="129"/>
    </row>
    <row r="77" spans="1:10" ht="30" customHeight="1" thickBot="1" x14ac:dyDescent="0.25">
      <c r="A77" s="121"/>
      <c r="B77" s="14" t="s">
        <v>41</v>
      </c>
      <c r="C77" s="22"/>
      <c r="D77" s="124"/>
      <c r="E77" s="130"/>
      <c r="F77" s="131"/>
      <c r="G77" s="131"/>
      <c r="H77" s="131"/>
      <c r="I77" s="131"/>
      <c r="J77" s="132"/>
    </row>
    <row r="78" spans="1:10" ht="24.95" customHeight="1" x14ac:dyDescent="0.2">
      <c r="A78" s="119" t="s">
        <v>195</v>
      </c>
      <c r="B78" s="12" t="s">
        <v>37</v>
      </c>
      <c r="C78" s="13"/>
      <c r="D78" s="122" t="str">
        <f>+IF(OR(C78="",C79="",C80="",C81=""),"Valide todos los criterios",IF(AND(C78="Cumple",C79="Cumple",C80="Cumple",C81="Cumple"),"Cumple variable","No cumple variable"))</f>
        <v>Valide todos los criterios</v>
      </c>
      <c r="E78" s="125" t="s">
        <v>46</v>
      </c>
      <c r="F78" s="125"/>
      <c r="G78" s="125"/>
      <c r="H78" s="125"/>
      <c r="I78" s="125"/>
      <c r="J78" s="126"/>
    </row>
    <row r="79" spans="1:10" ht="39.950000000000003" customHeight="1" x14ac:dyDescent="0.2">
      <c r="A79" s="120"/>
      <c r="B79" s="10" t="s">
        <v>38</v>
      </c>
      <c r="C79" s="11"/>
      <c r="D79" s="123"/>
      <c r="E79" s="127"/>
      <c r="F79" s="128"/>
      <c r="G79" s="128"/>
      <c r="H79" s="128"/>
      <c r="I79" s="128"/>
      <c r="J79" s="129"/>
    </row>
    <row r="80" spans="1:10" ht="39.950000000000003" customHeight="1" x14ac:dyDescent="0.2">
      <c r="A80" s="120"/>
      <c r="B80" s="10" t="s">
        <v>39</v>
      </c>
      <c r="C80" s="11"/>
      <c r="D80" s="123"/>
      <c r="E80" s="127"/>
      <c r="F80" s="128"/>
      <c r="G80" s="128"/>
      <c r="H80" s="128"/>
      <c r="I80" s="128"/>
      <c r="J80" s="129"/>
    </row>
    <row r="81" spans="1:10" ht="39.950000000000003" customHeight="1" thickBot="1" x14ac:dyDescent="0.25">
      <c r="A81" s="121"/>
      <c r="B81" s="14" t="s">
        <v>40</v>
      </c>
      <c r="C81" s="22"/>
      <c r="D81" s="124"/>
      <c r="E81" s="130"/>
      <c r="F81" s="131"/>
      <c r="G81" s="131"/>
      <c r="H81" s="131"/>
      <c r="I81" s="131"/>
      <c r="J81" s="132"/>
    </row>
    <row r="82" spans="1:10" ht="15" customHeight="1" x14ac:dyDescent="0.2">
      <c r="A82" s="119" t="s">
        <v>197</v>
      </c>
      <c r="B82" s="146" t="s">
        <v>54</v>
      </c>
      <c r="C82" s="149"/>
      <c r="D82" s="192"/>
      <c r="E82" s="125" t="s">
        <v>46</v>
      </c>
      <c r="F82" s="125"/>
      <c r="G82" s="125"/>
      <c r="H82" s="125"/>
      <c r="I82" s="125"/>
      <c r="J82" s="126"/>
    </row>
    <row r="83" spans="1:10" ht="15" customHeight="1" x14ac:dyDescent="0.2">
      <c r="A83" s="120"/>
      <c r="B83" s="147"/>
      <c r="C83" s="150"/>
      <c r="D83" s="193"/>
      <c r="E83" s="127"/>
      <c r="F83" s="128"/>
      <c r="G83" s="128"/>
      <c r="H83" s="128"/>
      <c r="I83" s="128"/>
      <c r="J83" s="129"/>
    </row>
    <row r="84" spans="1:10" ht="15" customHeight="1" x14ac:dyDescent="0.2">
      <c r="A84" s="120"/>
      <c r="B84" s="147"/>
      <c r="C84" s="150"/>
      <c r="D84" s="193"/>
      <c r="E84" s="127"/>
      <c r="F84" s="128"/>
      <c r="G84" s="128"/>
      <c r="H84" s="128"/>
      <c r="I84" s="128"/>
      <c r="J84" s="129"/>
    </row>
    <row r="85" spans="1:10" ht="15" customHeight="1" x14ac:dyDescent="0.2">
      <c r="A85" s="120"/>
      <c r="B85" s="147"/>
      <c r="C85" s="150"/>
      <c r="D85" s="193"/>
      <c r="E85" s="127"/>
      <c r="F85" s="128"/>
      <c r="G85" s="128"/>
      <c r="H85" s="128"/>
      <c r="I85" s="128"/>
      <c r="J85" s="129"/>
    </row>
    <row r="86" spans="1:10" ht="15" customHeight="1" x14ac:dyDescent="0.2">
      <c r="A86" s="120"/>
      <c r="B86" s="147"/>
      <c r="C86" s="150"/>
      <c r="D86" s="193"/>
      <c r="E86" s="127"/>
      <c r="F86" s="128"/>
      <c r="G86" s="128"/>
      <c r="H86" s="128"/>
      <c r="I86" s="128"/>
      <c r="J86" s="129"/>
    </row>
    <row r="87" spans="1:10" ht="15" customHeight="1" x14ac:dyDescent="0.2">
      <c r="A87" s="120"/>
      <c r="B87" s="147"/>
      <c r="C87" s="150"/>
      <c r="D87" s="193"/>
      <c r="E87" s="127"/>
      <c r="F87" s="128"/>
      <c r="G87" s="128"/>
      <c r="H87" s="128"/>
      <c r="I87" s="128"/>
      <c r="J87" s="129"/>
    </row>
    <row r="88" spans="1:10" ht="15" customHeight="1" x14ac:dyDescent="0.2">
      <c r="A88" s="120"/>
      <c r="B88" s="147"/>
      <c r="C88" s="150"/>
      <c r="D88" s="193"/>
      <c r="E88" s="127"/>
      <c r="F88" s="128"/>
      <c r="G88" s="128"/>
      <c r="H88" s="128"/>
      <c r="I88" s="128"/>
      <c r="J88" s="129"/>
    </row>
    <row r="89" spans="1:10" ht="15" customHeight="1" thickBot="1" x14ac:dyDescent="0.25">
      <c r="A89" s="121"/>
      <c r="B89" s="148"/>
      <c r="C89" s="151"/>
      <c r="D89" s="194"/>
      <c r="E89" s="130"/>
      <c r="F89" s="131"/>
      <c r="G89" s="131"/>
      <c r="H89" s="131"/>
      <c r="I89" s="131"/>
      <c r="J89" s="132"/>
    </row>
    <row r="90" spans="1:10" ht="140.1" customHeight="1" thickBot="1" x14ac:dyDescent="0.25">
      <c r="A90" s="114" t="s">
        <v>365</v>
      </c>
      <c r="B90" s="115"/>
      <c r="C90" s="115"/>
      <c r="D90" s="115"/>
      <c r="E90" s="115"/>
      <c r="F90" s="115"/>
      <c r="G90" s="115"/>
      <c r="H90" s="116"/>
      <c r="I90" s="117" t="str">
        <f>+IF(OR(D91="Valide todos los criterios"),"Valide todas las variables",IF(AND(D91="Cumple variable"),"Cumple obligación","No cumple obligación"))</f>
        <v>Valide todas las variables</v>
      </c>
      <c r="J90" s="118"/>
    </row>
    <row r="91" spans="1:10" ht="15" customHeight="1" x14ac:dyDescent="0.2">
      <c r="A91" s="119" t="s">
        <v>198</v>
      </c>
      <c r="B91" s="197" t="s">
        <v>37</v>
      </c>
      <c r="C91" s="195"/>
      <c r="D91" s="133" t="str">
        <f>+IF(OR(C91=""),"Valide todos los criterios",IF(AND(C91="Cumple"),"Cumple variable","No cumple variable"))</f>
        <v>Valide todos los criterios</v>
      </c>
      <c r="E91" s="125" t="s">
        <v>46</v>
      </c>
      <c r="F91" s="125"/>
      <c r="G91" s="125"/>
      <c r="H91" s="125"/>
      <c r="I91" s="125"/>
      <c r="J91" s="126"/>
    </row>
    <row r="92" spans="1:10" ht="120" customHeight="1" thickBot="1" x14ac:dyDescent="0.25">
      <c r="A92" s="121"/>
      <c r="B92" s="198"/>
      <c r="C92" s="196"/>
      <c r="D92" s="135"/>
      <c r="E92" s="130"/>
      <c r="F92" s="131"/>
      <c r="G92" s="131"/>
      <c r="H92" s="131"/>
      <c r="I92" s="131"/>
      <c r="J92" s="132"/>
    </row>
    <row r="93" spans="1:10" ht="90" customHeight="1" thickBot="1" x14ac:dyDescent="0.25">
      <c r="A93" s="114" t="s">
        <v>366</v>
      </c>
      <c r="B93" s="115"/>
      <c r="C93" s="115"/>
      <c r="D93" s="115"/>
      <c r="E93" s="115"/>
      <c r="F93" s="115"/>
      <c r="G93" s="115"/>
      <c r="H93" s="116"/>
      <c r="I93" s="117" t="str">
        <f>+IF(OR(D94="Valide todos los criterios"),"Valide todas las variables",IF(AND(D94="Cumple variable"),"Cumple obligación","No cumple obligación"))</f>
        <v>Valide todas las variables</v>
      </c>
      <c r="J93" s="118"/>
    </row>
    <row r="94" spans="1:10" ht="15" customHeight="1" x14ac:dyDescent="0.2">
      <c r="A94" s="119" t="s">
        <v>199</v>
      </c>
      <c r="B94" s="12" t="s">
        <v>37</v>
      </c>
      <c r="C94" s="13"/>
      <c r="D94" s="122" t="str">
        <f>+IF(OR(C94="",C95=""),"Valide todos los criterios",IF(AND(C94="Cumple",C95="Cumple"),"Cumple variable","No cumple variable"))</f>
        <v>Valide todos los criterios</v>
      </c>
      <c r="E94" s="125" t="s">
        <v>46</v>
      </c>
      <c r="F94" s="125"/>
      <c r="G94" s="125"/>
      <c r="H94" s="125"/>
      <c r="I94" s="125"/>
      <c r="J94" s="126"/>
    </row>
    <row r="95" spans="1:10" ht="120" customHeight="1" thickBot="1" x14ac:dyDescent="0.25">
      <c r="A95" s="140"/>
      <c r="B95" s="10" t="s">
        <v>38</v>
      </c>
      <c r="C95" s="11"/>
      <c r="D95" s="123"/>
      <c r="E95" s="136"/>
      <c r="F95" s="137"/>
      <c r="G95" s="137"/>
      <c r="H95" s="137"/>
      <c r="I95" s="137"/>
      <c r="J95" s="138"/>
    </row>
    <row r="96" spans="1:10" ht="35.1" customHeight="1" thickBot="1" x14ac:dyDescent="0.25">
      <c r="A96" s="114" t="s">
        <v>200</v>
      </c>
      <c r="B96" s="115"/>
      <c r="C96" s="115"/>
      <c r="D96" s="115"/>
      <c r="E96" s="115"/>
      <c r="F96" s="115"/>
      <c r="G96" s="115"/>
      <c r="H96" s="116"/>
      <c r="I96" s="117" t="str">
        <f>+IF(OR(D97=""),"Valide todas las variables",IF(AND(D97="Cumple variable"),"Cumple obligación","No cumple obligación"))</f>
        <v>Valide todas las variables</v>
      </c>
      <c r="J96" s="118"/>
    </row>
    <row r="97" spans="1:10" ht="15" customHeight="1" x14ac:dyDescent="0.2">
      <c r="A97" s="119" t="s">
        <v>201</v>
      </c>
      <c r="B97" s="146" t="s">
        <v>54</v>
      </c>
      <c r="C97" s="149"/>
      <c r="D97" s="192"/>
      <c r="E97" s="125" t="s">
        <v>46</v>
      </c>
      <c r="F97" s="125"/>
      <c r="G97" s="125"/>
      <c r="H97" s="125"/>
      <c r="I97" s="125"/>
      <c r="J97" s="126"/>
    </row>
    <row r="98" spans="1:10" ht="15" customHeight="1" x14ac:dyDescent="0.2">
      <c r="A98" s="120"/>
      <c r="B98" s="147"/>
      <c r="C98" s="150"/>
      <c r="D98" s="193"/>
      <c r="E98" s="127"/>
      <c r="F98" s="128"/>
      <c r="G98" s="128"/>
      <c r="H98" s="128"/>
      <c r="I98" s="128"/>
      <c r="J98" s="129"/>
    </row>
    <row r="99" spans="1:10" ht="15" customHeight="1" x14ac:dyDescent="0.2">
      <c r="A99" s="120"/>
      <c r="B99" s="147"/>
      <c r="C99" s="150"/>
      <c r="D99" s="193"/>
      <c r="E99" s="127"/>
      <c r="F99" s="128"/>
      <c r="G99" s="128"/>
      <c r="H99" s="128"/>
      <c r="I99" s="128"/>
      <c r="J99" s="129"/>
    </row>
    <row r="100" spans="1:10" ht="15" customHeight="1" x14ac:dyDescent="0.2">
      <c r="A100" s="120"/>
      <c r="B100" s="147"/>
      <c r="C100" s="150"/>
      <c r="D100" s="193"/>
      <c r="E100" s="127"/>
      <c r="F100" s="128"/>
      <c r="G100" s="128"/>
      <c r="H100" s="128"/>
      <c r="I100" s="128"/>
      <c r="J100" s="129"/>
    </row>
    <row r="101" spans="1:10" ht="15" customHeight="1" x14ac:dyDescent="0.2">
      <c r="A101" s="120"/>
      <c r="B101" s="147"/>
      <c r="C101" s="150"/>
      <c r="D101" s="193"/>
      <c r="E101" s="127"/>
      <c r="F101" s="128"/>
      <c r="G101" s="128"/>
      <c r="H101" s="128"/>
      <c r="I101" s="128"/>
      <c r="J101" s="129"/>
    </row>
    <row r="102" spans="1:10" ht="15" customHeight="1" x14ac:dyDescent="0.2">
      <c r="A102" s="120"/>
      <c r="B102" s="147"/>
      <c r="C102" s="150"/>
      <c r="D102" s="193"/>
      <c r="E102" s="127"/>
      <c r="F102" s="128"/>
      <c r="G102" s="128"/>
      <c r="H102" s="128"/>
      <c r="I102" s="128"/>
      <c r="J102" s="129"/>
    </row>
    <row r="103" spans="1:10" ht="15" customHeight="1" x14ac:dyDescent="0.2">
      <c r="A103" s="120"/>
      <c r="B103" s="147"/>
      <c r="C103" s="150"/>
      <c r="D103" s="193"/>
      <c r="E103" s="127"/>
      <c r="F103" s="128"/>
      <c r="G103" s="128"/>
      <c r="H103" s="128"/>
      <c r="I103" s="128"/>
      <c r="J103" s="129"/>
    </row>
    <row r="104" spans="1:10" ht="15" customHeight="1" thickBot="1" x14ac:dyDescent="0.25">
      <c r="A104" s="121"/>
      <c r="B104" s="148"/>
      <c r="C104" s="151"/>
      <c r="D104" s="194"/>
      <c r="E104" s="130"/>
      <c r="F104" s="131"/>
      <c r="G104" s="131"/>
      <c r="H104" s="131"/>
      <c r="I104" s="131"/>
      <c r="J104" s="132"/>
    </row>
    <row r="105" spans="1:10" ht="39.950000000000003" customHeight="1" thickBot="1" x14ac:dyDescent="0.25">
      <c r="A105" s="114" t="s">
        <v>202</v>
      </c>
      <c r="B105" s="115"/>
      <c r="C105" s="115"/>
      <c r="D105" s="115"/>
      <c r="E105" s="115"/>
      <c r="F105" s="115"/>
      <c r="G105" s="115"/>
      <c r="H105" s="116"/>
      <c r="I105" s="117" t="str">
        <f>+IF(C108="X","Obligación no aplica",IF(OR(D106="Valide todos los criterios"),"Valide todas las variables",IF(AND(D106="Cumple variable"),"Cumple obligación","No cumple obligación")))</f>
        <v>Valide todas las variables</v>
      </c>
      <c r="J105" s="118"/>
    </row>
    <row r="106" spans="1:10" ht="15" customHeight="1" x14ac:dyDescent="0.2">
      <c r="A106" s="139" t="s">
        <v>203</v>
      </c>
      <c r="B106" s="12" t="s">
        <v>37</v>
      </c>
      <c r="C106" s="13"/>
      <c r="D106" s="122" t="str">
        <f>+IF(C108="X","Variable no aplica",IF(OR(C106="",C107=""),"Valide todos los criterios",IF(AND(C106="Cumple",C107="Cumple"),"Cumple variable","No cumple variable")))</f>
        <v>Valide todos los criterios</v>
      </c>
      <c r="E106" s="125" t="s">
        <v>46</v>
      </c>
      <c r="F106" s="125"/>
      <c r="G106" s="125"/>
      <c r="H106" s="125"/>
      <c r="I106" s="125"/>
      <c r="J106" s="126"/>
    </row>
    <row r="107" spans="1:10" ht="120" customHeight="1" x14ac:dyDescent="0.2">
      <c r="A107" s="140"/>
      <c r="B107" s="16" t="s">
        <v>38</v>
      </c>
      <c r="C107" s="17"/>
      <c r="D107" s="142"/>
      <c r="E107" s="127"/>
      <c r="F107" s="128"/>
      <c r="G107" s="128"/>
      <c r="H107" s="128"/>
      <c r="I107" s="128"/>
      <c r="J107" s="129"/>
    </row>
    <row r="108" spans="1:10" ht="15" customHeight="1" thickBot="1" x14ac:dyDescent="0.25">
      <c r="A108" s="141"/>
      <c r="B108" s="18" t="s">
        <v>48</v>
      </c>
      <c r="C108" s="19"/>
      <c r="D108" s="124"/>
      <c r="E108" s="130"/>
      <c r="F108" s="131"/>
      <c r="G108" s="131"/>
      <c r="H108" s="131"/>
      <c r="I108" s="131"/>
      <c r="J108" s="132"/>
    </row>
    <row r="109" spans="1:10" ht="39.950000000000003" customHeight="1" thickBot="1" x14ac:dyDescent="0.25">
      <c r="A109" s="114" t="s">
        <v>206</v>
      </c>
      <c r="B109" s="115"/>
      <c r="C109" s="115"/>
      <c r="D109" s="115"/>
      <c r="E109" s="115"/>
      <c r="F109" s="115"/>
      <c r="G109" s="115"/>
      <c r="H109" s="116"/>
      <c r="I109" s="117" t="str">
        <f>+IF(OR(D110="Valide todos los criterios"),"Valide todas las variables",IF(AND(D110="Cumple variable"),"Cumple obligación","No cumple obligación"))</f>
        <v>Valide todas las variables</v>
      </c>
      <c r="J109" s="118"/>
    </row>
    <row r="110" spans="1:10" ht="15" customHeight="1" x14ac:dyDescent="0.2">
      <c r="A110" s="119" t="s">
        <v>207</v>
      </c>
      <c r="B110" s="12" t="s">
        <v>37</v>
      </c>
      <c r="C110" s="13"/>
      <c r="D110" s="133" t="str">
        <f>+IF(C112="No aplica",IF(OR(C110="",C111=""),"Valide todos los criterios",IF(AND(C110="Cumple",C111="Cumple"),"Cumple variable","No cumple variable")),IF(OR(C110="",C111="",C112=""),"Valide todos los criterios",IF(AND(C110="Cumple",C111="Cumple",C112="Cumple"),"Cumple variable","No cumple variable")))</f>
        <v>Valide todos los criterios</v>
      </c>
      <c r="E110" s="125" t="s">
        <v>46</v>
      </c>
      <c r="F110" s="125"/>
      <c r="G110" s="125"/>
      <c r="H110" s="125"/>
      <c r="I110" s="125"/>
      <c r="J110" s="126"/>
    </row>
    <row r="111" spans="1:10" ht="60" customHeight="1" x14ac:dyDescent="0.2">
      <c r="A111" s="120"/>
      <c r="B111" s="10" t="s">
        <v>38</v>
      </c>
      <c r="C111" s="11"/>
      <c r="D111" s="134"/>
      <c r="E111" s="127"/>
      <c r="F111" s="128"/>
      <c r="G111" s="128"/>
      <c r="H111" s="128"/>
      <c r="I111" s="128"/>
      <c r="J111" s="129"/>
    </row>
    <row r="112" spans="1:10" ht="60" customHeight="1" thickBot="1" x14ac:dyDescent="0.25">
      <c r="A112" s="121"/>
      <c r="B112" s="14" t="s">
        <v>39</v>
      </c>
      <c r="C112" s="22"/>
      <c r="D112" s="135"/>
      <c r="E112" s="130"/>
      <c r="F112" s="131"/>
      <c r="G112" s="131"/>
      <c r="H112" s="131"/>
      <c r="I112" s="131"/>
      <c r="J112" s="132"/>
    </row>
    <row r="113" spans="1:10" ht="39.950000000000003" customHeight="1" thickBot="1" x14ac:dyDescent="0.25">
      <c r="A113" s="114" t="s">
        <v>210</v>
      </c>
      <c r="B113" s="115"/>
      <c r="C113" s="115"/>
      <c r="D113" s="115"/>
      <c r="E113" s="115"/>
      <c r="F113" s="115"/>
      <c r="G113" s="115"/>
      <c r="H113" s="116"/>
      <c r="I113" s="117" t="str">
        <f>+IF(OR(D114="Valide todos los criterios"),"Valide todas las variables",IF(AND(D114="Cumple variable"),"Cumple obligación","No cumple obligación"))</f>
        <v>Valide todas las variables</v>
      </c>
      <c r="J113" s="118"/>
    </row>
    <row r="114" spans="1:10" ht="15" customHeight="1" x14ac:dyDescent="0.2">
      <c r="A114" s="119" t="s">
        <v>211</v>
      </c>
      <c r="B114" s="12" t="s">
        <v>37</v>
      </c>
      <c r="C114" s="13"/>
      <c r="D114" s="133" t="str">
        <f>+IF(C115="No aplica",IF(OR(C114="",C116="",C117=""),"Valide todos los criterios",IF(AND(C114="Cumple",C116="Cumple",C117="Cumple"),"Cumple variable","No cumple variable")),IF(OR(C114="",C115="",C116="",C117=""),"Valide todos los criterios",IF(AND(C114="Cumple",C115="Cumple",C116="Cumple",C117="Cumple"),"Cumple variable","No cumple variable")))</f>
        <v>Valide todos los criterios</v>
      </c>
      <c r="E114" s="125" t="s">
        <v>46</v>
      </c>
      <c r="F114" s="125"/>
      <c r="G114" s="125"/>
      <c r="H114" s="125"/>
      <c r="I114" s="125"/>
      <c r="J114" s="126"/>
    </row>
    <row r="115" spans="1:10" ht="39.950000000000003" customHeight="1" x14ac:dyDescent="0.2">
      <c r="A115" s="120"/>
      <c r="B115" s="10" t="s">
        <v>38</v>
      </c>
      <c r="C115" s="11"/>
      <c r="D115" s="134"/>
      <c r="E115" s="127"/>
      <c r="F115" s="128"/>
      <c r="G115" s="128"/>
      <c r="H115" s="128"/>
      <c r="I115" s="128"/>
      <c r="J115" s="129"/>
    </row>
    <row r="116" spans="1:10" ht="39.950000000000003" customHeight="1" x14ac:dyDescent="0.2">
      <c r="A116" s="206"/>
      <c r="B116" s="64" t="s">
        <v>39</v>
      </c>
      <c r="C116" s="17"/>
      <c r="D116" s="134"/>
      <c r="E116" s="127"/>
      <c r="F116" s="128"/>
      <c r="G116" s="128"/>
      <c r="H116" s="128"/>
      <c r="I116" s="128"/>
      <c r="J116" s="129"/>
    </row>
    <row r="117" spans="1:10" ht="39.950000000000003" customHeight="1" thickBot="1" x14ac:dyDescent="0.25">
      <c r="A117" s="121"/>
      <c r="B117" s="14" t="s">
        <v>40</v>
      </c>
      <c r="C117" s="63"/>
      <c r="D117" s="135"/>
      <c r="E117" s="130"/>
      <c r="F117" s="131"/>
      <c r="G117" s="131"/>
      <c r="H117" s="131"/>
      <c r="I117" s="131"/>
      <c r="J117" s="132"/>
    </row>
    <row r="118" spans="1:10" ht="15" customHeight="1" thickBot="1" x14ac:dyDescent="0.25">
      <c r="A118" s="143" t="s">
        <v>60</v>
      </c>
      <c r="B118" s="144"/>
      <c r="C118" s="144"/>
      <c r="D118" s="144"/>
      <c r="E118" s="144"/>
      <c r="F118" s="144"/>
      <c r="G118" s="144"/>
      <c r="H118" s="144"/>
      <c r="I118" s="144"/>
      <c r="J118" s="145"/>
    </row>
    <row r="119" spans="1:10" ht="75" customHeight="1" thickBot="1" x14ac:dyDescent="0.25">
      <c r="A119" s="114" t="s">
        <v>212</v>
      </c>
      <c r="B119" s="115"/>
      <c r="C119" s="115"/>
      <c r="D119" s="115"/>
      <c r="E119" s="115"/>
      <c r="F119" s="115"/>
      <c r="G119" s="115"/>
      <c r="H119" s="116"/>
      <c r="I119" s="117" t="str">
        <f>+IF(OR(D120="Valide todos los criterios"),"Valide todas las variables",IF(AND(D120="Cumple variable"),"Cumple obligación","No cumple obligación"))</f>
        <v>Valide todas las variables</v>
      </c>
      <c r="J119" s="118"/>
    </row>
    <row r="120" spans="1:10" ht="15" customHeight="1" x14ac:dyDescent="0.2">
      <c r="A120" s="119" t="s">
        <v>213</v>
      </c>
      <c r="B120" s="12" t="s">
        <v>37</v>
      </c>
      <c r="C120" s="13"/>
      <c r="D120" s="122" t="str">
        <f>+IF(OR(C120="",C121="",C122=""),"Valide todos los criterios",IF(AND(C120="Cumple",C121="Cumple",C122="Cumple"),"Cumple variable","No cumple variable"))</f>
        <v>Valide todos los criterios</v>
      </c>
      <c r="E120" s="125" t="s">
        <v>46</v>
      </c>
      <c r="F120" s="125"/>
      <c r="G120" s="125"/>
      <c r="H120" s="125"/>
      <c r="I120" s="125"/>
      <c r="J120" s="126"/>
    </row>
    <row r="121" spans="1:10" ht="60" customHeight="1" x14ac:dyDescent="0.2">
      <c r="A121" s="120"/>
      <c r="B121" s="10" t="s">
        <v>38</v>
      </c>
      <c r="C121" s="11"/>
      <c r="D121" s="123"/>
      <c r="E121" s="127"/>
      <c r="F121" s="128"/>
      <c r="G121" s="128"/>
      <c r="H121" s="128"/>
      <c r="I121" s="128"/>
      <c r="J121" s="129"/>
    </row>
    <row r="122" spans="1:10" ht="60" customHeight="1" thickBot="1" x14ac:dyDescent="0.25">
      <c r="A122" s="121"/>
      <c r="B122" s="14" t="s">
        <v>39</v>
      </c>
      <c r="C122" s="22"/>
      <c r="D122" s="124"/>
      <c r="E122" s="130"/>
      <c r="F122" s="131"/>
      <c r="G122" s="131"/>
      <c r="H122" s="131"/>
      <c r="I122" s="131"/>
      <c r="J122" s="132"/>
    </row>
    <row r="123" spans="1:10" ht="60" customHeight="1" thickBot="1" x14ac:dyDescent="0.25">
      <c r="A123" s="114" t="s">
        <v>367</v>
      </c>
      <c r="B123" s="115"/>
      <c r="C123" s="115"/>
      <c r="D123" s="115"/>
      <c r="E123" s="115"/>
      <c r="F123" s="115"/>
      <c r="G123" s="115"/>
      <c r="H123" s="116"/>
      <c r="I123" s="117" t="str">
        <f>+IF(OR(D124="Valide todos los criterios"),"Valide todas las variables",IF(AND(D124="Cumple variable"),"Cumple obligación","No cumple obligación"))</f>
        <v>Valide todas las variables</v>
      </c>
      <c r="J123" s="118"/>
    </row>
    <row r="124" spans="1:10" ht="15" customHeight="1" x14ac:dyDescent="0.2">
      <c r="A124" s="119" t="s">
        <v>368</v>
      </c>
      <c r="B124" s="12" t="s">
        <v>37</v>
      </c>
      <c r="C124" s="13"/>
      <c r="D124" s="133" t="str">
        <f>+IF(OR(C124="",C125=""),"Valide todos los criterios",IF(AND(C124="Cumple",C125="Cumple"),"Cumple variable","No cumple variable"))</f>
        <v>Valide todos los criterios</v>
      </c>
      <c r="E124" s="125" t="s">
        <v>46</v>
      </c>
      <c r="F124" s="125"/>
      <c r="G124" s="125"/>
      <c r="H124" s="125"/>
      <c r="I124" s="125"/>
      <c r="J124" s="126"/>
    </row>
    <row r="125" spans="1:10" ht="120" customHeight="1" thickBot="1" x14ac:dyDescent="0.25">
      <c r="A125" s="121"/>
      <c r="B125" s="14" t="s">
        <v>38</v>
      </c>
      <c r="C125" s="22"/>
      <c r="D125" s="135"/>
      <c r="E125" s="130"/>
      <c r="F125" s="131"/>
      <c r="G125" s="131"/>
      <c r="H125" s="131"/>
      <c r="I125" s="131"/>
      <c r="J125" s="132"/>
    </row>
    <row r="126" spans="1:10" ht="90" customHeight="1" thickBot="1" x14ac:dyDescent="0.25">
      <c r="A126" s="114" t="s">
        <v>369</v>
      </c>
      <c r="B126" s="115"/>
      <c r="C126" s="115"/>
      <c r="D126" s="115"/>
      <c r="E126" s="115"/>
      <c r="F126" s="115"/>
      <c r="G126" s="115"/>
      <c r="H126" s="116"/>
      <c r="I126" s="117" t="str">
        <f>+IF(OR(D127="Valide todos los criterios"),"Valide todas las variables",IF(AND(D127="Cumple variable"),"Cumple obligación","No cumple obligación"))</f>
        <v>Valide todas las variables</v>
      </c>
      <c r="J126" s="118"/>
    </row>
    <row r="127" spans="1:10" ht="15" customHeight="1" x14ac:dyDescent="0.2">
      <c r="A127" s="119" t="s">
        <v>216</v>
      </c>
      <c r="B127" s="197" t="s">
        <v>37</v>
      </c>
      <c r="C127" s="195"/>
      <c r="D127" s="133" t="str">
        <f>+IF(OR(C127=""),"Valide todos los criterios",IF(AND(C127="Cumple"),"Cumple variable","No cumple variable"))</f>
        <v>Valide todos los criterios</v>
      </c>
      <c r="E127" s="125" t="s">
        <v>46</v>
      </c>
      <c r="F127" s="125"/>
      <c r="G127" s="125"/>
      <c r="H127" s="125"/>
      <c r="I127" s="125"/>
      <c r="J127" s="126"/>
    </row>
    <row r="128" spans="1:10" ht="99.95" customHeight="1" thickBot="1" x14ac:dyDescent="0.25">
      <c r="A128" s="121"/>
      <c r="B128" s="198"/>
      <c r="C128" s="196"/>
      <c r="D128" s="135"/>
      <c r="E128" s="130"/>
      <c r="F128" s="131"/>
      <c r="G128" s="131"/>
      <c r="H128" s="131"/>
      <c r="I128" s="131"/>
      <c r="J128" s="132"/>
    </row>
    <row r="129" spans="1:10" ht="39.950000000000003" customHeight="1" thickBot="1" x14ac:dyDescent="0.25">
      <c r="A129" s="114" t="s">
        <v>370</v>
      </c>
      <c r="B129" s="115"/>
      <c r="C129" s="115"/>
      <c r="D129" s="115"/>
      <c r="E129" s="115"/>
      <c r="F129" s="115"/>
      <c r="G129" s="115"/>
      <c r="H129" s="116"/>
      <c r="I129" s="117" t="str">
        <f>+IF(OR(D130="Valide todos los criterios"),"Valide todas las variables",IF(AND(D130="Cumple variable"),"Cumple obligación","No cumple obligación"))</f>
        <v>Valide todas las variables</v>
      </c>
      <c r="J129" s="118"/>
    </row>
    <row r="130" spans="1:10" ht="15" customHeight="1" x14ac:dyDescent="0.2">
      <c r="A130" s="119" t="s">
        <v>370</v>
      </c>
      <c r="B130" s="12" t="s">
        <v>37</v>
      </c>
      <c r="C130" s="13"/>
      <c r="D130" s="122" t="str">
        <f>+IF(OR(C130="",C131="",C132="",C133="",C134=""),"Valide todos los criterios",IF(AND(C130="Cumple",C131="Cumple",C132="Cumple",C133="Cumple",C134="Cumple"),"Cumple variable","No cumple variable"))</f>
        <v>Valide todos los criterios</v>
      </c>
      <c r="E130" s="125" t="s">
        <v>46</v>
      </c>
      <c r="F130" s="125"/>
      <c r="G130" s="125"/>
      <c r="H130" s="125"/>
      <c r="I130" s="125"/>
      <c r="J130" s="126"/>
    </row>
    <row r="131" spans="1:10" ht="30" customHeight="1" x14ac:dyDescent="0.2">
      <c r="A131" s="120"/>
      <c r="B131" s="10" t="s">
        <v>38</v>
      </c>
      <c r="C131" s="11"/>
      <c r="D131" s="123"/>
      <c r="E131" s="127"/>
      <c r="F131" s="128"/>
      <c r="G131" s="128"/>
      <c r="H131" s="128"/>
      <c r="I131" s="128"/>
      <c r="J131" s="129"/>
    </row>
    <row r="132" spans="1:10" ht="30" customHeight="1" x14ac:dyDescent="0.2">
      <c r="A132" s="120"/>
      <c r="B132" s="10" t="s">
        <v>39</v>
      </c>
      <c r="C132" s="11"/>
      <c r="D132" s="123"/>
      <c r="E132" s="127"/>
      <c r="F132" s="128"/>
      <c r="G132" s="128"/>
      <c r="H132" s="128"/>
      <c r="I132" s="128"/>
      <c r="J132" s="129"/>
    </row>
    <row r="133" spans="1:10" ht="30" customHeight="1" x14ac:dyDescent="0.2">
      <c r="A133" s="120"/>
      <c r="B133" s="10" t="s">
        <v>40</v>
      </c>
      <c r="C133" s="11"/>
      <c r="D133" s="123"/>
      <c r="E133" s="127"/>
      <c r="F133" s="128"/>
      <c r="G133" s="128"/>
      <c r="H133" s="128"/>
      <c r="I133" s="128"/>
      <c r="J133" s="129"/>
    </row>
    <row r="134" spans="1:10" ht="30" customHeight="1" thickBot="1" x14ac:dyDescent="0.25">
      <c r="A134" s="121"/>
      <c r="B134" s="14" t="s">
        <v>41</v>
      </c>
      <c r="C134" s="24"/>
      <c r="D134" s="124"/>
      <c r="E134" s="130"/>
      <c r="F134" s="131"/>
      <c r="G134" s="131"/>
      <c r="H134" s="131"/>
      <c r="I134" s="131"/>
      <c r="J134" s="132"/>
    </row>
    <row r="135" spans="1:10" ht="39.950000000000003" customHeight="1" thickBot="1" x14ac:dyDescent="0.25">
      <c r="A135" s="114" t="s">
        <v>219</v>
      </c>
      <c r="B135" s="115"/>
      <c r="C135" s="115"/>
      <c r="D135" s="115"/>
      <c r="E135" s="115"/>
      <c r="F135" s="115"/>
      <c r="G135" s="115"/>
      <c r="H135" s="116"/>
      <c r="I135" s="117" t="str">
        <f>+IF(D136="Variable no aplica","Obligación no aplica",IF(OR(D136=""),"Valide todas las variables",IF(AND(D136="Cumple variable"),"Cumple obligación","No cumple obligación")))</f>
        <v>Valide todas las variables</v>
      </c>
      <c r="J135" s="118"/>
    </row>
    <row r="136" spans="1:10" ht="15" customHeight="1" x14ac:dyDescent="0.2">
      <c r="A136" s="119" t="s">
        <v>220</v>
      </c>
      <c r="B136" s="146" t="s">
        <v>54</v>
      </c>
      <c r="C136" s="149"/>
      <c r="D136" s="192"/>
      <c r="E136" s="125" t="s">
        <v>46</v>
      </c>
      <c r="F136" s="125"/>
      <c r="G136" s="125"/>
      <c r="H136" s="125"/>
      <c r="I136" s="125"/>
      <c r="J136" s="126"/>
    </row>
    <row r="137" spans="1:10" ht="15" customHeight="1" x14ac:dyDescent="0.2">
      <c r="A137" s="120"/>
      <c r="B137" s="147"/>
      <c r="C137" s="150"/>
      <c r="D137" s="193"/>
      <c r="E137" s="127"/>
      <c r="F137" s="128"/>
      <c r="G137" s="128"/>
      <c r="H137" s="128"/>
      <c r="I137" s="128"/>
      <c r="J137" s="129"/>
    </row>
    <row r="138" spans="1:10" ht="15" customHeight="1" x14ac:dyDescent="0.2">
      <c r="A138" s="120"/>
      <c r="B138" s="147"/>
      <c r="C138" s="150"/>
      <c r="D138" s="193"/>
      <c r="E138" s="127"/>
      <c r="F138" s="128"/>
      <c r="G138" s="128"/>
      <c r="H138" s="128"/>
      <c r="I138" s="128"/>
      <c r="J138" s="129"/>
    </row>
    <row r="139" spans="1:10" ht="15" customHeight="1" x14ac:dyDescent="0.2">
      <c r="A139" s="120"/>
      <c r="B139" s="147"/>
      <c r="C139" s="150"/>
      <c r="D139" s="193"/>
      <c r="E139" s="127"/>
      <c r="F139" s="128"/>
      <c r="G139" s="128"/>
      <c r="H139" s="128"/>
      <c r="I139" s="128"/>
      <c r="J139" s="129"/>
    </row>
    <row r="140" spans="1:10" ht="15" customHeight="1" x14ac:dyDescent="0.2">
      <c r="A140" s="120"/>
      <c r="B140" s="147"/>
      <c r="C140" s="150"/>
      <c r="D140" s="193"/>
      <c r="E140" s="127"/>
      <c r="F140" s="128"/>
      <c r="G140" s="128"/>
      <c r="H140" s="128"/>
      <c r="I140" s="128"/>
      <c r="J140" s="129"/>
    </row>
    <row r="141" spans="1:10" ht="15" customHeight="1" x14ac:dyDescent="0.2">
      <c r="A141" s="120"/>
      <c r="B141" s="147"/>
      <c r="C141" s="150"/>
      <c r="D141" s="193"/>
      <c r="E141" s="127"/>
      <c r="F141" s="128"/>
      <c r="G141" s="128"/>
      <c r="H141" s="128"/>
      <c r="I141" s="128"/>
      <c r="J141" s="129"/>
    </row>
    <row r="142" spans="1:10" ht="15" customHeight="1" x14ac:dyDescent="0.2">
      <c r="A142" s="120"/>
      <c r="B142" s="147"/>
      <c r="C142" s="150"/>
      <c r="D142" s="193"/>
      <c r="E142" s="127"/>
      <c r="F142" s="128"/>
      <c r="G142" s="128"/>
      <c r="H142" s="128"/>
      <c r="I142" s="128"/>
      <c r="J142" s="129"/>
    </row>
    <row r="143" spans="1:10" ht="15" customHeight="1" thickBot="1" x14ac:dyDescent="0.25">
      <c r="A143" s="121"/>
      <c r="B143" s="148"/>
      <c r="C143" s="151"/>
      <c r="D143" s="194"/>
      <c r="E143" s="130"/>
      <c r="F143" s="131"/>
      <c r="G143" s="131"/>
      <c r="H143" s="131"/>
      <c r="I143" s="131"/>
      <c r="J143" s="132"/>
    </row>
    <row r="144" spans="1:10" ht="15" customHeight="1" thickBot="1" x14ac:dyDescent="0.25">
      <c r="A144" s="143" t="s">
        <v>61</v>
      </c>
      <c r="B144" s="144"/>
      <c r="C144" s="144"/>
      <c r="D144" s="144"/>
      <c r="E144" s="144"/>
      <c r="F144" s="144"/>
      <c r="G144" s="144"/>
      <c r="H144" s="144"/>
      <c r="I144" s="144"/>
      <c r="J144" s="145"/>
    </row>
    <row r="145" spans="1:10" ht="39.950000000000003" customHeight="1" thickBot="1" x14ac:dyDescent="0.25">
      <c r="A145" s="114" t="s">
        <v>371</v>
      </c>
      <c r="B145" s="115"/>
      <c r="C145" s="115"/>
      <c r="D145" s="115"/>
      <c r="E145" s="115"/>
      <c r="F145" s="115"/>
      <c r="G145" s="115"/>
      <c r="H145" s="116"/>
      <c r="I145" s="117" t="str">
        <f>+IF(OR(D146="Valide todos los criterios"),"Valide todas las variables",IF(AND(D146="Cumple variable"),"Cumple obligación","No cumple obligación"))</f>
        <v>Valide todas las variables</v>
      </c>
      <c r="J145" s="118"/>
    </row>
    <row r="146" spans="1:10" ht="15" customHeight="1" x14ac:dyDescent="0.2">
      <c r="A146" s="119" t="s">
        <v>62</v>
      </c>
      <c r="B146" s="12" t="s">
        <v>37</v>
      </c>
      <c r="C146" s="13"/>
      <c r="D146" s="122" t="str">
        <f>+IF(OR(C146="",C147="",C148="",C149="",C150=""),"Valide todos los criterios",IF(AND(C146="Cumple",C147="Cumple",C148="Cumple",C149="Cumple",C150="Cumple"),"Cumple variable","No cumple variable"))</f>
        <v>Valide todos los criterios</v>
      </c>
      <c r="E146" s="125" t="s">
        <v>46</v>
      </c>
      <c r="F146" s="125"/>
      <c r="G146" s="125"/>
      <c r="H146" s="125"/>
      <c r="I146" s="125"/>
      <c r="J146" s="126"/>
    </row>
    <row r="147" spans="1:10" ht="30" customHeight="1" x14ac:dyDescent="0.2">
      <c r="A147" s="120"/>
      <c r="B147" s="10" t="s">
        <v>38</v>
      </c>
      <c r="C147" s="11"/>
      <c r="D147" s="123"/>
      <c r="E147" s="127"/>
      <c r="F147" s="128"/>
      <c r="G147" s="128"/>
      <c r="H147" s="128"/>
      <c r="I147" s="128"/>
      <c r="J147" s="129"/>
    </row>
    <row r="148" spans="1:10" ht="30" customHeight="1" x14ac:dyDescent="0.2">
      <c r="A148" s="120"/>
      <c r="B148" s="10" t="s">
        <v>39</v>
      </c>
      <c r="C148" s="11"/>
      <c r="D148" s="123"/>
      <c r="E148" s="127"/>
      <c r="F148" s="128"/>
      <c r="G148" s="128"/>
      <c r="H148" s="128"/>
      <c r="I148" s="128"/>
      <c r="J148" s="129"/>
    </row>
    <row r="149" spans="1:10" ht="30" customHeight="1" x14ac:dyDescent="0.2">
      <c r="A149" s="120"/>
      <c r="B149" s="10" t="s">
        <v>40</v>
      </c>
      <c r="C149" s="11"/>
      <c r="D149" s="123"/>
      <c r="E149" s="127"/>
      <c r="F149" s="128"/>
      <c r="G149" s="128"/>
      <c r="H149" s="128"/>
      <c r="I149" s="128"/>
      <c r="J149" s="129"/>
    </row>
    <row r="150" spans="1:10" ht="30" customHeight="1" thickBot="1" x14ac:dyDescent="0.25">
      <c r="A150" s="121"/>
      <c r="B150" s="14" t="s">
        <v>41</v>
      </c>
      <c r="C150" s="24"/>
      <c r="D150" s="124"/>
      <c r="E150" s="130"/>
      <c r="F150" s="131"/>
      <c r="G150" s="131"/>
      <c r="H150" s="131"/>
      <c r="I150" s="131"/>
      <c r="J150" s="132"/>
    </row>
    <row r="151" spans="1:10" ht="60" customHeight="1" thickBot="1" x14ac:dyDescent="0.25">
      <c r="A151" s="114" t="s">
        <v>174</v>
      </c>
      <c r="B151" s="115"/>
      <c r="C151" s="115"/>
      <c r="D151" s="115"/>
      <c r="E151" s="115"/>
      <c r="F151" s="115"/>
      <c r="G151" s="115"/>
      <c r="H151" s="116"/>
      <c r="I151" s="117" t="str">
        <f>+IF(OR(D152="Valide todos los criterios"),"Valide todas las variables",IF(AND(D152="Cumple variable"),"Cumple obligación","No cumple obligación"))</f>
        <v>Valide todas las variables</v>
      </c>
      <c r="J151" s="118"/>
    </row>
    <row r="152" spans="1:10" ht="15" customHeight="1" x14ac:dyDescent="0.2">
      <c r="A152" s="119" t="s">
        <v>63</v>
      </c>
      <c r="B152" s="12" t="s">
        <v>37</v>
      </c>
      <c r="C152" s="13"/>
      <c r="D152" s="122" t="str">
        <f>+IF(OR(C152="",C153="",C154="",C155="",C156="",C157="",C158=""),"Valide todos los criterios",IF(AND(C152="Cumple",C153="Cumple",C154="Cumple",C155="Cumple",C156="Cumple",C157="Cumple",C158="Cumple"),"Cumple variable","No cumple variable"))</f>
        <v>Valide todos los criterios</v>
      </c>
      <c r="E152" s="125" t="s">
        <v>46</v>
      </c>
      <c r="F152" s="125"/>
      <c r="G152" s="125"/>
      <c r="H152" s="125"/>
      <c r="I152" s="125"/>
      <c r="J152" s="126"/>
    </row>
    <row r="153" spans="1:10" ht="20.100000000000001" customHeight="1" x14ac:dyDescent="0.2">
      <c r="A153" s="120"/>
      <c r="B153" s="10" t="s">
        <v>38</v>
      </c>
      <c r="C153" s="11"/>
      <c r="D153" s="123"/>
      <c r="E153" s="127"/>
      <c r="F153" s="128"/>
      <c r="G153" s="128"/>
      <c r="H153" s="128"/>
      <c r="I153" s="128"/>
      <c r="J153" s="129"/>
    </row>
    <row r="154" spans="1:10" ht="20.100000000000001" customHeight="1" x14ac:dyDescent="0.2">
      <c r="A154" s="120"/>
      <c r="B154" s="10" t="s">
        <v>39</v>
      </c>
      <c r="C154" s="11"/>
      <c r="D154" s="123"/>
      <c r="E154" s="127"/>
      <c r="F154" s="128"/>
      <c r="G154" s="128"/>
      <c r="H154" s="128"/>
      <c r="I154" s="128"/>
      <c r="J154" s="129"/>
    </row>
    <row r="155" spans="1:10" ht="20.100000000000001" customHeight="1" x14ac:dyDescent="0.2">
      <c r="A155" s="120"/>
      <c r="B155" s="10" t="s">
        <v>40</v>
      </c>
      <c r="C155" s="11"/>
      <c r="D155" s="123"/>
      <c r="E155" s="127"/>
      <c r="F155" s="128"/>
      <c r="G155" s="128"/>
      <c r="H155" s="128"/>
      <c r="I155" s="128"/>
      <c r="J155" s="129"/>
    </row>
    <row r="156" spans="1:10" ht="20.100000000000001" customHeight="1" x14ac:dyDescent="0.2">
      <c r="A156" s="120"/>
      <c r="B156" s="10" t="s">
        <v>41</v>
      </c>
      <c r="C156" s="11"/>
      <c r="D156" s="123"/>
      <c r="E156" s="127"/>
      <c r="F156" s="128"/>
      <c r="G156" s="128"/>
      <c r="H156" s="128"/>
      <c r="I156" s="128"/>
      <c r="J156" s="129"/>
    </row>
    <row r="157" spans="1:10" ht="20.100000000000001" customHeight="1" x14ac:dyDescent="0.2">
      <c r="A157" s="120"/>
      <c r="B157" s="10" t="s">
        <v>42</v>
      </c>
      <c r="C157" s="11"/>
      <c r="D157" s="123"/>
      <c r="E157" s="127"/>
      <c r="F157" s="128"/>
      <c r="G157" s="128"/>
      <c r="H157" s="128"/>
      <c r="I157" s="128"/>
      <c r="J157" s="129"/>
    </row>
    <row r="158" spans="1:10" ht="20.100000000000001" customHeight="1" thickBot="1" x14ac:dyDescent="0.25">
      <c r="A158" s="121"/>
      <c r="B158" s="14" t="s">
        <v>43</v>
      </c>
      <c r="C158" s="24"/>
      <c r="D158" s="124"/>
      <c r="E158" s="130"/>
      <c r="F158" s="131"/>
      <c r="G158" s="131"/>
      <c r="H158" s="131"/>
      <c r="I158" s="131"/>
      <c r="J158" s="132"/>
    </row>
    <row r="159" spans="1:10" ht="45" customHeight="1" thickBot="1" x14ac:dyDescent="0.25">
      <c r="A159" s="114" t="s">
        <v>64</v>
      </c>
      <c r="B159" s="115"/>
      <c r="C159" s="115"/>
      <c r="D159" s="115"/>
      <c r="E159" s="115"/>
      <c r="F159" s="115"/>
      <c r="G159" s="115"/>
      <c r="H159" s="116"/>
      <c r="I159" s="117" t="str">
        <f>+IF(OR(D160="Valide todos los criterios"),"Valide todas las variables",IF(AND(D160="Cumple variable"),"Cumple obligación","No cumple obligación"))</f>
        <v>Valide todas las variables</v>
      </c>
      <c r="J159" s="118"/>
    </row>
    <row r="160" spans="1:10" ht="15" customHeight="1" x14ac:dyDescent="0.2">
      <c r="A160" s="119" t="s">
        <v>65</v>
      </c>
      <c r="B160" s="12" t="s">
        <v>37</v>
      </c>
      <c r="C160" s="13"/>
      <c r="D160" s="122" t="str">
        <f>+IF(OR(C160="",C161="",C162="",C163="",C164="",C165=""),"Valide todos los criterios",IF(AND(C160="Cumple",C161="Cumple",C162="Cumple",C163="Cumple",C164="Cumple",C165="Cumple"),"Cumple variable","No cumple variable"))</f>
        <v>Valide todos los criterios</v>
      </c>
      <c r="E160" s="125" t="s">
        <v>46</v>
      </c>
      <c r="F160" s="125"/>
      <c r="G160" s="125"/>
      <c r="H160" s="125"/>
      <c r="I160" s="125"/>
      <c r="J160" s="126"/>
    </row>
    <row r="161" spans="1:10" ht="24.95" customHeight="1" x14ac:dyDescent="0.2">
      <c r="A161" s="120"/>
      <c r="B161" s="10" t="s">
        <v>38</v>
      </c>
      <c r="C161" s="11"/>
      <c r="D161" s="123"/>
      <c r="E161" s="127"/>
      <c r="F161" s="128"/>
      <c r="G161" s="128"/>
      <c r="H161" s="128"/>
      <c r="I161" s="128"/>
      <c r="J161" s="129"/>
    </row>
    <row r="162" spans="1:10" ht="24.95" customHeight="1" x14ac:dyDescent="0.2">
      <c r="A162" s="120"/>
      <c r="B162" s="10" t="s">
        <v>39</v>
      </c>
      <c r="C162" s="11"/>
      <c r="D162" s="123"/>
      <c r="E162" s="127"/>
      <c r="F162" s="128"/>
      <c r="G162" s="128"/>
      <c r="H162" s="128"/>
      <c r="I162" s="128"/>
      <c r="J162" s="129"/>
    </row>
    <row r="163" spans="1:10" ht="24.95" customHeight="1" x14ac:dyDescent="0.2">
      <c r="A163" s="120"/>
      <c r="B163" s="10" t="s">
        <v>40</v>
      </c>
      <c r="C163" s="11"/>
      <c r="D163" s="123"/>
      <c r="E163" s="127"/>
      <c r="F163" s="128"/>
      <c r="G163" s="128"/>
      <c r="H163" s="128"/>
      <c r="I163" s="128"/>
      <c r="J163" s="129"/>
    </row>
    <row r="164" spans="1:10" ht="24.95" customHeight="1" x14ac:dyDescent="0.2">
      <c r="A164" s="120"/>
      <c r="B164" s="10" t="s">
        <v>41</v>
      </c>
      <c r="C164" s="11"/>
      <c r="D164" s="123"/>
      <c r="E164" s="127"/>
      <c r="F164" s="128"/>
      <c r="G164" s="128"/>
      <c r="H164" s="128"/>
      <c r="I164" s="128"/>
      <c r="J164" s="129"/>
    </row>
    <row r="165" spans="1:10" ht="24.95" customHeight="1" thickBot="1" x14ac:dyDescent="0.25">
      <c r="A165" s="121"/>
      <c r="B165" s="14" t="s">
        <v>42</v>
      </c>
      <c r="C165" s="24"/>
      <c r="D165" s="124"/>
      <c r="E165" s="130"/>
      <c r="F165" s="131"/>
      <c r="G165" s="131"/>
      <c r="H165" s="131"/>
      <c r="I165" s="131"/>
      <c r="J165" s="132"/>
    </row>
    <row r="166" spans="1:10" ht="15" customHeight="1" thickBot="1" x14ac:dyDescent="0.25">
      <c r="A166" s="143" t="s">
        <v>66</v>
      </c>
      <c r="B166" s="144"/>
      <c r="C166" s="144"/>
      <c r="D166" s="144"/>
      <c r="E166" s="144"/>
      <c r="F166" s="144"/>
      <c r="G166" s="144"/>
      <c r="H166" s="144"/>
      <c r="I166" s="144"/>
      <c r="J166" s="145"/>
    </row>
    <row r="167" spans="1:10" ht="39.950000000000003" customHeight="1" thickBot="1" x14ac:dyDescent="0.25">
      <c r="A167" s="114" t="s">
        <v>372</v>
      </c>
      <c r="B167" s="115"/>
      <c r="C167" s="115"/>
      <c r="D167" s="115"/>
      <c r="E167" s="115"/>
      <c r="F167" s="115"/>
      <c r="G167" s="115"/>
      <c r="H167" s="116"/>
      <c r="I167" s="117" t="str">
        <f>+IF(C173="X","Obligación no aplica",IF(OR(D168="Valide todos los criterios"),"Valide todas las variables",IF(AND(D168="Cumple variable"),"Cumple obligación","No cumple obligación")))</f>
        <v>Valide todas las variables</v>
      </c>
      <c r="J167" s="118"/>
    </row>
    <row r="168" spans="1:10" ht="15" customHeight="1" x14ac:dyDescent="0.2">
      <c r="A168" s="139" t="s">
        <v>373</v>
      </c>
      <c r="B168" s="12" t="s">
        <v>37</v>
      </c>
      <c r="C168" s="13"/>
      <c r="D168" s="122" t="str">
        <f>+IF(C173="X","Variable no aplica",IF(C170="No aplica",IF(OR(C168="",C169="",C171="",C172=""),"Valide todos los criterios",IF(AND(C168="Cumple",C169="Cumple",C171="Cumple",C172="Cumple"),"Cumple variable","No cumple variable")),IF(OR(C168="",C169="",C170="",C171="",C172=""),"Valide todos los criterios",IF(AND(C168="Cumple",C169="Cumple",C170="Cumple",C171="Cumple",C172="Cumple"),"Cumple variable","No cumple variable"))))</f>
        <v>Valide todos los criterios</v>
      </c>
      <c r="E168" s="125" t="s">
        <v>46</v>
      </c>
      <c r="F168" s="125"/>
      <c r="G168" s="125"/>
      <c r="H168" s="125"/>
      <c r="I168" s="125"/>
      <c r="J168" s="126"/>
    </row>
    <row r="169" spans="1:10" ht="30" customHeight="1" x14ac:dyDescent="0.2">
      <c r="A169" s="140"/>
      <c r="B169" s="16" t="s">
        <v>38</v>
      </c>
      <c r="C169" s="17"/>
      <c r="D169" s="142"/>
      <c r="E169" s="127"/>
      <c r="F169" s="128"/>
      <c r="G169" s="128"/>
      <c r="H169" s="128"/>
      <c r="I169" s="128"/>
      <c r="J169" s="129"/>
    </row>
    <row r="170" spans="1:10" ht="30" customHeight="1" x14ac:dyDescent="0.2">
      <c r="A170" s="140"/>
      <c r="B170" s="16" t="s">
        <v>39</v>
      </c>
      <c r="C170" s="17"/>
      <c r="D170" s="142"/>
      <c r="E170" s="127"/>
      <c r="F170" s="128"/>
      <c r="G170" s="128"/>
      <c r="H170" s="128"/>
      <c r="I170" s="128"/>
      <c r="J170" s="129"/>
    </row>
    <row r="171" spans="1:10" ht="30" customHeight="1" x14ac:dyDescent="0.2">
      <c r="A171" s="140"/>
      <c r="B171" s="16" t="s">
        <v>40</v>
      </c>
      <c r="C171" s="17"/>
      <c r="D171" s="142"/>
      <c r="E171" s="127"/>
      <c r="F171" s="128"/>
      <c r="G171" s="128"/>
      <c r="H171" s="128"/>
      <c r="I171" s="128"/>
      <c r="J171" s="129"/>
    </row>
    <row r="172" spans="1:10" ht="30" customHeight="1" x14ac:dyDescent="0.2">
      <c r="A172" s="140"/>
      <c r="B172" s="16" t="s">
        <v>41</v>
      </c>
      <c r="C172" s="17"/>
      <c r="D172" s="142"/>
      <c r="E172" s="127"/>
      <c r="F172" s="128"/>
      <c r="G172" s="128"/>
      <c r="H172" s="128"/>
      <c r="I172" s="128"/>
      <c r="J172" s="129"/>
    </row>
    <row r="173" spans="1:10" ht="15" customHeight="1" thickBot="1" x14ac:dyDescent="0.25">
      <c r="A173" s="141"/>
      <c r="B173" s="18" t="s">
        <v>48</v>
      </c>
      <c r="C173" s="19"/>
      <c r="D173" s="124"/>
      <c r="E173" s="130"/>
      <c r="F173" s="131"/>
      <c r="G173" s="131"/>
      <c r="H173" s="131"/>
      <c r="I173" s="131"/>
      <c r="J173" s="132"/>
    </row>
    <row r="174" spans="1:10" ht="15" customHeight="1" x14ac:dyDescent="0.2">
      <c r="A174" s="199" t="s">
        <v>86</v>
      </c>
      <c r="B174" s="200"/>
      <c r="C174" s="200"/>
      <c r="D174" s="200"/>
      <c r="E174" s="200"/>
      <c r="F174" s="200"/>
      <c r="G174" s="200"/>
      <c r="H174" s="200"/>
      <c r="I174" s="200"/>
      <c r="J174" s="201"/>
    </row>
    <row r="175" spans="1:10" ht="249.95" customHeight="1" x14ac:dyDescent="0.2">
      <c r="A175" s="208"/>
      <c r="B175" s="209"/>
      <c r="C175" s="209"/>
      <c r="D175" s="209"/>
      <c r="E175" s="209"/>
      <c r="F175" s="209"/>
      <c r="G175" s="209"/>
      <c r="H175" s="209"/>
      <c r="I175" s="209"/>
      <c r="J175" s="210"/>
    </row>
    <row r="176" spans="1:10" ht="15" customHeight="1" x14ac:dyDescent="0.2">
      <c r="A176" s="211" t="s">
        <v>87</v>
      </c>
      <c r="B176" s="212"/>
      <c r="C176" s="212"/>
      <c r="D176" s="212"/>
      <c r="E176" s="212"/>
      <c r="F176" s="212"/>
      <c r="G176" s="212"/>
      <c r="H176" s="212"/>
      <c r="I176" s="212"/>
      <c r="J176" s="213"/>
    </row>
    <row r="177" spans="1:10" ht="249.95" customHeight="1" thickBot="1" x14ac:dyDescent="0.25">
      <c r="A177" s="214"/>
      <c r="B177" s="215"/>
      <c r="C177" s="215"/>
      <c r="D177" s="215"/>
      <c r="E177" s="215"/>
      <c r="F177" s="215"/>
      <c r="G177" s="215"/>
      <c r="H177" s="215"/>
      <c r="I177" s="215"/>
      <c r="J177" s="216"/>
    </row>
    <row r="178" spans="1:10" ht="12.75" x14ac:dyDescent="0.2">
      <c r="A178" s="202" t="s">
        <v>85</v>
      </c>
      <c r="B178" s="203"/>
      <c r="C178" s="203"/>
      <c r="D178" s="203"/>
      <c r="E178" s="203"/>
      <c r="F178" s="203"/>
      <c r="G178" s="203"/>
      <c r="H178" s="203"/>
      <c r="I178" s="203"/>
      <c r="J178" s="204"/>
    </row>
    <row r="179" spans="1:10" ht="20.100000000000001" customHeight="1" x14ac:dyDescent="0.2">
      <c r="A179" s="43" t="s">
        <v>88</v>
      </c>
      <c r="B179" s="205"/>
      <c r="C179" s="205"/>
      <c r="D179" s="205"/>
      <c r="E179" s="205"/>
      <c r="F179" s="42" t="s">
        <v>89</v>
      </c>
      <c r="G179" s="205"/>
      <c r="H179" s="205"/>
      <c r="I179" s="205"/>
      <c r="J179" s="207"/>
    </row>
    <row r="180" spans="1:10" ht="20.100000000000001" customHeight="1" x14ac:dyDescent="0.2">
      <c r="A180" s="43" t="s">
        <v>79</v>
      </c>
      <c r="B180" s="205"/>
      <c r="C180" s="205"/>
      <c r="D180" s="205"/>
      <c r="E180" s="205"/>
      <c r="F180" s="42" t="s">
        <v>79</v>
      </c>
      <c r="G180" s="205"/>
      <c r="H180" s="205"/>
      <c r="I180" s="205"/>
      <c r="J180" s="207"/>
    </row>
    <row r="181" spans="1:10" ht="20.100000000000001" customHeight="1" x14ac:dyDescent="0.2">
      <c r="A181" s="43" t="s">
        <v>81</v>
      </c>
      <c r="B181" s="205"/>
      <c r="C181" s="205"/>
      <c r="D181" s="205"/>
      <c r="E181" s="205"/>
      <c r="F181" s="42" t="s">
        <v>81</v>
      </c>
      <c r="G181" s="205"/>
      <c r="H181" s="205"/>
      <c r="I181" s="205"/>
      <c r="J181" s="207"/>
    </row>
    <row r="182" spans="1:10" ht="20.100000000000001" customHeight="1" x14ac:dyDescent="0.2">
      <c r="A182" s="43" t="s">
        <v>82</v>
      </c>
      <c r="B182" s="205"/>
      <c r="C182" s="205"/>
      <c r="D182" s="205"/>
      <c r="E182" s="205"/>
      <c r="F182" s="42" t="s">
        <v>82</v>
      </c>
      <c r="G182" s="205"/>
      <c r="H182" s="205"/>
      <c r="I182" s="205"/>
      <c r="J182" s="207"/>
    </row>
    <row r="183" spans="1:10" ht="30" customHeight="1" x14ac:dyDescent="0.2">
      <c r="A183" s="43" t="s">
        <v>80</v>
      </c>
      <c r="B183" s="205"/>
      <c r="C183" s="205"/>
      <c r="D183" s="205"/>
      <c r="E183" s="205"/>
      <c r="F183" s="42" t="s">
        <v>80</v>
      </c>
      <c r="G183" s="205"/>
      <c r="H183" s="205"/>
      <c r="I183" s="205"/>
      <c r="J183" s="207"/>
    </row>
    <row r="184" spans="1:10" ht="5.0999999999999996" customHeight="1" x14ac:dyDescent="0.2">
      <c r="A184" s="168"/>
      <c r="B184" s="169"/>
      <c r="C184" s="169"/>
      <c r="D184" s="169"/>
      <c r="E184" s="169"/>
      <c r="F184" s="169"/>
      <c r="G184" s="169"/>
      <c r="H184" s="169"/>
      <c r="I184" s="169"/>
      <c r="J184" s="172"/>
    </row>
    <row r="185" spans="1:10" ht="20.100000000000001" customHeight="1" x14ac:dyDescent="0.2">
      <c r="A185" s="43" t="s">
        <v>90</v>
      </c>
      <c r="B185" s="205"/>
      <c r="C185" s="205"/>
      <c r="D185" s="205"/>
      <c r="E185" s="205"/>
      <c r="F185" s="42" t="s">
        <v>91</v>
      </c>
      <c r="G185" s="205"/>
      <c r="H185" s="205"/>
      <c r="I185" s="205"/>
      <c r="J185" s="207"/>
    </row>
    <row r="186" spans="1:10" ht="20.100000000000001" customHeight="1" x14ac:dyDescent="0.2">
      <c r="A186" s="43" t="s">
        <v>79</v>
      </c>
      <c r="B186" s="205"/>
      <c r="C186" s="205"/>
      <c r="D186" s="205"/>
      <c r="E186" s="205"/>
      <c r="F186" s="42" t="s">
        <v>79</v>
      </c>
      <c r="G186" s="205"/>
      <c r="H186" s="205"/>
      <c r="I186" s="205"/>
      <c r="J186" s="207"/>
    </row>
    <row r="187" spans="1:10" ht="20.100000000000001" customHeight="1" x14ac:dyDescent="0.2">
      <c r="A187" s="43" t="s">
        <v>81</v>
      </c>
      <c r="B187" s="205"/>
      <c r="C187" s="205"/>
      <c r="D187" s="205"/>
      <c r="E187" s="205"/>
      <c r="F187" s="42" t="s">
        <v>81</v>
      </c>
      <c r="G187" s="205"/>
      <c r="H187" s="205"/>
      <c r="I187" s="205"/>
      <c r="J187" s="207"/>
    </row>
    <row r="188" spans="1:10" ht="20.100000000000001" customHeight="1" x14ac:dyDescent="0.2">
      <c r="A188" s="43" t="s">
        <v>82</v>
      </c>
      <c r="B188" s="205"/>
      <c r="C188" s="205"/>
      <c r="D188" s="205"/>
      <c r="E188" s="205"/>
      <c r="F188" s="42" t="s">
        <v>82</v>
      </c>
      <c r="G188" s="205"/>
      <c r="H188" s="205"/>
      <c r="I188" s="205"/>
      <c r="J188" s="207"/>
    </row>
    <row r="189" spans="1:10" ht="20.100000000000001" customHeight="1" thickBot="1" x14ac:dyDescent="0.25">
      <c r="A189" s="60" t="s">
        <v>80</v>
      </c>
      <c r="B189" s="217"/>
      <c r="C189" s="217"/>
      <c r="D189" s="217"/>
      <c r="E189" s="217"/>
      <c r="F189" s="61" t="s">
        <v>80</v>
      </c>
      <c r="G189" s="217"/>
      <c r="H189" s="217"/>
      <c r="I189" s="217"/>
      <c r="J189" s="218"/>
    </row>
    <row r="190" spans="1:10" ht="12.75" x14ac:dyDescent="0.2">
      <c r="A190" s="219" t="s">
        <v>84</v>
      </c>
      <c r="B190" s="220"/>
      <c r="C190" s="220"/>
      <c r="D190" s="220"/>
      <c r="E190" s="220"/>
      <c r="F190" s="220"/>
      <c r="G190" s="220"/>
      <c r="H190" s="220"/>
      <c r="I190" s="220"/>
      <c r="J190" s="221"/>
    </row>
    <row r="191" spans="1:10" ht="20.100000000000001" customHeight="1" x14ac:dyDescent="0.2">
      <c r="A191" s="43" t="s">
        <v>88</v>
      </c>
      <c r="B191" s="205"/>
      <c r="C191" s="205"/>
      <c r="D191" s="205"/>
      <c r="E191" s="205"/>
      <c r="F191" s="42" t="s">
        <v>89</v>
      </c>
      <c r="G191" s="205"/>
      <c r="H191" s="205"/>
      <c r="I191" s="205"/>
      <c r="J191" s="207"/>
    </row>
    <row r="192" spans="1:10" ht="20.100000000000001" customHeight="1" x14ac:dyDescent="0.2">
      <c r="A192" s="43" t="s">
        <v>79</v>
      </c>
      <c r="B192" s="205"/>
      <c r="C192" s="205"/>
      <c r="D192" s="205"/>
      <c r="E192" s="205"/>
      <c r="F192" s="42" t="s">
        <v>79</v>
      </c>
      <c r="G192" s="205"/>
      <c r="H192" s="205"/>
      <c r="I192" s="205"/>
      <c r="J192" s="207"/>
    </row>
    <row r="193" spans="1:10" ht="20.100000000000001" customHeight="1" x14ac:dyDescent="0.2">
      <c r="A193" s="43" t="s">
        <v>83</v>
      </c>
      <c r="B193" s="205"/>
      <c r="C193" s="205"/>
      <c r="D193" s="205"/>
      <c r="E193" s="205"/>
      <c r="F193" s="42" t="s">
        <v>83</v>
      </c>
      <c r="G193" s="205"/>
      <c r="H193" s="205"/>
      <c r="I193" s="205"/>
      <c r="J193" s="207"/>
    </row>
    <row r="194" spans="1:10" ht="20.100000000000001" customHeight="1" x14ac:dyDescent="0.2">
      <c r="A194" s="43" t="s">
        <v>82</v>
      </c>
      <c r="B194" s="205"/>
      <c r="C194" s="205"/>
      <c r="D194" s="205"/>
      <c r="E194" s="205"/>
      <c r="F194" s="42" t="s">
        <v>82</v>
      </c>
      <c r="G194" s="205"/>
      <c r="H194" s="205"/>
      <c r="I194" s="205"/>
      <c r="J194" s="207"/>
    </row>
    <row r="195" spans="1:10" ht="20.100000000000001" customHeight="1" x14ac:dyDescent="0.2">
      <c r="A195" s="43" t="s">
        <v>80</v>
      </c>
      <c r="B195" s="205"/>
      <c r="C195" s="205"/>
      <c r="D195" s="205"/>
      <c r="E195" s="205"/>
      <c r="F195" s="42" t="s">
        <v>80</v>
      </c>
      <c r="G195" s="205"/>
      <c r="H195" s="205"/>
      <c r="I195" s="205"/>
      <c r="J195" s="207"/>
    </row>
    <row r="196" spans="1:10" ht="5.0999999999999996" customHeight="1" x14ac:dyDescent="0.2">
      <c r="A196" s="168"/>
      <c r="B196" s="169"/>
      <c r="C196" s="169"/>
      <c r="D196" s="169"/>
      <c r="E196" s="169"/>
      <c r="F196" s="169"/>
      <c r="G196" s="169"/>
      <c r="H196" s="169"/>
      <c r="I196" s="169"/>
      <c r="J196" s="172"/>
    </row>
    <row r="197" spans="1:10" ht="20.100000000000001" customHeight="1" x14ac:dyDescent="0.2">
      <c r="A197" s="43" t="s">
        <v>90</v>
      </c>
      <c r="B197" s="205"/>
      <c r="C197" s="205"/>
      <c r="D197" s="205"/>
      <c r="E197" s="205"/>
      <c r="F197" s="42" t="s">
        <v>91</v>
      </c>
      <c r="G197" s="205"/>
      <c r="H197" s="205"/>
      <c r="I197" s="205"/>
      <c r="J197" s="207"/>
    </row>
    <row r="198" spans="1:10" ht="20.100000000000001" customHeight="1" x14ac:dyDescent="0.2">
      <c r="A198" s="43" t="s">
        <v>79</v>
      </c>
      <c r="B198" s="205"/>
      <c r="C198" s="205"/>
      <c r="D198" s="205"/>
      <c r="E198" s="205"/>
      <c r="F198" s="42" t="s">
        <v>79</v>
      </c>
      <c r="G198" s="205"/>
      <c r="H198" s="205"/>
      <c r="I198" s="205"/>
      <c r="J198" s="207"/>
    </row>
    <row r="199" spans="1:10" ht="20.100000000000001" customHeight="1" x14ac:dyDescent="0.2">
      <c r="A199" s="43" t="s">
        <v>83</v>
      </c>
      <c r="B199" s="205"/>
      <c r="C199" s="205"/>
      <c r="D199" s="205"/>
      <c r="E199" s="205"/>
      <c r="F199" s="42" t="s">
        <v>83</v>
      </c>
      <c r="G199" s="205"/>
      <c r="H199" s="205"/>
      <c r="I199" s="205"/>
      <c r="J199" s="207"/>
    </row>
    <row r="200" spans="1:10" ht="20.100000000000001" customHeight="1" x14ac:dyDescent="0.2">
      <c r="A200" s="43" t="s">
        <v>82</v>
      </c>
      <c r="B200" s="205"/>
      <c r="C200" s="205"/>
      <c r="D200" s="205"/>
      <c r="E200" s="205"/>
      <c r="F200" s="42" t="s">
        <v>82</v>
      </c>
      <c r="G200" s="205"/>
      <c r="H200" s="205"/>
      <c r="I200" s="205"/>
      <c r="J200" s="207"/>
    </row>
    <row r="201" spans="1:10" ht="30" customHeight="1" x14ac:dyDescent="0.2">
      <c r="A201" s="43" t="s">
        <v>80</v>
      </c>
      <c r="B201" s="205"/>
      <c r="C201" s="205"/>
      <c r="D201" s="205"/>
      <c r="E201" s="205"/>
      <c r="F201" s="42" t="s">
        <v>80</v>
      </c>
      <c r="G201" s="205"/>
      <c r="H201" s="205"/>
      <c r="I201" s="205"/>
      <c r="J201" s="207"/>
    </row>
    <row r="202" spans="1:10" ht="5.0999999999999996" customHeight="1" x14ac:dyDescent="0.2">
      <c r="A202" s="168"/>
      <c r="B202" s="169"/>
      <c r="C202" s="169"/>
      <c r="D202" s="169"/>
      <c r="E202" s="169"/>
      <c r="F202" s="169"/>
      <c r="G202" s="169"/>
      <c r="H202" s="169"/>
      <c r="I202" s="169"/>
      <c r="J202" s="172"/>
    </row>
    <row r="203" spans="1:10" ht="19.5" customHeight="1" x14ac:dyDescent="0.2">
      <c r="A203" s="43" t="s">
        <v>175</v>
      </c>
      <c r="B203" s="205"/>
      <c r="C203" s="205"/>
      <c r="D203" s="205"/>
      <c r="E203" s="205"/>
      <c r="F203" s="42" t="s">
        <v>176</v>
      </c>
      <c r="G203" s="205"/>
      <c r="H203" s="205"/>
      <c r="I203" s="205"/>
      <c r="J203" s="207"/>
    </row>
    <row r="204" spans="1:10" ht="19.5" customHeight="1" x14ac:dyDescent="0.2">
      <c r="A204" s="43" t="s">
        <v>79</v>
      </c>
      <c r="B204" s="205"/>
      <c r="C204" s="205"/>
      <c r="D204" s="205"/>
      <c r="E204" s="205"/>
      <c r="F204" s="42" t="s">
        <v>79</v>
      </c>
      <c r="G204" s="205"/>
      <c r="H204" s="205"/>
      <c r="I204" s="205"/>
      <c r="J204" s="207"/>
    </row>
    <row r="205" spans="1:10" ht="19.5" customHeight="1" x14ac:dyDescent="0.2">
      <c r="A205" s="43" t="s">
        <v>83</v>
      </c>
      <c r="B205" s="205"/>
      <c r="C205" s="205"/>
      <c r="D205" s="205"/>
      <c r="E205" s="205"/>
      <c r="F205" s="42" t="s">
        <v>83</v>
      </c>
      <c r="G205" s="205"/>
      <c r="H205" s="205"/>
      <c r="I205" s="205"/>
      <c r="J205" s="207"/>
    </row>
    <row r="206" spans="1:10" ht="19.5" customHeight="1" x14ac:dyDescent="0.2">
      <c r="A206" s="43" t="s">
        <v>82</v>
      </c>
      <c r="B206" s="205"/>
      <c r="C206" s="205"/>
      <c r="D206" s="205"/>
      <c r="E206" s="205"/>
      <c r="F206" s="42" t="s">
        <v>82</v>
      </c>
      <c r="G206" s="205"/>
      <c r="H206" s="205"/>
      <c r="I206" s="205"/>
      <c r="J206" s="207"/>
    </row>
    <row r="207" spans="1:10" ht="20.100000000000001" customHeight="1" thickBot="1" x14ac:dyDescent="0.25">
      <c r="A207" s="44" t="s">
        <v>80</v>
      </c>
      <c r="B207" s="222"/>
      <c r="C207" s="222"/>
      <c r="D207" s="222"/>
      <c r="E207" s="222"/>
      <c r="F207" s="45" t="s">
        <v>80</v>
      </c>
      <c r="G207" s="222"/>
      <c r="H207" s="222"/>
      <c r="I207" s="222"/>
      <c r="J207" s="223"/>
    </row>
  </sheetData>
  <sheetProtection algorithmName="SHA-512" hashValue="j+rxFFs+5hYjjthEGyHzx8zYkvlBm1+Hb59GzDyZ3Ea59mwIfJP/wD/Gryeq2OWONfRe5yWTBMEDvw2/lA4jkA==" saltValue="0UOnHXUmbBpozdj3mmqrHQ==" spinCount="100000" sheet="1" formatRows="0"/>
  <mergeCells count="270">
    <mergeCell ref="A135:H135"/>
    <mergeCell ref="I135:J135"/>
    <mergeCell ref="I129:J129"/>
    <mergeCell ref="A130:A134"/>
    <mergeCell ref="D130:D134"/>
    <mergeCell ref="E130:J130"/>
    <mergeCell ref="E131:J134"/>
    <mergeCell ref="B207:E207"/>
    <mergeCell ref="G207:J207"/>
    <mergeCell ref="A202:J202"/>
    <mergeCell ref="B203:E203"/>
    <mergeCell ref="G203:J203"/>
    <mergeCell ref="B204:E204"/>
    <mergeCell ref="G204:J204"/>
    <mergeCell ref="B205:E205"/>
    <mergeCell ref="G205:J205"/>
    <mergeCell ref="B206:E206"/>
    <mergeCell ref="G206:J206"/>
    <mergeCell ref="B199:E199"/>
    <mergeCell ref="G199:J199"/>
    <mergeCell ref="B200:E200"/>
    <mergeCell ref="G200:J200"/>
    <mergeCell ref="B201:E201"/>
    <mergeCell ref="G201:J201"/>
    <mergeCell ref="A175:J175"/>
    <mergeCell ref="A176:J176"/>
    <mergeCell ref="A177:J177"/>
    <mergeCell ref="B194:E194"/>
    <mergeCell ref="G194:J194"/>
    <mergeCell ref="B195:E195"/>
    <mergeCell ref="G195:J195"/>
    <mergeCell ref="A196:J196"/>
    <mergeCell ref="B197:E197"/>
    <mergeCell ref="G197:J197"/>
    <mergeCell ref="B198:E198"/>
    <mergeCell ref="G198:J198"/>
    <mergeCell ref="B189:E189"/>
    <mergeCell ref="G189:J189"/>
    <mergeCell ref="A190:J190"/>
    <mergeCell ref="B191:E191"/>
    <mergeCell ref="G191:J191"/>
    <mergeCell ref="B192:E192"/>
    <mergeCell ref="B193:E193"/>
    <mergeCell ref="G193:J193"/>
    <mergeCell ref="A184:J184"/>
    <mergeCell ref="B185:E185"/>
    <mergeCell ref="G185:J185"/>
    <mergeCell ref="B186:E186"/>
    <mergeCell ref="G186:J186"/>
    <mergeCell ref="B187:E187"/>
    <mergeCell ref="G187:J187"/>
    <mergeCell ref="B188:E188"/>
    <mergeCell ref="G188:J188"/>
    <mergeCell ref="B181:E181"/>
    <mergeCell ref="B182:E182"/>
    <mergeCell ref="B183:E183"/>
    <mergeCell ref="G179:J179"/>
    <mergeCell ref="G180:J180"/>
    <mergeCell ref="G181:J181"/>
    <mergeCell ref="G182:J182"/>
    <mergeCell ref="G183:J183"/>
    <mergeCell ref="G192:J192"/>
    <mergeCell ref="A174:J174"/>
    <mergeCell ref="A178:J178"/>
    <mergeCell ref="B179:E179"/>
    <mergeCell ref="B180:E180"/>
    <mergeCell ref="A113:H113"/>
    <mergeCell ref="I113:J113"/>
    <mergeCell ref="A114:A117"/>
    <mergeCell ref="D114:D117"/>
    <mergeCell ref="E114:J114"/>
    <mergeCell ref="E115:J117"/>
    <mergeCell ref="A136:A143"/>
    <mergeCell ref="B136:B143"/>
    <mergeCell ref="C136:C143"/>
    <mergeCell ref="D136:D143"/>
    <mergeCell ref="E136:J136"/>
    <mergeCell ref="E137:J143"/>
    <mergeCell ref="A126:H126"/>
    <mergeCell ref="I126:J126"/>
    <mergeCell ref="A127:A128"/>
    <mergeCell ref="D127:D128"/>
    <mergeCell ref="E127:J127"/>
    <mergeCell ref="E128:J128"/>
    <mergeCell ref="B127:B128"/>
    <mergeCell ref="C127:C128"/>
    <mergeCell ref="A110:A112"/>
    <mergeCell ref="D110:D112"/>
    <mergeCell ref="E110:J110"/>
    <mergeCell ref="E111:J112"/>
    <mergeCell ref="A124:A125"/>
    <mergeCell ref="D124:D125"/>
    <mergeCell ref="E124:J124"/>
    <mergeCell ref="E125:J125"/>
    <mergeCell ref="A118:J118"/>
    <mergeCell ref="A119:H119"/>
    <mergeCell ref="I119:J119"/>
    <mergeCell ref="A120:A122"/>
    <mergeCell ref="D120:D122"/>
    <mergeCell ref="E120:J120"/>
    <mergeCell ref="E121:J122"/>
    <mergeCell ref="A123:H123"/>
    <mergeCell ref="I123:J123"/>
    <mergeCell ref="A105:H105"/>
    <mergeCell ref="I105:J105"/>
    <mergeCell ref="A106:A108"/>
    <mergeCell ref="D106:D108"/>
    <mergeCell ref="E106:J106"/>
    <mergeCell ref="E107:J108"/>
    <mergeCell ref="B97:B104"/>
    <mergeCell ref="C97:C104"/>
    <mergeCell ref="A109:H109"/>
    <mergeCell ref="I109:J109"/>
    <mergeCell ref="A94:A95"/>
    <mergeCell ref="D94:D95"/>
    <mergeCell ref="E94:J94"/>
    <mergeCell ref="A96:H96"/>
    <mergeCell ref="I96:J96"/>
    <mergeCell ref="A97:A104"/>
    <mergeCell ref="D97:D104"/>
    <mergeCell ref="E97:J97"/>
    <mergeCell ref="E98:J104"/>
    <mergeCell ref="A90:H90"/>
    <mergeCell ref="I90:J90"/>
    <mergeCell ref="A91:A92"/>
    <mergeCell ref="D91:D92"/>
    <mergeCell ref="E91:J91"/>
    <mergeCell ref="E92:J92"/>
    <mergeCell ref="C91:C92"/>
    <mergeCell ref="B91:B92"/>
    <mergeCell ref="A93:H93"/>
    <mergeCell ref="I93:J93"/>
    <mergeCell ref="A20:J20"/>
    <mergeCell ref="A70:H70"/>
    <mergeCell ref="I70:J70"/>
    <mergeCell ref="A29:H29"/>
    <mergeCell ref="I29:J29"/>
    <mergeCell ref="A30:A35"/>
    <mergeCell ref="D30:D35"/>
    <mergeCell ref="E30:J30"/>
    <mergeCell ref="E31:J35"/>
    <mergeCell ref="A21:H21"/>
    <mergeCell ref="I21:J21"/>
    <mergeCell ref="A22:A24"/>
    <mergeCell ref="D22:D24"/>
    <mergeCell ref="E22:J22"/>
    <mergeCell ref="E23:J24"/>
    <mergeCell ref="A62:A69"/>
    <mergeCell ref="D62:D69"/>
    <mergeCell ref="A36:A38"/>
    <mergeCell ref="D36:D38"/>
    <mergeCell ref="E36:J36"/>
    <mergeCell ref="E37:J38"/>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A82:A89"/>
    <mergeCell ref="B82:B89"/>
    <mergeCell ref="C82:C89"/>
    <mergeCell ref="D55:D61"/>
    <mergeCell ref="E55:J55"/>
    <mergeCell ref="E56:J61"/>
    <mergeCell ref="A51:A53"/>
    <mergeCell ref="D39:D54"/>
    <mergeCell ref="E39:J39"/>
    <mergeCell ref="E40:J54"/>
    <mergeCell ref="A55:A61"/>
    <mergeCell ref="A39:A50"/>
    <mergeCell ref="D82:D89"/>
    <mergeCell ref="E82:J82"/>
    <mergeCell ref="E83:J89"/>
    <mergeCell ref="D71:D72"/>
    <mergeCell ref="E71:J71"/>
    <mergeCell ref="E72:J72"/>
    <mergeCell ref="A73:A77"/>
    <mergeCell ref="D73:D77"/>
    <mergeCell ref="E73:J73"/>
    <mergeCell ref="E74:J77"/>
    <mergeCell ref="A78:A81"/>
    <mergeCell ref="D78:D81"/>
    <mergeCell ref="E78:J78"/>
    <mergeCell ref="E79:J81"/>
    <mergeCell ref="A167:H167"/>
    <mergeCell ref="I167:J167"/>
    <mergeCell ref="A168:A173"/>
    <mergeCell ref="D168:D173"/>
    <mergeCell ref="E168:J168"/>
    <mergeCell ref="E169:J173"/>
    <mergeCell ref="A159:H159"/>
    <mergeCell ref="I159:J159"/>
    <mergeCell ref="A160:A165"/>
    <mergeCell ref="D160:D165"/>
    <mergeCell ref="E160:J160"/>
    <mergeCell ref="E161:J165"/>
    <mergeCell ref="A166:J166"/>
    <mergeCell ref="A151:H151"/>
    <mergeCell ref="I151:J151"/>
    <mergeCell ref="A152:A158"/>
    <mergeCell ref="D152:D158"/>
    <mergeCell ref="E152:J152"/>
    <mergeCell ref="E153:J158"/>
    <mergeCell ref="A129:H129"/>
    <mergeCell ref="A25:H25"/>
    <mergeCell ref="I25:J25"/>
    <mergeCell ref="A26:A28"/>
    <mergeCell ref="D26:D28"/>
    <mergeCell ref="E26:J26"/>
    <mergeCell ref="E27:J28"/>
    <mergeCell ref="E95:J95"/>
    <mergeCell ref="A146:A150"/>
    <mergeCell ref="D146:D150"/>
    <mergeCell ref="E146:J146"/>
    <mergeCell ref="E147:J150"/>
    <mergeCell ref="A144:J144"/>
    <mergeCell ref="A145:H145"/>
    <mergeCell ref="I145:J145"/>
    <mergeCell ref="E62:J62"/>
    <mergeCell ref="E63:J69"/>
    <mergeCell ref="A71:A72"/>
  </mergeCells>
  <conditionalFormatting sqref="C1:D1 F1 H1:J1 C19:E19 H19:J19 A4:J4 A6:J6 A8:J8 A10:J10 A15 A17:J17 C30:C38 C110:C112 C130:C134 C146:C150 C160:C165 A13:B13 E13 G13 I13 C15 E15 G15:J15 C152:C158 C22:C24 C71:C81 C120:C122">
    <cfRule type="containsBlanks" dxfId="20" priority="55">
      <formula>LEN(TRIM(A1))=0</formula>
    </cfRule>
  </conditionalFormatting>
  <conditionalFormatting sqref="C55:C61">
    <cfRule type="containsBlanks" dxfId="19" priority="41">
      <formula>LEN(TRIM(C55))=0</formula>
    </cfRule>
  </conditionalFormatting>
  <conditionalFormatting sqref="C55:C60">
    <cfRule type="cellIs" dxfId="18" priority="39" operator="equal">
      <formula>$A$54="No"</formula>
    </cfRule>
  </conditionalFormatting>
  <conditionalFormatting sqref="C61">
    <cfRule type="cellIs" dxfId="17" priority="37" operator="equal">
      <formula>$A$54="Si"</formula>
    </cfRule>
  </conditionalFormatting>
  <conditionalFormatting sqref="C62:C69">
    <cfRule type="containsBlanks" dxfId="16" priority="35">
      <formula>LEN(TRIM(C62))=0</formula>
    </cfRule>
  </conditionalFormatting>
  <conditionalFormatting sqref="C69">
    <cfRule type="cellIs" dxfId="15" priority="34" operator="equal">
      <formula>$A$54="Si"</formula>
    </cfRule>
  </conditionalFormatting>
  <conditionalFormatting sqref="C62:C68">
    <cfRule type="cellIs" dxfId="14" priority="33" operator="equal">
      <formula>$A$54="No"</formula>
    </cfRule>
  </conditionalFormatting>
  <conditionalFormatting sqref="C124:C125">
    <cfRule type="containsBlanks" dxfId="13" priority="20">
      <formula>LEN(TRIM(C124))=0</formula>
    </cfRule>
  </conditionalFormatting>
  <conditionalFormatting sqref="C168:C172">
    <cfRule type="containsBlanks" dxfId="12" priority="14">
      <formula>LEN(TRIM(C168))=0</formula>
    </cfRule>
  </conditionalFormatting>
  <conditionalFormatting sqref="C39:C52 C54">
    <cfRule type="containsBlanks" dxfId="11" priority="12">
      <formula>LEN(TRIM(C39))=0</formula>
    </cfRule>
  </conditionalFormatting>
  <conditionalFormatting sqref="C54">
    <cfRule type="cellIs" dxfId="10" priority="11" operator="equal">
      <formula>$A$54="Si"</formula>
    </cfRule>
  </conditionalFormatting>
  <conditionalFormatting sqref="C39:C52">
    <cfRule type="cellIs" dxfId="9" priority="10" operator="equal">
      <formula>$A$54="No"</formula>
    </cfRule>
  </conditionalFormatting>
  <conditionalFormatting sqref="A54">
    <cfRule type="containsBlanks" dxfId="8" priority="9">
      <formula>LEN(TRIM(A54))=0</formula>
    </cfRule>
  </conditionalFormatting>
  <conditionalFormatting sqref="C53">
    <cfRule type="containsBlanks" dxfId="7" priority="8">
      <formula>LEN(TRIM(C53))=0</formula>
    </cfRule>
  </conditionalFormatting>
  <conditionalFormatting sqref="C53">
    <cfRule type="cellIs" dxfId="6" priority="7" operator="equal">
      <formula>$A$54="Si"</formula>
    </cfRule>
  </conditionalFormatting>
  <conditionalFormatting sqref="C26:C28">
    <cfRule type="containsBlanks" dxfId="5" priority="6">
      <formula>LEN(TRIM(C26))=0</formula>
    </cfRule>
  </conditionalFormatting>
  <conditionalFormatting sqref="C91">
    <cfRule type="containsBlanks" dxfId="4" priority="5">
      <formula>LEN(TRIM(C91))=0</formula>
    </cfRule>
  </conditionalFormatting>
  <conditionalFormatting sqref="C94:C95">
    <cfRule type="containsBlanks" dxfId="3" priority="4">
      <formula>LEN(TRIM(C94))=0</formula>
    </cfRule>
  </conditionalFormatting>
  <conditionalFormatting sqref="C106:C107">
    <cfRule type="containsBlanks" dxfId="2" priority="3">
      <formula>LEN(TRIM(C106))=0</formula>
    </cfRule>
  </conditionalFormatting>
  <conditionalFormatting sqref="C114:C117">
    <cfRule type="containsBlanks" dxfId="1" priority="2">
      <formula>LEN(TRIM(C114))=0</formula>
    </cfRule>
  </conditionalFormatting>
  <conditionalFormatting sqref="C127">
    <cfRule type="containsBlanks" dxfId="0" priority="1">
      <formula>LEN(TRIM(C127))=0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CENTRO DE EMERGENCIA RAJ SRPA&amp;R&amp;"Arial,Normal"&amp;10F4.A6.G19.P 
Versión 3 
Página &amp;P de &amp;N 
18/03/2021 
Clasificación de la Información 
Clasificada</oddHeader>
    <oddFooter>&amp;C&amp;G</oddFooter>
  </headerFooter>
  <rowBreaks count="9" manualBreakCount="9">
    <brk id="24" max="9" man="1"/>
    <brk id="38" max="9" man="1"/>
    <brk id="69" max="9" man="1"/>
    <brk id="95" max="9" man="1"/>
    <brk id="112" max="9" man="1"/>
    <brk id="122" max="9" man="1"/>
    <brk id="158" max="9" man="1"/>
    <brk id="173" max="9" man="1"/>
    <brk id="17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C94:C95 C26:C28 C106:C107 C130:C134 C120:C122 C127 C146:C150 C160:C165 C30:C69 C168:C169 C171:C172 C71:C81 C152:C158 C22:C24 C110:C112 C114 C116:C117 C124:C125 C91</xm:sqref>
        </x14:dataValidation>
        <x14:dataValidation type="list" allowBlank="1" showInputMessage="1" showErrorMessage="1" xr:uid="{00000000-0002-0000-0000-000004000000}">
          <x14:formula1>
            <xm:f>Tablas!$C$2</xm:f>
          </x14:formula1>
          <xm:sqref>C108 C173</xm:sqref>
        </x14:dataValidation>
        <x14:dataValidation type="list" allowBlank="1" showInputMessage="1" showErrorMessage="1" xr:uid="{00000000-0002-0000-0000-000005000000}">
          <x14:formula1>
            <xm:f>Tablas!$D$2:$D$3</xm:f>
          </x14:formula1>
          <xm:sqref>D82:D89 D97:D104</xm:sqref>
        </x14:dataValidation>
        <x14:dataValidation type="list" allowBlank="1" showInputMessage="1" showErrorMessage="1" xr:uid="{00000000-0002-0000-0000-000006000000}">
          <x14:formula1>
            <xm:f>Tablas!$E$2:$E$3</xm:f>
          </x14:formula1>
          <xm:sqref>A54</xm:sqref>
        </x14:dataValidation>
        <x14:dataValidation type="list" allowBlank="1" showInputMessage="1" showErrorMessage="1" xr:uid="{00000000-0002-0000-0000-000007000000}">
          <x14:formula1>
            <xm:f>Tablas!$B$2:$B$4</xm:f>
          </x14:formula1>
          <xm:sqref>C170 C115</xm:sqref>
        </x14:dataValidation>
        <x14:dataValidation type="list" allowBlank="1" showInputMessage="1" showErrorMessage="1" xr:uid="{00000000-0002-0000-0000-000008000000}">
          <x14:formula1>
            <xm:f>Tablas!$D$2:$D$4</xm:f>
          </x14:formula1>
          <xm:sqref>D136:D143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J1" zoomScale="70" zoomScaleNormal="70" workbookViewId="0">
      <pane ySplit="6" topLeftCell="A7" activePane="bottomLeft" state="frozen"/>
      <selection pane="bottomLeft" activeCell="JS2" sqref="J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25"/>
      <c r="B1" s="230" t="s">
        <v>395</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c r="IR1" s="230"/>
      <c r="IS1" s="230"/>
      <c r="IT1" s="230"/>
      <c r="IU1" s="230"/>
      <c r="IV1" s="230"/>
      <c r="IW1" s="230"/>
      <c r="IX1" s="230"/>
      <c r="IY1" s="230"/>
      <c r="IZ1" s="230"/>
      <c r="JA1" s="230"/>
      <c r="JB1" s="230"/>
      <c r="JC1" s="230"/>
      <c r="JD1" s="230"/>
      <c r="JE1" s="230"/>
      <c r="JF1" s="230"/>
      <c r="JG1" s="230"/>
      <c r="JH1" s="230"/>
      <c r="JI1" s="230"/>
      <c r="JJ1" s="230"/>
      <c r="JK1" s="230"/>
      <c r="JL1" s="230"/>
      <c r="JM1" s="230"/>
      <c r="JN1" s="230"/>
      <c r="JO1" s="230"/>
      <c r="JP1" s="230"/>
      <c r="JQ1" s="230"/>
      <c r="JR1" s="4" t="s">
        <v>396</v>
      </c>
      <c r="JS1" s="90">
        <v>44273</v>
      </c>
    </row>
    <row r="2" spans="1:279" ht="30" customHeight="1" x14ac:dyDescent="0.25">
      <c r="A2" s="226"/>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c r="CP2" s="231"/>
      <c r="CQ2" s="231"/>
      <c r="CR2" s="231"/>
      <c r="CS2" s="231"/>
      <c r="CT2" s="231"/>
      <c r="CU2" s="231"/>
      <c r="CV2" s="231"/>
      <c r="CW2" s="231"/>
      <c r="CX2" s="231"/>
      <c r="CY2" s="231"/>
      <c r="CZ2" s="231"/>
      <c r="DA2" s="231"/>
      <c r="DB2" s="231"/>
      <c r="DC2" s="231"/>
      <c r="DD2" s="231"/>
      <c r="DE2" s="231"/>
      <c r="DF2" s="231"/>
      <c r="DG2" s="231"/>
      <c r="DH2" s="231"/>
      <c r="DI2" s="231"/>
      <c r="DJ2" s="231"/>
      <c r="DK2" s="231"/>
      <c r="DL2" s="231"/>
      <c r="DM2" s="231"/>
      <c r="DN2" s="231"/>
      <c r="DO2" s="231"/>
      <c r="DP2" s="231"/>
      <c r="DQ2" s="231"/>
      <c r="DR2" s="231"/>
      <c r="DS2" s="231"/>
      <c r="DT2" s="231"/>
      <c r="DU2" s="231"/>
      <c r="DV2" s="231"/>
      <c r="DW2" s="231"/>
      <c r="DX2" s="231"/>
      <c r="DY2" s="231"/>
      <c r="DZ2" s="231"/>
      <c r="EA2" s="231"/>
      <c r="EB2" s="231"/>
      <c r="EC2" s="231"/>
      <c r="ED2" s="231"/>
      <c r="EE2" s="231"/>
      <c r="EF2" s="231"/>
      <c r="EG2" s="231"/>
      <c r="EH2" s="231"/>
      <c r="EI2" s="231"/>
      <c r="EJ2" s="231"/>
      <c r="EK2" s="231"/>
      <c r="EL2" s="231"/>
      <c r="EM2" s="231"/>
      <c r="EN2" s="231"/>
      <c r="EO2" s="231"/>
      <c r="EP2" s="231"/>
      <c r="EQ2" s="231"/>
      <c r="ER2" s="231"/>
      <c r="ES2" s="231"/>
      <c r="ET2" s="231"/>
      <c r="EU2" s="231"/>
      <c r="EV2" s="231"/>
      <c r="EW2" s="231"/>
      <c r="EX2" s="231"/>
      <c r="EY2" s="231"/>
      <c r="EZ2" s="231"/>
      <c r="FA2" s="231"/>
      <c r="FB2" s="231"/>
      <c r="FC2" s="231"/>
      <c r="FD2" s="231"/>
      <c r="FE2" s="231"/>
      <c r="FF2" s="231"/>
      <c r="FG2" s="231"/>
      <c r="FH2" s="231"/>
      <c r="FI2" s="231"/>
      <c r="FJ2" s="231"/>
      <c r="FK2" s="231"/>
      <c r="FL2" s="231"/>
      <c r="FM2" s="231"/>
      <c r="FN2" s="231"/>
      <c r="FO2" s="231"/>
      <c r="FP2" s="231"/>
      <c r="FQ2" s="231"/>
      <c r="FR2" s="231"/>
      <c r="FS2" s="231"/>
      <c r="FT2" s="231"/>
      <c r="FU2" s="231"/>
      <c r="FV2" s="231"/>
      <c r="FW2" s="231"/>
      <c r="FX2" s="231"/>
      <c r="FY2" s="231"/>
      <c r="FZ2" s="231"/>
      <c r="GA2" s="231"/>
      <c r="GB2" s="231"/>
      <c r="GC2" s="231"/>
      <c r="GD2" s="231"/>
      <c r="GE2" s="231"/>
      <c r="GF2" s="231"/>
      <c r="GG2" s="231"/>
      <c r="GH2" s="231"/>
      <c r="GI2" s="231"/>
      <c r="GJ2" s="231"/>
      <c r="GK2" s="231"/>
      <c r="GL2" s="231"/>
      <c r="GM2" s="231"/>
      <c r="GN2" s="231"/>
      <c r="GO2" s="231"/>
      <c r="GP2" s="231"/>
      <c r="GQ2" s="231"/>
      <c r="GR2" s="231"/>
      <c r="GS2" s="231"/>
      <c r="GT2" s="231"/>
      <c r="GU2" s="231"/>
      <c r="GV2" s="231"/>
      <c r="GW2" s="231"/>
      <c r="GX2" s="231"/>
      <c r="GY2" s="231"/>
      <c r="GZ2" s="231"/>
      <c r="HA2" s="231"/>
      <c r="HB2" s="231"/>
      <c r="HC2" s="231"/>
      <c r="HD2" s="231"/>
      <c r="HE2" s="231"/>
      <c r="HF2" s="231"/>
      <c r="HG2" s="231"/>
      <c r="HH2" s="231"/>
      <c r="HI2" s="231"/>
      <c r="HJ2" s="231"/>
      <c r="HK2" s="231"/>
      <c r="HL2" s="231"/>
      <c r="HM2" s="231"/>
      <c r="HN2" s="231"/>
      <c r="HO2" s="231"/>
      <c r="HP2" s="231"/>
      <c r="HQ2" s="231"/>
      <c r="HR2" s="231"/>
      <c r="HS2" s="231"/>
      <c r="HT2" s="231"/>
      <c r="HU2" s="231"/>
      <c r="HV2" s="231"/>
      <c r="HW2" s="231"/>
      <c r="HX2" s="231"/>
      <c r="HY2" s="231"/>
      <c r="HZ2" s="231"/>
      <c r="IA2" s="231"/>
      <c r="IB2" s="231"/>
      <c r="IC2" s="231"/>
      <c r="ID2" s="231"/>
      <c r="IE2" s="231"/>
      <c r="IF2" s="231"/>
      <c r="IG2" s="231"/>
      <c r="IH2" s="231"/>
      <c r="II2" s="231"/>
      <c r="IJ2" s="231"/>
      <c r="IK2" s="231"/>
      <c r="IL2" s="231"/>
      <c r="IM2" s="231"/>
      <c r="IN2" s="231"/>
      <c r="IO2" s="231"/>
      <c r="IP2" s="231"/>
      <c r="IQ2" s="231"/>
      <c r="IR2" s="231"/>
      <c r="IS2" s="231"/>
      <c r="IT2" s="231"/>
      <c r="IU2" s="231"/>
      <c r="IV2" s="231"/>
      <c r="IW2" s="231"/>
      <c r="IX2" s="231"/>
      <c r="IY2" s="231"/>
      <c r="IZ2" s="231"/>
      <c r="JA2" s="231"/>
      <c r="JB2" s="231"/>
      <c r="JC2" s="231"/>
      <c r="JD2" s="231"/>
      <c r="JE2" s="231"/>
      <c r="JF2" s="231"/>
      <c r="JG2" s="231"/>
      <c r="JH2" s="231"/>
      <c r="JI2" s="231"/>
      <c r="JJ2" s="231"/>
      <c r="JK2" s="231"/>
      <c r="JL2" s="231"/>
      <c r="JM2" s="231"/>
      <c r="JN2" s="231"/>
      <c r="JO2" s="231"/>
      <c r="JP2" s="231"/>
      <c r="JQ2" s="231"/>
      <c r="JR2" s="5" t="s">
        <v>362</v>
      </c>
      <c r="JS2" s="49" t="s">
        <v>166</v>
      </c>
    </row>
    <row r="3" spans="1:279" ht="30" customHeight="1" thickBot="1" x14ac:dyDescent="0.3">
      <c r="A3" s="227"/>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c r="DQ3" s="232"/>
      <c r="DR3" s="232"/>
      <c r="DS3" s="232"/>
      <c r="DT3" s="232"/>
      <c r="DU3" s="232"/>
      <c r="DV3" s="232"/>
      <c r="DW3" s="232"/>
      <c r="DX3" s="232"/>
      <c r="DY3" s="232"/>
      <c r="DZ3" s="232"/>
      <c r="EA3" s="232"/>
      <c r="EB3" s="232"/>
      <c r="EC3" s="232"/>
      <c r="ED3" s="232"/>
      <c r="EE3" s="232"/>
      <c r="EF3" s="232"/>
      <c r="EG3" s="232"/>
      <c r="EH3" s="232"/>
      <c r="EI3" s="232"/>
      <c r="EJ3" s="232"/>
      <c r="EK3" s="232"/>
      <c r="EL3" s="232"/>
      <c r="EM3" s="232"/>
      <c r="EN3" s="232"/>
      <c r="EO3" s="232"/>
      <c r="EP3" s="232"/>
      <c r="EQ3" s="232"/>
      <c r="ER3" s="232"/>
      <c r="ES3" s="232"/>
      <c r="ET3" s="232"/>
      <c r="EU3" s="232"/>
      <c r="EV3" s="232"/>
      <c r="EW3" s="232"/>
      <c r="EX3" s="232"/>
      <c r="EY3" s="232"/>
      <c r="EZ3" s="232"/>
      <c r="FA3" s="232"/>
      <c r="FB3" s="232"/>
      <c r="FC3" s="232"/>
      <c r="FD3" s="232"/>
      <c r="FE3" s="232"/>
      <c r="FF3" s="232"/>
      <c r="FG3" s="232"/>
      <c r="FH3" s="232"/>
      <c r="FI3" s="232"/>
      <c r="FJ3" s="232"/>
      <c r="FK3" s="232"/>
      <c r="FL3" s="232"/>
      <c r="FM3" s="232"/>
      <c r="FN3" s="232"/>
      <c r="FO3" s="232"/>
      <c r="FP3" s="232"/>
      <c r="FQ3" s="232"/>
      <c r="FR3" s="232"/>
      <c r="FS3" s="232"/>
      <c r="FT3" s="232"/>
      <c r="FU3" s="232"/>
      <c r="FV3" s="232"/>
      <c r="FW3" s="232"/>
      <c r="FX3" s="232"/>
      <c r="FY3" s="232"/>
      <c r="FZ3" s="232"/>
      <c r="GA3" s="232"/>
      <c r="GB3" s="232"/>
      <c r="GC3" s="232"/>
      <c r="GD3" s="232"/>
      <c r="GE3" s="232"/>
      <c r="GF3" s="232"/>
      <c r="GG3" s="232"/>
      <c r="GH3" s="232"/>
      <c r="GI3" s="232"/>
      <c r="GJ3" s="232"/>
      <c r="GK3" s="232"/>
      <c r="GL3" s="232"/>
      <c r="GM3" s="232"/>
      <c r="GN3" s="232"/>
      <c r="GO3" s="232"/>
      <c r="GP3" s="232"/>
      <c r="GQ3" s="232"/>
      <c r="GR3" s="232"/>
      <c r="GS3" s="232"/>
      <c r="GT3" s="232"/>
      <c r="GU3" s="232"/>
      <c r="GV3" s="232"/>
      <c r="GW3" s="232"/>
      <c r="GX3" s="232"/>
      <c r="GY3" s="232"/>
      <c r="GZ3" s="232"/>
      <c r="HA3" s="232"/>
      <c r="HB3" s="232"/>
      <c r="HC3" s="232"/>
      <c r="HD3" s="232"/>
      <c r="HE3" s="232"/>
      <c r="HF3" s="232"/>
      <c r="HG3" s="232"/>
      <c r="HH3" s="232"/>
      <c r="HI3" s="232"/>
      <c r="HJ3" s="232"/>
      <c r="HK3" s="232"/>
      <c r="HL3" s="232"/>
      <c r="HM3" s="232"/>
      <c r="HN3" s="232"/>
      <c r="HO3" s="232"/>
      <c r="HP3" s="232"/>
      <c r="HQ3" s="232"/>
      <c r="HR3" s="232"/>
      <c r="HS3" s="232"/>
      <c r="HT3" s="232"/>
      <c r="HU3" s="232"/>
      <c r="HV3" s="232"/>
      <c r="HW3" s="232"/>
      <c r="HX3" s="232"/>
      <c r="HY3" s="232"/>
      <c r="HZ3" s="232"/>
      <c r="IA3" s="232"/>
      <c r="IB3" s="232"/>
      <c r="IC3" s="232"/>
      <c r="ID3" s="232"/>
      <c r="IE3" s="232"/>
      <c r="IF3" s="232"/>
      <c r="IG3" s="232"/>
      <c r="IH3" s="232"/>
      <c r="II3" s="232"/>
      <c r="IJ3" s="232"/>
      <c r="IK3" s="232"/>
      <c r="IL3" s="232"/>
      <c r="IM3" s="232"/>
      <c r="IN3" s="232"/>
      <c r="IO3" s="232"/>
      <c r="IP3" s="232"/>
      <c r="IQ3" s="232"/>
      <c r="IR3" s="232"/>
      <c r="IS3" s="232"/>
      <c r="IT3" s="232"/>
      <c r="IU3" s="232"/>
      <c r="IV3" s="232"/>
      <c r="IW3" s="232"/>
      <c r="IX3" s="232"/>
      <c r="IY3" s="232"/>
      <c r="IZ3" s="232"/>
      <c r="JA3" s="232"/>
      <c r="JB3" s="232"/>
      <c r="JC3" s="232"/>
      <c r="JD3" s="232"/>
      <c r="JE3" s="232"/>
      <c r="JF3" s="232"/>
      <c r="JG3" s="232"/>
      <c r="JH3" s="232"/>
      <c r="JI3" s="232"/>
      <c r="JJ3" s="232"/>
      <c r="JK3" s="232"/>
      <c r="JL3" s="232"/>
      <c r="JM3" s="232"/>
      <c r="JN3" s="232"/>
      <c r="JO3" s="232"/>
      <c r="JP3" s="232"/>
      <c r="JQ3" s="232"/>
      <c r="JR3" s="228" t="s">
        <v>165</v>
      </c>
      <c r="JS3" s="229"/>
    </row>
    <row r="4" spans="1:279" ht="12.75" x14ac:dyDescent="0.25">
      <c r="A4" s="28"/>
      <c r="B4" s="28"/>
      <c r="C4" s="28"/>
      <c r="D4" s="28"/>
      <c r="E4" s="28"/>
      <c r="F4" s="28"/>
      <c r="G4" s="28"/>
      <c r="H4" s="28"/>
      <c r="I4" s="29"/>
      <c r="J4" s="29"/>
      <c r="AC4" s="50" t="s">
        <v>92</v>
      </c>
      <c r="AD4" s="50" t="s">
        <v>92</v>
      </c>
      <c r="AE4" s="50" t="s">
        <v>92</v>
      </c>
      <c r="AF4" s="50" t="s">
        <v>92</v>
      </c>
      <c r="AG4" s="50" t="s">
        <v>92</v>
      </c>
      <c r="AH4" s="50" t="s">
        <v>92</v>
      </c>
      <c r="AI4" s="50" t="s">
        <v>92</v>
      </c>
      <c r="AJ4" s="50" t="s">
        <v>92</v>
      </c>
      <c r="AK4" s="50" t="s">
        <v>92</v>
      </c>
      <c r="AL4" s="50" t="s">
        <v>92</v>
      </c>
      <c r="AM4" s="50" t="s">
        <v>92</v>
      </c>
      <c r="AN4" s="50" t="s">
        <v>92</v>
      </c>
      <c r="AO4" s="50" t="s">
        <v>92</v>
      </c>
      <c r="AP4" s="50" t="s">
        <v>92</v>
      </c>
      <c r="AQ4" s="50" t="s">
        <v>92</v>
      </c>
      <c r="AR4" s="50" t="s">
        <v>92</v>
      </c>
      <c r="AS4" s="50" t="s">
        <v>92</v>
      </c>
      <c r="AT4" s="50" t="s">
        <v>92</v>
      </c>
      <c r="AU4" s="50" t="s">
        <v>92</v>
      </c>
      <c r="AV4" s="50" t="s">
        <v>92</v>
      </c>
      <c r="AW4" s="50" t="s">
        <v>92</v>
      </c>
      <c r="AX4" s="50" t="s">
        <v>92</v>
      </c>
      <c r="AY4" s="50" t="s">
        <v>92</v>
      </c>
      <c r="AZ4" s="51" t="s">
        <v>93</v>
      </c>
      <c r="BA4" s="51" t="s">
        <v>93</v>
      </c>
      <c r="BB4" s="51" t="s">
        <v>93</v>
      </c>
      <c r="BC4" s="51" t="s">
        <v>93</v>
      </c>
      <c r="BD4" s="51" t="s">
        <v>93</v>
      </c>
      <c r="BE4" s="51" t="s">
        <v>93</v>
      </c>
      <c r="BF4" s="51" t="s">
        <v>93</v>
      </c>
      <c r="BG4" s="51" t="s">
        <v>93</v>
      </c>
      <c r="BH4" s="51" t="s">
        <v>93</v>
      </c>
      <c r="BI4" s="51" t="s">
        <v>93</v>
      </c>
      <c r="BJ4" s="51" t="s">
        <v>93</v>
      </c>
      <c r="BK4" s="51" t="s">
        <v>93</v>
      </c>
      <c r="BL4" s="51" t="s">
        <v>93</v>
      </c>
      <c r="BM4" s="51" t="s">
        <v>93</v>
      </c>
      <c r="BN4" s="51" t="s">
        <v>93</v>
      </c>
      <c r="BO4" s="51" t="s">
        <v>93</v>
      </c>
      <c r="BP4" s="51" t="s">
        <v>93</v>
      </c>
      <c r="BQ4" s="51" t="s">
        <v>93</v>
      </c>
      <c r="BR4" s="51" t="s">
        <v>93</v>
      </c>
      <c r="BS4" s="51" t="s">
        <v>93</v>
      </c>
      <c r="BT4" s="51" t="s">
        <v>93</v>
      </c>
      <c r="BU4" s="51" t="s">
        <v>93</v>
      </c>
      <c r="BV4" s="51" t="s">
        <v>93</v>
      </c>
      <c r="BW4" s="51" t="s">
        <v>93</v>
      </c>
      <c r="BX4" s="51" t="s">
        <v>93</v>
      </c>
      <c r="BY4" s="51" t="s">
        <v>93</v>
      </c>
      <c r="BZ4" s="51" t="s">
        <v>93</v>
      </c>
      <c r="CA4" s="51" t="s">
        <v>93</v>
      </c>
      <c r="CB4" s="51" t="s">
        <v>93</v>
      </c>
      <c r="CC4" s="51" t="s">
        <v>93</v>
      </c>
      <c r="CD4" s="51" t="s">
        <v>93</v>
      </c>
      <c r="CE4" s="52" t="s">
        <v>164</v>
      </c>
      <c r="CF4" s="52" t="s">
        <v>164</v>
      </c>
      <c r="CG4" s="52" t="s">
        <v>164</v>
      </c>
      <c r="CH4" s="52" t="s">
        <v>164</v>
      </c>
      <c r="CI4" s="52" t="s">
        <v>164</v>
      </c>
      <c r="CJ4" s="52" t="s">
        <v>164</v>
      </c>
      <c r="CK4" s="52" t="s">
        <v>164</v>
      </c>
      <c r="CL4" s="52" t="s">
        <v>164</v>
      </c>
      <c r="CM4" s="52" t="s">
        <v>164</v>
      </c>
      <c r="CN4" s="52" t="s">
        <v>164</v>
      </c>
      <c r="CO4" s="52" t="s">
        <v>164</v>
      </c>
      <c r="CP4" s="52" t="s">
        <v>164</v>
      </c>
      <c r="CQ4" s="52" t="s">
        <v>164</v>
      </c>
      <c r="CR4" s="52" t="s">
        <v>164</v>
      </c>
      <c r="CS4" s="52" t="s">
        <v>164</v>
      </c>
      <c r="CT4" s="52" t="s">
        <v>164</v>
      </c>
      <c r="CU4" s="52" t="s">
        <v>164</v>
      </c>
      <c r="CV4" s="52" t="s">
        <v>164</v>
      </c>
      <c r="CW4" s="52" t="s">
        <v>164</v>
      </c>
      <c r="CX4" s="52" t="s">
        <v>164</v>
      </c>
      <c r="CY4" s="52" t="s">
        <v>164</v>
      </c>
      <c r="CZ4" s="52" t="s">
        <v>164</v>
      </c>
      <c r="DA4" s="52" t="s">
        <v>164</v>
      </c>
      <c r="DB4" s="52" t="s">
        <v>164</v>
      </c>
      <c r="DC4" s="52" t="s">
        <v>164</v>
      </c>
      <c r="DD4" s="52" t="s">
        <v>164</v>
      </c>
      <c r="DE4" s="52" t="s">
        <v>164</v>
      </c>
      <c r="DF4" s="52" t="s">
        <v>164</v>
      </c>
      <c r="DG4" s="52" t="s">
        <v>164</v>
      </c>
      <c r="DH4" s="52" t="s">
        <v>164</v>
      </c>
      <c r="DI4" s="52" t="s">
        <v>164</v>
      </c>
      <c r="DJ4" s="53" t="s">
        <v>94</v>
      </c>
      <c r="DK4" s="53" t="s">
        <v>94</v>
      </c>
      <c r="DL4" s="53" t="s">
        <v>94</v>
      </c>
      <c r="DM4" s="53" t="s">
        <v>94</v>
      </c>
      <c r="DN4" s="53" t="s">
        <v>94</v>
      </c>
      <c r="DO4" s="53" t="s">
        <v>94</v>
      </c>
      <c r="DP4" s="53" t="s">
        <v>94</v>
      </c>
      <c r="DQ4" s="53" t="s">
        <v>94</v>
      </c>
      <c r="DR4" s="53" t="s">
        <v>94</v>
      </c>
      <c r="DS4" s="53" t="s">
        <v>94</v>
      </c>
      <c r="DT4" s="53" t="s">
        <v>94</v>
      </c>
      <c r="DU4" s="53" t="s">
        <v>94</v>
      </c>
      <c r="DV4" s="53" t="s">
        <v>94</v>
      </c>
      <c r="DW4" s="53" t="s">
        <v>94</v>
      </c>
      <c r="DX4" s="53" t="s">
        <v>94</v>
      </c>
      <c r="DY4" s="53" t="s">
        <v>94</v>
      </c>
      <c r="DZ4" s="53" t="s">
        <v>94</v>
      </c>
      <c r="EA4" s="53" t="s">
        <v>94</v>
      </c>
      <c r="EB4" s="53" t="s">
        <v>94</v>
      </c>
      <c r="EC4" s="53" t="s">
        <v>94</v>
      </c>
      <c r="ED4" s="53" t="s">
        <v>94</v>
      </c>
      <c r="EE4" s="53" t="s">
        <v>94</v>
      </c>
      <c r="EF4" s="53" t="s">
        <v>94</v>
      </c>
      <c r="EG4" s="53" t="s">
        <v>94</v>
      </c>
      <c r="EH4" s="53" t="s">
        <v>94</v>
      </c>
      <c r="EI4" s="53" t="s">
        <v>94</v>
      </c>
      <c r="EJ4" s="53" t="s">
        <v>94</v>
      </c>
      <c r="EK4" s="53"/>
      <c r="EL4" s="53" t="s">
        <v>94</v>
      </c>
      <c r="EM4" s="53" t="s">
        <v>94</v>
      </c>
      <c r="EN4" s="53" t="s">
        <v>94</v>
      </c>
      <c r="EO4" s="53" t="s">
        <v>94</v>
      </c>
      <c r="EP4" s="53" t="s">
        <v>94</v>
      </c>
      <c r="EQ4" s="53" t="s">
        <v>94</v>
      </c>
      <c r="ER4" s="53" t="s">
        <v>94</v>
      </c>
      <c r="ES4" s="53" t="s">
        <v>94</v>
      </c>
      <c r="ET4" s="53" t="s">
        <v>94</v>
      </c>
      <c r="EU4" s="53" t="s">
        <v>94</v>
      </c>
      <c r="EV4" s="53" t="s">
        <v>94</v>
      </c>
      <c r="EW4" s="53" t="s">
        <v>94</v>
      </c>
      <c r="EX4" s="53" t="s">
        <v>94</v>
      </c>
      <c r="EY4" s="53" t="s">
        <v>94</v>
      </c>
      <c r="EZ4" s="53" t="s">
        <v>94</v>
      </c>
      <c r="FA4" s="53" t="s">
        <v>94</v>
      </c>
      <c r="FB4" s="53" t="s">
        <v>94</v>
      </c>
      <c r="FC4" s="53" t="s">
        <v>94</v>
      </c>
      <c r="FD4" s="53" t="s">
        <v>94</v>
      </c>
      <c r="FE4" s="53" t="s">
        <v>94</v>
      </c>
      <c r="FF4" s="53" t="s">
        <v>94</v>
      </c>
      <c r="FG4" s="53" t="s">
        <v>94</v>
      </c>
      <c r="FH4" s="53" t="s">
        <v>94</v>
      </c>
      <c r="FI4" s="53" t="s">
        <v>94</v>
      </c>
      <c r="FJ4" s="53" t="s">
        <v>94</v>
      </c>
      <c r="FK4" s="53" t="s">
        <v>94</v>
      </c>
      <c r="FL4" s="53" t="s">
        <v>94</v>
      </c>
      <c r="FM4" s="53" t="s">
        <v>94</v>
      </c>
      <c r="FN4" s="53" t="s">
        <v>94</v>
      </c>
      <c r="FO4" s="53" t="s">
        <v>94</v>
      </c>
      <c r="FP4" s="53" t="s">
        <v>94</v>
      </c>
      <c r="FQ4" s="53" t="s">
        <v>94</v>
      </c>
      <c r="FR4" s="53" t="s">
        <v>94</v>
      </c>
      <c r="FS4" s="53" t="s">
        <v>94</v>
      </c>
      <c r="FT4" s="53" t="s">
        <v>94</v>
      </c>
      <c r="FU4" s="53" t="s">
        <v>94</v>
      </c>
      <c r="FV4" s="53" t="s">
        <v>94</v>
      </c>
      <c r="FW4" s="53" t="s">
        <v>94</v>
      </c>
      <c r="FX4" s="53" t="s">
        <v>94</v>
      </c>
      <c r="FY4" s="53" t="s">
        <v>94</v>
      </c>
      <c r="FZ4" s="53" t="s">
        <v>94</v>
      </c>
      <c r="GA4" s="53" t="s">
        <v>94</v>
      </c>
      <c r="GB4" s="53" t="s">
        <v>94</v>
      </c>
      <c r="GC4" s="53" t="s">
        <v>94</v>
      </c>
      <c r="GD4" s="53" t="s">
        <v>94</v>
      </c>
      <c r="GE4" s="53" t="s">
        <v>94</v>
      </c>
      <c r="GF4" s="53" t="s">
        <v>94</v>
      </c>
      <c r="GG4" s="53" t="s">
        <v>94</v>
      </c>
      <c r="GH4" s="53" t="s">
        <v>94</v>
      </c>
      <c r="GI4" s="53" t="s">
        <v>94</v>
      </c>
      <c r="GJ4" s="53" t="s">
        <v>94</v>
      </c>
      <c r="GK4" s="53" t="s">
        <v>94</v>
      </c>
      <c r="GL4" s="53" t="s">
        <v>94</v>
      </c>
      <c r="GM4" s="53" t="s">
        <v>94</v>
      </c>
      <c r="GN4" s="53" t="s">
        <v>94</v>
      </c>
      <c r="GO4" s="53" t="s">
        <v>94</v>
      </c>
      <c r="GP4" s="53" t="s">
        <v>94</v>
      </c>
      <c r="GQ4" s="53" t="s">
        <v>94</v>
      </c>
      <c r="GR4" s="53" t="s">
        <v>94</v>
      </c>
      <c r="GS4" s="53" t="s">
        <v>94</v>
      </c>
      <c r="GT4" s="53" t="s">
        <v>94</v>
      </c>
      <c r="GU4" s="53" t="s">
        <v>94</v>
      </c>
      <c r="GV4" s="53" t="s">
        <v>94</v>
      </c>
      <c r="GW4" s="53" t="s">
        <v>94</v>
      </c>
      <c r="GX4" s="53" t="s">
        <v>94</v>
      </c>
      <c r="GY4" s="53" t="s">
        <v>94</v>
      </c>
      <c r="GZ4" s="53" t="s">
        <v>94</v>
      </c>
      <c r="HA4" s="53" t="s">
        <v>94</v>
      </c>
      <c r="HB4" s="53" t="s">
        <v>94</v>
      </c>
      <c r="HC4" s="53" t="s">
        <v>94</v>
      </c>
      <c r="HD4" s="53" t="s">
        <v>94</v>
      </c>
      <c r="HE4" s="53" t="s">
        <v>94</v>
      </c>
      <c r="HF4" s="53" t="s">
        <v>94</v>
      </c>
      <c r="HG4" s="53" t="s">
        <v>94</v>
      </c>
      <c r="HH4" s="53" t="s">
        <v>94</v>
      </c>
      <c r="HI4" s="53" t="s">
        <v>94</v>
      </c>
      <c r="HJ4" s="53" t="s">
        <v>94</v>
      </c>
      <c r="HK4" s="53" t="s">
        <v>94</v>
      </c>
      <c r="HL4" s="53" t="s">
        <v>94</v>
      </c>
      <c r="HM4" s="53" t="s">
        <v>94</v>
      </c>
      <c r="HN4" s="53" t="s">
        <v>94</v>
      </c>
      <c r="HO4" s="53" t="s">
        <v>94</v>
      </c>
      <c r="HP4" s="53" t="s">
        <v>94</v>
      </c>
      <c r="HQ4" s="53" t="s">
        <v>94</v>
      </c>
      <c r="HR4" s="53" t="s">
        <v>94</v>
      </c>
      <c r="HS4" s="53" t="s">
        <v>94</v>
      </c>
      <c r="HT4" s="53" t="s">
        <v>94</v>
      </c>
      <c r="HU4" s="53" t="s">
        <v>94</v>
      </c>
      <c r="HV4" s="53" t="s">
        <v>94</v>
      </c>
      <c r="HW4" s="53" t="s">
        <v>94</v>
      </c>
      <c r="HX4" s="53" t="s">
        <v>94</v>
      </c>
      <c r="HY4" s="53" t="s">
        <v>94</v>
      </c>
      <c r="HZ4" s="53" t="s">
        <v>94</v>
      </c>
      <c r="IA4" s="53" t="s">
        <v>94</v>
      </c>
      <c r="IB4" s="53" t="s">
        <v>94</v>
      </c>
      <c r="IC4" s="53" t="s">
        <v>94</v>
      </c>
    </row>
    <row r="5" spans="1:279" ht="15" customHeight="1" x14ac:dyDescent="0.25">
      <c r="D5" s="224" t="s">
        <v>2</v>
      </c>
      <c r="E5" s="224"/>
      <c r="F5" s="224"/>
      <c r="G5" s="224"/>
      <c r="H5" s="224"/>
      <c r="I5" s="224"/>
      <c r="J5" s="224"/>
      <c r="K5" s="224"/>
      <c r="L5" s="224"/>
      <c r="M5" s="224"/>
      <c r="N5" s="224"/>
      <c r="O5" s="54"/>
      <c r="P5" s="224" t="s">
        <v>14</v>
      </c>
      <c r="Q5" s="224"/>
      <c r="R5" s="224"/>
      <c r="S5" s="224"/>
      <c r="T5" s="224"/>
      <c r="U5" s="224"/>
      <c r="V5" s="224"/>
      <c r="W5" s="224"/>
      <c r="X5" s="224"/>
      <c r="Y5" s="224"/>
      <c r="Z5" s="224"/>
      <c r="AA5" s="224" t="s">
        <v>74</v>
      </c>
      <c r="AB5" s="224"/>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24" t="s">
        <v>163</v>
      </c>
      <c r="IE5" s="224"/>
      <c r="IF5" s="224" t="s">
        <v>155</v>
      </c>
      <c r="IG5" s="224"/>
      <c r="IH5" s="224"/>
      <c r="II5" s="224"/>
      <c r="IJ5" s="224" t="s">
        <v>156</v>
      </c>
      <c r="IK5" s="224"/>
      <c r="IL5" s="224"/>
      <c r="IM5" s="224"/>
      <c r="IN5" s="224" t="s">
        <v>157</v>
      </c>
      <c r="IO5" s="224"/>
      <c r="IP5" s="224"/>
      <c r="IQ5" s="224"/>
      <c r="IR5" s="224" t="s">
        <v>158</v>
      </c>
      <c r="IS5" s="224"/>
      <c r="IT5" s="224"/>
      <c r="IU5" s="224"/>
      <c r="IV5" s="224" t="s">
        <v>159</v>
      </c>
      <c r="IW5" s="224"/>
      <c r="IX5" s="224"/>
      <c r="IY5" s="224"/>
      <c r="IZ5" s="224" t="s">
        <v>160</v>
      </c>
      <c r="JA5" s="224"/>
      <c r="JB5" s="224"/>
      <c r="JC5" s="224"/>
      <c r="JD5" s="224" t="s">
        <v>161</v>
      </c>
      <c r="JE5" s="224"/>
      <c r="JF5" s="224"/>
      <c r="JG5" s="224"/>
      <c r="JH5" s="224" t="s">
        <v>162</v>
      </c>
      <c r="JI5" s="224"/>
      <c r="JJ5" s="224"/>
      <c r="JK5" s="224"/>
      <c r="JL5" s="224" t="s">
        <v>178</v>
      </c>
      <c r="JM5" s="224"/>
      <c r="JN5" s="224"/>
      <c r="JO5" s="224"/>
      <c r="JP5" s="224" t="s">
        <v>177</v>
      </c>
      <c r="JQ5" s="224"/>
      <c r="JR5" s="224"/>
      <c r="JS5" s="224"/>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89" t="s">
        <v>181</v>
      </c>
      <c r="AD6" s="89" t="s">
        <v>182</v>
      </c>
      <c r="AE6" s="39" t="s">
        <v>183</v>
      </c>
      <c r="AF6" s="39" t="s">
        <v>185</v>
      </c>
      <c r="AG6" s="39" t="s">
        <v>186</v>
      </c>
      <c r="AH6" s="39" t="s">
        <v>192</v>
      </c>
      <c r="AI6" s="39" t="s">
        <v>198</v>
      </c>
      <c r="AJ6" s="39" t="s">
        <v>199</v>
      </c>
      <c r="AK6" s="39" t="s">
        <v>200</v>
      </c>
      <c r="AL6" s="39" t="s">
        <v>202</v>
      </c>
      <c r="AM6" s="89" t="s">
        <v>204</v>
      </c>
      <c r="AN6" s="39" t="s">
        <v>206</v>
      </c>
      <c r="AO6" s="89" t="s">
        <v>208</v>
      </c>
      <c r="AP6" s="39" t="s">
        <v>210</v>
      </c>
      <c r="AQ6" s="39" t="s">
        <v>212</v>
      </c>
      <c r="AR6" s="39" t="s">
        <v>214</v>
      </c>
      <c r="AS6" s="39" t="s">
        <v>216</v>
      </c>
      <c r="AT6" s="39" t="s">
        <v>217</v>
      </c>
      <c r="AU6" s="39" t="s">
        <v>219</v>
      </c>
      <c r="AV6" s="39" t="s">
        <v>173</v>
      </c>
      <c r="AW6" s="39" t="s">
        <v>251</v>
      </c>
      <c r="AX6" s="39" t="s">
        <v>64</v>
      </c>
      <c r="AY6" s="39" t="s">
        <v>372</v>
      </c>
      <c r="AZ6" s="89" t="s">
        <v>181</v>
      </c>
      <c r="BA6" s="89" t="s">
        <v>182</v>
      </c>
      <c r="BB6" s="46" t="s">
        <v>184</v>
      </c>
      <c r="BC6" s="46" t="s">
        <v>185</v>
      </c>
      <c r="BD6" s="46" t="s">
        <v>187</v>
      </c>
      <c r="BE6" s="46" t="s">
        <v>188</v>
      </c>
      <c r="BF6" s="46" t="s">
        <v>189</v>
      </c>
      <c r="BG6" s="46" t="s">
        <v>190</v>
      </c>
      <c r="BH6" s="46" t="s">
        <v>191</v>
      </c>
      <c r="BI6" s="46" t="s">
        <v>193</v>
      </c>
      <c r="BJ6" s="46" t="s">
        <v>194</v>
      </c>
      <c r="BK6" s="46" t="s">
        <v>195</v>
      </c>
      <c r="BL6" s="89" t="s">
        <v>196</v>
      </c>
      <c r="BM6" s="46" t="s">
        <v>197</v>
      </c>
      <c r="BN6" s="46" t="s">
        <v>198</v>
      </c>
      <c r="BO6" s="46" t="s">
        <v>199</v>
      </c>
      <c r="BP6" s="46" t="s">
        <v>201</v>
      </c>
      <c r="BQ6" s="46" t="s">
        <v>203</v>
      </c>
      <c r="BR6" s="89" t="s">
        <v>205</v>
      </c>
      <c r="BS6" s="46" t="s">
        <v>207</v>
      </c>
      <c r="BT6" s="89" t="s">
        <v>209</v>
      </c>
      <c r="BU6" s="46" t="s">
        <v>211</v>
      </c>
      <c r="BV6" s="46" t="s">
        <v>213</v>
      </c>
      <c r="BW6" s="46" t="s">
        <v>215</v>
      </c>
      <c r="BX6" s="46" t="s">
        <v>216</v>
      </c>
      <c r="BY6" s="46" t="s">
        <v>218</v>
      </c>
      <c r="BZ6" s="46" t="s">
        <v>220</v>
      </c>
      <c r="CA6" s="46" t="s">
        <v>62</v>
      </c>
      <c r="CB6" s="46" t="s">
        <v>63</v>
      </c>
      <c r="CC6" s="46" t="s">
        <v>65</v>
      </c>
      <c r="CD6" s="46" t="s">
        <v>373</v>
      </c>
      <c r="CE6" s="89" t="s">
        <v>221</v>
      </c>
      <c r="CF6" s="89" t="s">
        <v>222</v>
      </c>
      <c r="CG6" s="48" t="s">
        <v>223</v>
      </c>
      <c r="CH6" s="48" t="s">
        <v>224</v>
      </c>
      <c r="CI6" s="48" t="s">
        <v>225</v>
      </c>
      <c r="CJ6" s="48" t="s">
        <v>226</v>
      </c>
      <c r="CK6" s="48" t="s">
        <v>227</v>
      </c>
      <c r="CL6" s="48" t="s">
        <v>228</v>
      </c>
      <c r="CM6" s="48" t="s">
        <v>229</v>
      </c>
      <c r="CN6" s="48" t="s">
        <v>230</v>
      </c>
      <c r="CO6" s="48" t="s">
        <v>231</v>
      </c>
      <c r="CP6" s="48" t="s">
        <v>232</v>
      </c>
      <c r="CQ6" s="89" t="s">
        <v>233</v>
      </c>
      <c r="CR6" s="48" t="s">
        <v>234</v>
      </c>
      <c r="CS6" s="48" t="s">
        <v>235</v>
      </c>
      <c r="CT6" s="48" t="s">
        <v>236</v>
      </c>
      <c r="CU6" s="48" t="s">
        <v>237</v>
      </c>
      <c r="CV6" s="48" t="s">
        <v>238</v>
      </c>
      <c r="CW6" s="89" t="s">
        <v>239</v>
      </c>
      <c r="CX6" s="48" t="s">
        <v>240</v>
      </c>
      <c r="CY6" s="89" t="s">
        <v>241</v>
      </c>
      <c r="CZ6" s="48" t="s">
        <v>242</v>
      </c>
      <c r="DA6" s="48" t="s">
        <v>243</v>
      </c>
      <c r="DB6" s="48" t="s">
        <v>244</v>
      </c>
      <c r="DC6" s="48" t="s">
        <v>245</v>
      </c>
      <c r="DD6" s="48" t="s">
        <v>246</v>
      </c>
      <c r="DE6" s="48" t="s">
        <v>247</v>
      </c>
      <c r="DF6" s="48" t="s">
        <v>248</v>
      </c>
      <c r="DG6" s="48" t="s">
        <v>249</v>
      </c>
      <c r="DH6" s="48" t="s">
        <v>250</v>
      </c>
      <c r="DI6" s="48" t="s">
        <v>374</v>
      </c>
      <c r="DJ6" s="88" t="s">
        <v>252</v>
      </c>
      <c r="DK6" s="88" t="s">
        <v>253</v>
      </c>
      <c r="DL6" s="88" t="s">
        <v>254</v>
      </c>
      <c r="DM6" s="88" t="s">
        <v>255</v>
      </c>
      <c r="DN6" s="88" t="s">
        <v>256</v>
      </c>
      <c r="DO6" s="88" t="s">
        <v>257</v>
      </c>
      <c r="DP6" s="88" t="s">
        <v>258</v>
      </c>
      <c r="DQ6" s="88" t="s">
        <v>259</v>
      </c>
      <c r="DR6" s="88" t="s">
        <v>260</v>
      </c>
      <c r="DS6" s="88" t="s">
        <v>261</v>
      </c>
      <c r="DT6" s="88" t="s">
        <v>262</v>
      </c>
      <c r="DU6" s="88" t="s">
        <v>263</v>
      </c>
      <c r="DV6" s="47" t="s">
        <v>95</v>
      </c>
      <c r="DW6" s="47" t="s">
        <v>96</v>
      </c>
      <c r="DX6" s="47" t="s">
        <v>97</v>
      </c>
      <c r="DY6" s="47" t="s">
        <v>264</v>
      </c>
      <c r="DZ6" s="47" t="s">
        <v>265</v>
      </c>
      <c r="EA6" s="47" t="s">
        <v>266</v>
      </c>
      <c r="EB6" s="47" t="s">
        <v>98</v>
      </c>
      <c r="EC6" s="47" t="s">
        <v>99</v>
      </c>
      <c r="ED6" s="47" t="s">
        <v>100</v>
      </c>
      <c r="EE6" s="47" t="s">
        <v>101</v>
      </c>
      <c r="EF6" s="47" t="s">
        <v>102</v>
      </c>
      <c r="EG6" s="47" t="s">
        <v>103</v>
      </c>
      <c r="EH6" s="47" t="s">
        <v>104</v>
      </c>
      <c r="EI6" s="47" t="s">
        <v>105</v>
      </c>
      <c r="EJ6" s="47" t="s">
        <v>106</v>
      </c>
      <c r="EK6" s="35" t="s">
        <v>55</v>
      </c>
      <c r="EL6" s="47" t="s">
        <v>107</v>
      </c>
      <c r="EM6" s="47" t="s">
        <v>108</v>
      </c>
      <c r="EN6" s="47" t="s">
        <v>109</v>
      </c>
      <c r="EO6" s="47" t="s">
        <v>110</v>
      </c>
      <c r="EP6" s="47" t="s">
        <v>267</v>
      </c>
      <c r="EQ6" s="47" t="s">
        <v>268</v>
      </c>
      <c r="ER6" s="47" t="s">
        <v>269</v>
      </c>
      <c r="ES6" s="47" t="s">
        <v>270</v>
      </c>
      <c r="ET6" s="47" t="s">
        <v>271</v>
      </c>
      <c r="EU6" s="47" t="s">
        <v>272</v>
      </c>
      <c r="EV6" s="47" t="s">
        <v>273</v>
      </c>
      <c r="EW6" s="47" t="s">
        <v>274</v>
      </c>
      <c r="EX6" s="47" t="s">
        <v>275</v>
      </c>
      <c r="EY6" s="47" t="s">
        <v>276</v>
      </c>
      <c r="EZ6" s="47" t="s">
        <v>277</v>
      </c>
      <c r="FA6" s="47" t="s">
        <v>278</v>
      </c>
      <c r="FB6" s="47" t="s">
        <v>111</v>
      </c>
      <c r="FC6" s="47" t="s">
        <v>112</v>
      </c>
      <c r="FD6" s="47" t="s">
        <v>113</v>
      </c>
      <c r="FE6" s="47" t="s">
        <v>114</v>
      </c>
      <c r="FF6" s="47" t="s">
        <v>115</v>
      </c>
      <c r="FG6" s="47" t="s">
        <v>116</v>
      </c>
      <c r="FH6" s="47" t="s">
        <v>279</v>
      </c>
      <c r="FI6" s="47" t="s">
        <v>280</v>
      </c>
      <c r="FJ6" s="47" t="s">
        <v>281</v>
      </c>
      <c r="FK6" s="47" t="s">
        <v>282</v>
      </c>
      <c r="FL6" s="47" t="s">
        <v>283</v>
      </c>
      <c r="FM6" s="47" t="s">
        <v>284</v>
      </c>
      <c r="FN6" s="47" t="s">
        <v>285</v>
      </c>
      <c r="FO6" s="47" t="s">
        <v>286</v>
      </c>
      <c r="FP6" s="47" t="s">
        <v>287</v>
      </c>
      <c r="FQ6" s="47" t="s">
        <v>288</v>
      </c>
      <c r="FR6" s="47" t="s">
        <v>289</v>
      </c>
      <c r="FS6" s="47" t="s">
        <v>290</v>
      </c>
      <c r="FT6" s="47" t="s">
        <v>291</v>
      </c>
      <c r="FU6" s="47" t="s">
        <v>292</v>
      </c>
      <c r="FV6" s="47" t="s">
        <v>299</v>
      </c>
      <c r="FW6" s="47" t="s">
        <v>300</v>
      </c>
      <c r="FX6" s="47" t="s">
        <v>293</v>
      </c>
      <c r="FY6" s="47" t="s">
        <v>294</v>
      </c>
      <c r="FZ6" s="47" t="s">
        <v>295</v>
      </c>
      <c r="GA6" s="47" t="s">
        <v>296</v>
      </c>
      <c r="GB6" s="88" t="s">
        <v>297</v>
      </c>
      <c r="GC6" s="88" t="s">
        <v>298</v>
      </c>
      <c r="GD6" s="88" t="s">
        <v>301</v>
      </c>
      <c r="GE6" s="47" t="s">
        <v>117</v>
      </c>
      <c r="GF6" s="88" t="s">
        <v>118</v>
      </c>
      <c r="GG6" s="88" t="s">
        <v>361</v>
      </c>
      <c r="GH6" s="47" t="s">
        <v>302</v>
      </c>
      <c r="GI6" s="47" t="s">
        <v>303</v>
      </c>
      <c r="GJ6" s="88" t="s">
        <v>304</v>
      </c>
      <c r="GK6" s="88" t="s">
        <v>305</v>
      </c>
      <c r="GL6" s="88" t="s">
        <v>306</v>
      </c>
      <c r="GM6" s="47" t="s">
        <v>119</v>
      </c>
      <c r="GN6" s="47" t="s">
        <v>120</v>
      </c>
      <c r="GO6" s="47" t="s">
        <v>121</v>
      </c>
      <c r="GP6" s="47" t="s">
        <v>122</v>
      </c>
      <c r="GQ6" s="47" t="s">
        <v>123</v>
      </c>
      <c r="GR6" s="47" t="s">
        <v>124</v>
      </c>
      <c r="GS6" s="47" t="s">
        <v>125</v>
      </c>
      <c r="GT6" s="47" t="s">
        <v>126</v>
      </c>
      <c r="GU6" s="47" t="s">
        <v>127</v>
      </c>
      <c r="GV6" s="47" t="s">
        <v>128</v>
      </c>
      <c r="GW6" s="47" t="s">
        <v>129</v>
      </c>
      <c r="GX6" s="47" t="s">
        <v>307</v>
      </c>
      <c r="GY6" s="47" t="s">
        <v>130</v>
      </c>
      <c r="GZ6" s="47" t="s">
        <v>131</v>
      </c>
      <c r="HA6" s="47" t="s">
        <v>132</v>
      </c>
      <c r="HB6" s="47" t="s">
        <v>133</v>
      </c>
      <c r="HC6" s="47" t="s">
        <v>134</v>
      </c>
      <c r="HD6" s="47" t="s">
        <v>308</v>
      </c>
      <c r="HE6" s="47" t="s">
        <v>309</v>
      </c>
      <c r="HF6" s="47" t="s">
        <v>310</v>
      </c>
      <c r="HG6" s="47" t="s">
        <v>135</v>
      </c>
      <c r="HH6" s="47" t="s">
        <v>136</v>
      </c>
      <c r="HI6" s="47" t="s">
        <v>137</v>
      </c>
      <c r="HJ6" s="47" t="s">
        <v>138</v>
      </c>
      <c r="HK6" s="47" t="s">
        <v>139</v>
      </c>
      <c r="HL6" s="47" t="s">
        <v>140</v>
      </c>
      <c r="HM6" s="47" t="s">
        <v>141</v>
      </c>
      <c r="HN6" s="47" t="s">
        <v>142</v>
      </c>
      <c r="HO6" s="47" t="s">
        <v>143</v>
      </c>
      <c r="HP6" s="47" t="s">
        <v>144</v>
      </c>
      <c r="HQ6" s="47" t="s">
        <v>145</v>
      </c>
      <c r="HR6" s="47" t="s">
        <v>146</v>
      </c>
      <c r="HS6" s="47" t="s">
        <v>147</v>
      </c>
      <c r="HT6" s="47" t="s">
        <v>148</v>
      </c>
      <c r="HU6" s="47" t="s">
        <v>149</v>
      </c>
      <c r="HV6" s="47" t="s">
        <v>150</v>
      </c>
      <c r="HW6" s="47" t="s">
        <v>179</v>
      </c>
      <c r="HX6" s="47" t="s">
        <v>180</v>
      </c>
      <c r="HY6" s="47" t="s">
        <v>151</v>
      </c>
      <c r="HZ6" s="47" t="s">
        <v>152</v>
      </c>
      <c r="IA6" s="47" t="s">
        <v>375</v>
      </c>
      <c r="IB6" s="47" t="s">
        <v>376</v>
      </c>
      <c r="IC6" s="47" t="s">
        <v>377</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89"/>
      <c r="AD7" s="89"/>
      <c r="AE7" s="31" t="str">
        <f>+Registro!I21</f>
        <v>Valide todas las variables</v>
      </c>
      <c r="AF7" s="31" t="str">
        <f>+Registro!I25</f>
        <v>Valide todas las variables</v>
      </c>
      <c r="AG7" s="31" t="str">
        <f>+Registro!I29</f>
        <v>Valide todas las variables</v>
      </c>
      <c r="AH7" s="31" t="str">
        <f>+Registro!I70</f>
        <v>Valide todas las variables</v>
      </c>
      <c r="AI7" s="31" t="str">
        <f>+Registro!I90</f>
        <v>Valide todas las variables</v>
      </c>
      <c r="AJ7" s="31" t="str">
        <f>+Registro!I93</f>
        <v>Valide todas las variables</v>
      </c>
      <c r="AK7" s="31" t="str">
        <f>+Registro!I96</f>
        <v>Valide todas las variables</v>
      </c>
      <c r="AL7" s="31" t="str">
        <f>+Registro!I105</f>
        <v>Valide todas las variables</v>
      </c>
      <c r="AM7" s="89"/>
      <c r="AN7" s="31" t="str">
        <f>+Registro!I109</f>
        <v>Valide todas las variables</v>
      </c>
      <c r="AO7" s="89"/>
      <c r="AP7" s="31" t="str">
        <f>+Registro!I113</f>
        <v>Valide todas las variables</v>
      </c>
      <c r="AQ7" s="31" t="str">
        <f>+Registro!I119</f>
        <v>Valide todas las variables</v>
      </c>
      <c r="AR7" s="31" t="str">
        <f>+Registro!I123</f>
        <v>Valide todas las variables</v>
      </c>
      <c r="AS7" s="31" t="str">
        <f>+Registro!I126</f>
        <v>Valide todas las variables</v>
      </c>
      <c r="AT7" s="31" t="str">
        <f>+Registro!I129</f>
        <v>Valide todas las variables</v>
      </c>
      <c r="AU7" s="31" t="str">
        <f>+Registro!I135</f>
        <v>Valide todas las variables</v>
      </c>
      <c r="AV7" s="31" t="str">
        <f>+Registro!I145</f>
        <v>Valide todas las variables</v>
      </c>
      <c r="AW7" s="31" t="str">
        <f>+Registro!I151</f>
        <v>Valide todas las variables</v>
      </c>
      <c r="AX7" s="31" t="str">
        <f>+Registro!I159</f>
        <v>Valide todas las variables</v>
      </c>
      <c r="AY7" s="31" t="str">
        <f>+Registro!I167</f>
        <v>Valide todas las variables</v>
      </c>
      <c r="AZ7" s="89"/>
      <c r="BA7" s="89"/>
      <c r="BB7" s="31" t="str">
        <f>+Registro!D22</f>
        <v>Valide todos los criterios</v>
      </c>
      <c r="BC7" s="31" t="str">
        <f>+Registro!D26</f>
        <v>Valide todos los criterios</v>
      </c>
      <c r="BD7" s="31" t="str">
        <f>+Registro!D30</f>
        <v>Valide todos los criterios</v>
      </c>
      <c r="BE7" s="31" t="str">
        <f>+Registro!D36</f>
        <v>Valide todos los criterios</v>
      </c>
      <c r="BF7" s="31" t="str">
        <f>+Registro!D39</f>
        <v>Valide todos los criterios</v>
      </c>
      <c r="BG7" s="31" t="str">
        <f>+Registro!D55</f>
        <v>Valide todos los criterios</v>
      </c>
      <c r="BH7" s="31" t="str">
        <f>+Registro!D62</f>
        <v>Valide todos los criterios</v>
      </c>
      <c r="BI7" s="31" t="str">
        <f>+Registro!D71</f>
        <v>Valide todos los criterios</v>
      </c>
      <c r="BJ7" s="31" t="str">
        <f>+Registro!D73</f>
        <v>Valide todos los criterios</v>
      </c>
      <c r="BK7" s="31" t="str">
        <f>+Registro!D78</f>
        <v>Valide todos los criterios</v>
      </c>
      <c r="BL7" s="89"/>
      <c r="BM7" s="31">
        <f>+Registro!D82</f>
        <v>0</v>
      </c>
      <c r="BN7" s="31" t="str">
        <f>+Registro!D91</f>
        <v>Valide todos los criterios</v>
      </c>
      <c r="BO7" s="31" t="str">
        <f>+Registro!D94</f>
        <v>Valide todos los criterios</v>
      </c>
      <c r="BP7" s="31">
        <f>+Registro!D97</f>
        <v>0</v>
      </c>
      <c r="BQ7" s="31" t="str">
        <f>+Registro!D106</f>
        <v>Valide todos los criterios</v>
      </c>
      <c r="BR7" s="89"/>
      <c r="BS7" s="31" t="str">
        <f>+Registro!D110</f>
        <v>Valide todos los criterios</v>
      </c>
      <c r="BT7" s="89"/>
      <c r="BU7" s="31" t="str">
        <f>+Registro!D114</f>
        <v>Valide todos los criterios</v>
      </c>
      <c r="BV7" s="31" t="str">
        <f>+Registro!D120</f>
        <v>Valide todos los criterios</v>
      </c>
      <c r="BW7" s="31" t="str">
        <f>+Registro!D124</f>
        <v>Valide todos los criterios</v>
      </c>
      <c r="BX7" s="31" t="str">
        <f>+Registro!D127</f>
        <v>Valide todos los criterios</v>
      </c>
      <c r="BY7" s="31" t="str">
        <f>+Registro!D130</f>
        <v>Valide todos los criterios</v>
      </c>
      <c r="BZ7" s="31">
        <f>+Registro!D136</f>
        <v>0</v>
      </c>
      <c r="CA7" s="31" t="str">
        <f>+Registro!D146</f>
        <v>Valide todos los criterios</v>
      </c>
      <c r="CB7" s="31" t="str">
        <f>+Registro!D152</f>
        <v>Valide todos los criterios</v>
      </c>
      <c r="CC7" s="31" t="str">
        <f>+Registro!D160</f>
        <v>Valide todos los criterios</v>
      </c>
      <c r="CD7" s="31" t="str">
        <f>+Registro!D168</f>
        <v>Valide todos los criterios</v>
      </c>
      <c r="CE7" s="89"/>
      <c r="CF7" s="89"/>
      <c r="CG7" s="31">
        <f>+Registro!E23</f>
        <v>0</v>
      </c>
      <c r="CH7" s="31">
        <f>+Registro!E27</f>
        <v>0</v>
      </c>
      <c r="CI7" s="31">
        <f>+Registro!E31</f>
        <v>0</v>
      </c>
      <c r="CJ7" s="31">
        <f>+Registro!E37</f>
        <v>0</v>
      </c>
      <c r="CK7" s="31">
        <f>+Registro!E40</f>
        <v>0</v>
      </c>
      <c r="CL7" s="31">
        <f>+Registro!E56</f>
        <v>0</v>
      </c>
      <c r="CM7" s="31">
        <f>+Registro!E63</f>
        <v>0</v>
      </c>
      <c r="CN7" s="31">
        <f>+Registro!E72</f>
        <v>0</v>
      </c>
      <c r="CO7" s="31">
        <f>+Registro!E74</f>
        <v>0</v>
      </c>
      <c r="CP7" s="31">
        <f>+Registro!E79</f>
        <v>0</v>
      </c>
      <c r="CQ7" s="89"/>
      <c r="CR7" s="31">
        <f>+Registro!E83</f>
        <v>0</v>
      </c>
      <c r="CS7" s="31">
        <f>+Registro!E92</f>
        <v>0</v>
      </c>
      <c r="CT7" s="31">
        <f>+Registro!E95</f>
        <v>0</v>
      </c>
      <c r="CU7" s="31">
        <f>+Registro!E98</f>
        <v>0</v>
      </c>
      <c r="CV7" s="31">
        <f>+Registro!E107</f>
        <v>0</v>
      </c>
      <c r="CW7" s="89"/>
      <c r="CX7" s="31">
        <f>+Registro!E111</f>
        <v>0</v>
      </c>
      <c r="CY7" s="89"/>
      <c r="CZ7" s="31">
        <f>+Registro!E115</f>
        <v>0</v>
      </c>
      <c r="DA7" s="31">
        <f>+Registro!E121</f>
        <v>0</v>
      </c>
      <c r="DB7" s="31">
        <f>+Registro!E125</f>
        <v>0</v>
      </c>
      <c r="DC7" s="31">
        <f>+Registro!E128</f>
        <v>0</v>
      </c>
      <c r="DD7" s="31">
        <f>+Registro!E131</f>
        <v>0</v>
      </c>
      <c r="DE7" s="31">
        <f>+Registro!E137</f>
        <v>0</v>
      </c>
      <c r="DF7" s="31">
        <f>+Registro!E147</f>
        <v>0</v>
      </c>
      <c r="DG7" s="31">
        <f>+Registro!E153</f>
        <v>0</v>
      </c>
      <c r="DH7" s="31">
        <f>+Registro!E161</f>
        <v>0</v>
      </c>
      <c r="DI7" s="31">
        <f>+Registro!E169</f>
        <v>0</v>
      </c>
      <c r="DJ7" s="89"/>
      <c r="DK7" s="89"/>
      <c r="DL7" s="89"/>
      <c r="DM7" s="89"/>
      <c r="DN7" s="89"/>
      <c r="DO7" s="89"/>
      <c r="DP7" s="89"/>
      <c r="DQ7" s="89"/>
      <c r="DR7" s="89"/>
      <c r="DS7" s="89"/>
      <c r="DT7" s="89"/>
      <c r="DU7" s="89"/>
      <c r="DV7" s="31">
        <f>+Registro!C22</f>
        <v>0</v>
      </c>
      <c r="DW7" s="31">
        <f>+Registro!C23</f>
        <v>0</v>
      </c>
      <c r="DX7" s="31">
        <f>+Registro!C24</f>
        <v>0</v>
      </c>
      <c r="DY7" s="31">
        <f>+Registro!C26</f>
        <v>0</v>
      </c>
      <c r="DZ7" s="31">
        <f>+Registro!C27</f>
        <v>0</v>
      </c>
      <c r="EA7" s="31">
        <f>+Registro!C28</f>
        <v>0</v>
      </c>
      <c r="EB7" s="31">
        <f>+Registro!C30</f>
        <v>0</v>
      </c>
      <c r="EC7" s="31">
        <f>+Registro!C31</f>
        <v>0</v>
      </c>
      <c r="ED7" s="31">
        <f>+Registro!C32</f>
        <v>0</v>
      </c>
      <c r="EE7" s="31">
        <f>+Registro!C33</f>
        <v>0</v>
      </c>
      <c r="EF7" s="31">
        <f>+Registro!C34</f>
        <v>0</v>
      </c>
      <c r="EG7" s="31">
        <f>+Registro!C35</f>
        <v>0</v>
      </c>
      <c r="EH7" s="31">
        <f>+Registro!C36</f>
        <v>0</v>
      </c>
      <c r="EI7" s="31">
        <f>+Registro!C37</f>
        <v>0</v>
      </c>
      <c r="EJ7" s="31">
        <f>+Registro!C38</f>
        <v>0</v>
      </c>
      <c r="EK7" s="31">
        <f>+Registro!A54</f>
        <v>0</v>
      </c>
      <c r="EL7" s="31">
        <f>+Registro!C39</f>
        <v>0</v>
      </c>
      <c r="EM7" s="31">
        <f>+Registro!C40</f>
        <v>0</v>
      </c>
      <c r="EN7" s="31">
        <f>+Registro!C41</f>
        <v>0</v>
      </c>
      <c r="EO7" s="31">
        <f>+Registro!C42</f>
        <v>0</v>
      </c>
      <c r="EP7" s="31">
        <f>+Registro!C43</f>
        <v>0</v>
      </c>
      <c r="EQ7" s="31">
        <f>+Registro!C44</f>
        <v>0</v>
      </c>
      <c r="ER7" s="31">
        <f>+Registro!C45</f>
        <v>0</v>
      </c>
      <c r="ES7" s="31">
        <f>+Registro!C46</f>
        <v>0</v>
      </c>
      <c r="ET7" s="31">
        <f>+Registro!C47</f>
        <v>0</v>
      </c>
      <c r="EU7" s="31">
        <f>+Registro!C48</f>
        <v>0</v>
      </c>
      <c r="EV7" s="31">
        <f>+Registro!C49</f>
        <v>0</v>
      </c>
      <c r="EW7" s="31">
        <f>+Registro!C50</f>
        <v>0</v>
      </c>
      <c r="EX7" s="31">
        <f>+Registro!C51</f>
        <v>0</v>
      </c>
      <c r="EY7" s="31">
        <f>+Registro!C52</f>
        <v>0</v>
      </c>
      <c r="EZ7" s="31">
        <f>+Registro!C53</f>
        <v>0</v>
      </c>
      <c r="FA7" s="31">
        <f>+Registro!C54</f>
        <v>0</v>
      </c>
      <c r="FB7" s="31">
        <f>+Registro!C55</f>
        <v>0</v>
      </c>
      <c r="FC7" s="31">
        <f>+Registro!C56</f>
        <v>0</v>
      </c>
      <c r="FD7" s="31">
        <f>+Registro!C57</f>
        <v>0</v>
      </c>
      <c r="FE7" s="31">
        <f>+Registro!C58</f>
        <v>0</v>
      </c>
      <c r="FF7" s="31">
        <f>+Registro!C59</f>
        <v>0</v>
      </c>
      <c r="FG7" s="31">
        <f>+Registro!C60</f>
        <v>0</v>
      </c>
      <c r="FH7" s="31">
        <f>+Registro!C61</f>
        <v>0</v>
      </c>
      <c r="FI7" s="31">
        <f>+Registro!C62</f>
        <v>0</v>
      </c>
      <c r="FJ7" s="31">
        <f>+Registro!C63</f>
        <v>0</v>
      </c>
      <c r="FK7" s="31">
        <f>+Registro!C64</f>
        <v>0</v>
      </c>
      <c r="FL7" s="31">
        <f>+Registro!C65</f>
        <v>0</v>
      </c>
      <c r="FM7" s="31">
        <f>+Registro!C66</f>
        <v>0</v>
      </c>
      <c r="FN7" s="31">
        <f>+Registro!C67</f>
        <v>0</v>
      </c>
      <c r="FO7" s="31">
        <f>+Registro!C68</f>
        <v>0</v>
      </c>
      <c r="FP7" s="31">
        <f>+Registro!C69</f>
        <v>0</v>
      </c>
      <c r="FQ7" s="31">
        <f>+Registro!C71</f>
        <v>0</v>
      </c>
      <c r="FR7" s="31">
        <f>+Registro!C72</f>
        <v>0</v>
      </c>
      <c r="FS7" s="31">
        <f>+Registro!C73</f>
        <v>0</v>
      </c>
      <c r="FT7" s="31">
        <f>+Registro!C74</f>
        <v>0</v>
      </c>
      <c r="FU7" s="31">
        <f>+Registro!C75</f>
        <v>0</v>
      </c>
      <c r="FV7" s="31">
        <f>+Registro!C76</f>
        <v>0</v>
      </c>
      <c r="FW7" s="31">
        <f>+Registro!C77</f>
        <v>0</v>
      </c>
      <c r="FX7" s="31">
        <f>+Registro!C78</f>
        <v>0</v>
      </c>
      <c r="FY7" s="31">
        <f>+Registro!C79</f>
        <v>0</v>
      </c>
      <c r="FZ7" s="31">
        <f>+Registro!C80</f>
        <v>0</v>
      </c>
      <c r="GA7" s="31">
        <f>+Registro!C81</f>
        <v>0</v>
      </c>
      <c r="GB7" s="89"/>
      <c r="GC7" s="89"/>
      <c r="GD7" s="89"/>
      <c r="GE7" s="31">
        <f>+Registro!C91</f>
        <v>0</v>
      </c>
      <c r="GF7" s="89"/>
      <c r="GG7" s="89"/>
      <c r="GH7" s="31">
        <f>+Registro!C94</f>
        <v>0</v>
      </c>
      <c r="GI7" s="31">
        <f>+Registro!C95</f>
        <v>0</v>
      </c>
      <c r="GJ7" s="89"/>
      <c r="GK7" s="89"/>
      <c r="GL7" s="89"/>
      <c r="GM7" s="31">
        <f>+Registro!C106</f>
        <v>0</v>
      </c>
      <c r="GN7" s="31">
        <f>+Registro!C107</f>
        <v>0</v>
      </c>
      <c r="GO7" s="31">
        <f>+Registro!C110</f>
        <v>0</v>
      </c>
      <c r="GP7" s="31">
        <f>+Registro!C111</f>
        <v>0</v>
      </c>
      <c r="GQ7" s="31">
        <f>+Registro!C112</f>
        <v>0</v>
      </c>
      <c r="GR7" s="31">
        <f>+Registro!C114</f>
        <v>0</v>
      </c>
      <c r="GS7" s="31">
        <f>+Registro!C115</f>
        <v>0</v>
      </c>
      <c r="GT7" s="31">
        <f>+Registro!C116</f>
        <v>0</v>
      </c>
      <c r="GU7" s="31">
        <f>+Registro!C117</f>
        <v>0</v>
      </c>
      <c r="GV7" s="31">
        <f>+Registro!C120</f>
        <v>0</v>
      </c>
      <c r="GW7" s="31">
        <f>+Registro!C121</f>
        <v>0</v>
      </c>
      <c r="GX7" s="31">
        <f>+Registro!C122</f>
        <v>0</v>
      </c>
      <c r="GY7" s="31">
        <f>+Registro!C124</f>
        <v>0</v>
      </c>
      <c r="GZ7" s="31">
        <f>+Registro!C125</f>
        <v>0</v>
      </c>
      <c r="HA7" s="31">
        <f>+Registro!C127</f>
        <v>0</v>
      </c>
      <c r="HB7" s="31">
        <f>+Registro!C130</f>
        <v>0</v>
      </c>
      <c r="HC7" s="31">
        <f>+Registro!C131</f>
        <v>0</v>
      </c>
      <c r="HD7" s="31">
        <f>+Registro!C132</f>
        <v>0</v>
      </c>
      <c r="HE7" s="31">
        <f>+Registro!C133</f>
        <v>0</v>
      </c>
      <c r="HF7" s="31">
        <f>+Registro!C134</f>
        <v>0</v>
      </c>
      <c r="HG7" s="31">
        <f>+Registro!C146</f>
        <v>0</v>
      </c>
      <c r="HH7" s="31">
        <f>+Registro!C147</f>
        <v>0</v>
      </c>
      <c r="HI7" s="31">
        <f>+Registro!C148</f>
        <v>0</v>
      </c>
      <c r="HJ7" s="31">
        <f>+Registro!C149</f>
        <v>0</v>
      </c>
      <c r="HK7" s="31">
        <f>+Registro!C150</f>
        <v>0</v>
      </c>
      <c r="HL7" s="31">
        <f>+Registro!C152</f>
        <v>0</v>
      </c>
      <c r="HM7" s="31">
        <f>+Registro!C153</f>
        <v>0</v>
      </c>
      <c r="HN7" s="31">
        <f>+Registro!C154</f>
        <v>0</v>
      </c>
      <c r="HO7" s="31">
        <f>+Registro!C155</f>
        <v>0</v>
      </c>
      <c r="HP7" s="31">
        <f>+Registro!C156</f>
        <v>0</v>
      </c>
      <c r="HQ7" s="31">
        <f>+Registro!C157</f>
        <v>0</v>
      </c>
      <c r="HR7" s="31">
        <f>+Registro!C158</f>
        <v>0</v>
      </c>
      <c r="HS7" s="31">
        <f>+Registro!C160</f>
        <v>0</v>
      </c>
      <c r="HT7" s="31">
        <f>+Registro!C161</f>
        <v>0</v>
      </c>
      <c r="HU7" s="31">
        <f>+Registro!C162</f>
        <v>0</v>
      </c>
      <c r="HV7" s="31">
        <f>+Registro!C163</f>
        <v>0</v>
      </c>
      <c r="HW7" s="31">
        <f>+Registro!C164</f>
        <v>0</v>
      </c>
      <c r="HX7" s="31">
        <f>+Registro!C165</f>
        <v>0</v>
      </c>
      <c r="HY7" s="31">
        <f>+Registro!C168</f>
        <v>0</v>
      </c>
      <c r="HZ7" s="31">
        <f>+Registro!C169</f>
        <v>0</v>
      </c>
      <c r="IA7" s="31">
        <f>+Registro!C170</f>
        <v>0</v>
      </c>
      <c r="IB7" s="31">
        <f>+Registro!C171</f>
        <v>0</v>
      </c>
      <c r="IC7" s="31">
        <f>+Registro!C172</f>
        <v>0</v>
      </c>
      <c r="ID7" s="34">
        <f>+Registro!A175</f>
        <v>0</v>
      </c>
      <c r="IE7" s="34">
        <f>+Registro!A177</f>
        <v>0</v>
      </c>
      <c r="IF7" s="34">
        <f>+Registro!B179</f>
        <v>0</v>
      </c>
      <c r="IG7" s="34">
        <f>+Registro!B180</f>
        <v>0</v>
      </c>
      <c r="IH7" s="34">
        <f>+Registro!B181</f>
        <v>0</v>
      </c>
      <c r="II7" s="34">
        <f>+Registro!B182</f>
        <v>0</v>
      </c>
      <c r="IJ7" s="34">
        <f>+Registro!G179</f>
        <v>0</v>
      </c>
      <c r="IK7" s="34">
        <f>+Registro!G180</f>
        <v>0</v>
      </c>
      <c r="IL7" s="34">
        <f>+Registro!G181</f>
        <v>0</v>
      </c>
      <c r="IM7" s="34">
        <f>+Registro!G182</f>
        <v>0</v>
      </c>
      <c r="IN7" s="34">
        <f>+Registro!B185</f>
        <v>0</v>
      </c>
      <c r="IO7" s="34">
        <f>+Registro!B186</f>
        <v>0</v>
      </c>
      <c r="IP7" s="34">
        <f>+Registro!B187</f>
        <v>0</v>
      </c>
      <c r="IQ7" s="34">
        <f>+Registro!B188</f>
        <v>0</v>
      </c>
      <c r="IR7" s="34">
        <f>+Registro!G185</f>
        <v>0</v>
      </c>
      <c r="IS7" s="34">
        <f>+Registro!G186</f>
        <v>0</v>
      </c>
      <c r="IT7" s="34">
        <f>+Registro!G187</f>
        <v>0</v>
      </c>
      <c r="IU7" s="34">
        <f>+Registro!G188</f>
        <v>0</v>
      </c>
      <c r="IV7" s="34">
        <f>+Registro!B191</f>
        <v>0</v>
      </c>
      <c r="IW7" s="34">
        <f>+Registro!B192</f>
        <v>0</v>
      </c>
      <c r="IX7" s="34">
        <f>+Registro!B193</f>
        <v>0</v>
      </c>
      <c r="IY7" s="34">
        <f>+Registro!B194</f>
        <v>0</v>
      </c>
      <c r="IZ7" s="34">
        <f>+Registro!G191</f>
        <v>0</v>
      </c>
      <c r="JA7" s="34">
        <f>+Registro!G192</f>
        <v>0</v>
      </c>
      <c r="JB7" s="34">
        <f>+Registro!G193</f>
        <v>0</v>
      </c>
      <c r="JC7" s="34">
        <f>+Registro!G194</f>
        <v>0</v>
      </c>
      <c r="JD7" s="34">
        <f>+Registro!B197</f>
        <v>0</v>
      </c>
      <c r="JE7" s="34">
        <f>+Registro!B198</f>
        <v>0</v>
      </c>
      <c r="JF7" s="34">
        <f>+Registro!B199</f>
        <v>0</v>
      </c>
      <c r="JG7" s="34">
        <f>+Registro!B200</f>
        <v>0</v>
      </c>
      <c r="JH7" s="34">
        <f>+Registro!G197</f>
        <v>0</v>
      </c>
      <c r="JI7" s="34">
        <f>+Registro!G198</f>
        <v>0</v>
      </c>
      <c r="JJ7" s="34">
        <f>+Registro!G199</f>
        <v>0</v>
      </c>
      <c r="JK7" s="34">
        <f>+Registro!G200</f>
        <v>0</v>
      </c>
      <c r="JL7" s="34">
        <f>+Registro!B203</f>
        <v>0</v>
      </c>
      <c r="JM7" s="34">
        <f>+Registro!B204</f>
        <v>0</v>
      </c>
      <c r="JN7" s="34">
        <f>+Registro!B205</f>
        <v>0</v>
      </c>
      <c r="JO7" s="34">
        <f>+Registro!B206</f>
        <v>0</v>
      </c>
      <c r="JP7" s="34">
        <f>+Registro!G203</f>
        <v>0</v>
      </c>
      <c r="JQ7" s="34">
        <f>+Registro!G204</f>
        <v>0</v>
      </c>
      <c r="JR7" s="34">
        <f>+Registro!G205</f>
        <v>0</v>
      </c>
      <c r="JS7" s="34">
        <f>+Registro!G206</f>
        <v>0</v>
      </c>
    </row>
  </sheetData>
  <sheetProtection algorithmName="SHA-512" hashValue="o+PRsUji8KWfGbj5Eyw0rQxFcyBvXZvh68axNpcHuEIZs5/mFOzd8B975nU3n8puXBG56NEY0wnjxUAF4tc7LQ==" saltValue="+ftVEO00SAvuADdS7xXFvw==" spinCount="100000" sheet="1" objects="1" scenarios="1"/>
  <mergeCells count="17">
    <mergeCell ref="IV5:IY5"/>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 ref="IR5:IU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A5B0-A0B9-44EE-BC14-AB8534B861CB}">
  <sheetPr>
    <pageSetUpPr fitToPage="1"/>
  </sheetPr>
  <dimension ref="A1:G23"/>
  <sheetViews>
    <sheetView view="pageBreakPreview" zoomScaleNormal="100" zoomScaleSheetLayoutView="100" workbookViewId="0">
      <selection activeCell="C1" sqref="C1:D1"/>
    </sheetView>
  </sheetViews>
  <sheetFormatPr baseColWidth="10" defaultColWidth="11.5703125" defaultRowHeight="12" x14ac:dyDescent="0.2"/>
  <cols>
    <col min="1" max="1" width="10" style="94" customWidth="1"/>
    <col min="2" max="2" width="39.28515625" style="94" customWidth="1"/>
    <col min="3" max="3" width="10.28515625" style="94" customWidth="1"/>
    <col min="4" max="4" width="17.28515625" style="94" customWidth="1"/>
    <col min="5" max="5" width="10.28515625" style="94" customWidth="1"/>
    <col min="6" max="6" width="11.140625" style="94" customWidth="1"/>
    <col min="7" max="7" width="11.28515625" style="94" customWidth="1"/>
    <col min="8" max="16384" width="11.5703125" style="94"/>
  </cols>
  <sheetData>
    <row r="1" spans="1:7" ht="158.44999999999999" customHeight="1" x14ac:dyDescent="0.2">
      <c r="A1" s="91" t="s">
        <v>311</v>
      </c>
      <c r="B1" s="92" t="s">
        <v>312</v>
      </c>
      <c r="C1" s="93" t="s">
        <v>378</v>
      </c>
      <c r="D1" s="93" t="s">
        <v>379</v>
      </c>
      <c r="E1" s="93" t="s">
        <v>380</v>
      </c>
      <c r="F1" s="93" t="s">
        <v>381</v>
      </c>
      <c r="G1" s="93" t="s">
        <v>382</v>
      </c>
    </row>
    <row r="2" spans="1:7" x14ac:dyDescent="0.2">
      <c r="A2" s="66">
        <v>1</v>
      </c>
      <c r="B2" s="67"/>
      <c r="C2" s="67"/>
      <c r="D2" s="67"/>
      <c r="E2" s="67"/>
      <c r="F2" s="67"/>
      <c r="G2" s="68"/>
    </row>
    <row r="3" spans="1:7" x14ac:dyDescent="0.2">
      <c r="A3" s="66">
        <v>2</v>
      </c>
      <c r="B3" s="67"/>
      <c r="C3" s="67"/>
      <c r="D3" s="67"/>
      <c r="E3" s="67"/>
      <c r="F3" s="67"/>
      <c r="G3" s="68"/>
    </row>
    <row r="4" spans="1:7" x14ac:dyDescent="0.2">
      <c r="A4" s="66">
        <v>3</v>
      </c>
      <c r="B4" s="67"/>
      <c r="C4" s="67"/>
      <c r="D4" s="67"/>
      <c r="E4" s="67"/>
      <c r="F4" s="67"/>
      <c r="G4" s="68"/>
    </row>
    <row r="5" spans="1:7" x14ac:dyDescent="0.2">
      <c r="A5" s="66">
        <v>4</v>
      </c>
      <c r="B5" s="67"/>
      <c r="C5" s="67"/>
      <c r="D5" s="67"/>
      <c r="E5" s="67"/>
      <c r="F5" s="67"/>
      <c r="G5" s="68"/>
    </row>
    <row r="6" spans="1:7" x14ac:dyDescent="0.2">
      <c r="A6" s="66">
        <v>5</v>
      </c>
      <c r="B6" s="67"/>
      <c r="C6" s="67"/>
      <c r="D6" s="67"/>
      <c r="E6" s="67"/>
      <c r="F6" s="67"/>
      <c r="G6" s="68"/>
    </row>
    <row r="7" spans="1:7" x14ac:dyDescent="0.2">
      <c r="A7" s="66">
        <v>6</v>
      </c>
      <c r="B7" s="67"/>
      <c r="C7" s="67"/>
      <c r="D7" s="67"/>
      <c r="E7" s="67"/>
      <c r="F7" s="67"/>
      <c r="G7" s="68"/>
    </row>
    <row r="8" spans="1:7" x14ac:dyDescent="0.2">
      <c r="A8" s="66">
        <v>7</v>
      </c>
      <c r="B8" s="67"/>
      <c r="C8" s="67"/>
      <c r="D8" s="67"/>
      <c r="E8" s="67"/>
      <c r="F8" s="67"/>
      <c r="G8" s="68"/>
    </row>
    <row r="9" spans="1:7" x14ac:dyDescent="0.2">
      <c r="A9" s="66">
        <v>8</v>
      </c>
      <c r="B9" s="67"/>
      <c r="C9" s="67"/>
      <c r="D9" s="67"/>
      <c r="E9" s="67"/>
      <c r="F9" s="67"/>
      <c r="G9" s="68"/>
    </row>
    <row r="10" spans="1:7" x14ac:dyDescent="0.2">
      <c r="A10" s="66">
        <v>9</v>
      </c>
      <c r="B10" s="67"/>
      <c r="C10" s="67"/>
      <c r="D10" s="67"/>
      <c r="E10" s="67"/>
      <c r="F10" s="67"/>
      <c r="G10" s="68"/>
    </row>
    <row r="11" spans="1:7" x14ac:dyDescent="0.2">
      <c r="A11" s="66">
        <v>10</v>
      </c>
      <c r="B11" s="67"/>
      <c r="C11" s="67"/>
      <c r="D11" s="67"/>
      <c r="E11" s="67"/>
      <c r="F11" s="67"/>
      <c r="G11" s="68"/>
    </row>
    <row r="12" spans="1:7" x14ac:dyDescent="0.2">
      <c r="A12" s="66">
        <v>11</v>
      </c>
      <c r="B12" s="67"/>
      <c r="C12" s="67"/>
      <c r="D12" s="67"/>
      <c r="E12" s="67"/>
      <c r="F12" s="67"/>
      <c r="G12" s="68"/>
    </row>
    <row r="13" spans="1:7" x14ac:dyDescent="0.2">
      <c r="A13" s="66">
        <v>12</v>
      </c>
      <c r="B13" s="67"/>
      <c r="C13" s="67"/>
      <c r="D13" s="67"/>
      <c r="E13" s="67"/>
      <c r="F13" s="67"/>
      <c r="G13" s="68"/>
    </row>
    <row r="14" spans="1:7" x14ac:dyDescent="0.2">
      <c r="A14" s="66">
        <v>13</v>
      </c>
      <c r="B14" s="67"/>
      <c r="C14" s="67"/>
      <c r="D14" s="67"/>
      <c r="E14" s="67"/>
      <c r="F14" s="67"/>
      <c r="G14" s="68"/>
    </row>
    <row r="15" spans="1:7" x14ac:dyDescent="0.2">
      <c r="A15" s="66">
        <v>14</v>
      </c>
      <c r="B15" s="67"/>
      <c r="C15" s="67"/>
      <c r="D15" s="67"/>
      <c r="E15" s="67"/>
      <c r="F15" s="67"/>
      <c r="G15" s="68"/>
    </row>
    <row r="16" spans="1:7" x14ac:dyDescent="0.2">
      <c r="A16" s="66">
        <v>15</v>
      </c>
      <c r="B16" s="67"/>
      <c r="C16" s="67"/>
      <c r="D16" s="67"/>
      <c r="E16" s="67"/>
      <c r="F16" s="67"/>
      <c r="G16" s="68"/>
    </row>
    <row r="17" spans="1:7" x14ac:dyDescent="0.2">
      <c r="A17" s="66">
        <v>16</v>
      </c>
      <c r="B17" s="67"/>
      <c r="C17" s="67"/>
      <c r="D17" s="67"/>
      <c r="E17" s="67"/>
      <c r="F17" s="67"/>
      <c r="G17" s="68"/>
    </row>
    <row r="18" spans="1:7" ht="12.75" thickBot="1" x14ac:dyDescent="0.25">
      <c r="A18" s="69">
        <v>17</v>
      </c>
      <c r="B18" s="70"/>
      <c r="C18" s="70"/>
      <c r="D18" s="70"/>
      <c r="E18" s="70"/>
      <c r="F18" s="70"/>
      <c r="G18" s="71"/>
    </row>
    <row r="19" spans="1:7" ht="12.75" thickBot="1" x14ac:dyDescent="0.25">
      <c r="A19" s="72"/>
      <c r="B19" s="72"/>
      <c r="C19" s="72"/>
      <c r="D19" s="72"/>
      <c r="E19" s="72"/>
      <c r="F19" s="72"/>
      <c r="G19" s="72"/>
    </row>
    <row r="20" spans="1:7" x14ac:dyDescent="0.2">
      <c r="A20" s="233" t="s">
        <v>313</v>
      </c>
      <c r="B20" s="234"/>
      <c r="C20" s="234"/>
      <c r="D20" s="72"/>
      <c r="E20" s="72"/>
      <c r="F20" s="72"/>
      <c r="G20" s="72"/>
    </row>
    <row r="21" spans="1:7" x14ac:dyDescent="0.2">
      <c r="A21" s="86" t="s">
        <v>314</v>
      </c>
      <c r="B21" s="235" t="s">
        <v>315</v>
      </c>
      <c r="C21" s="236"/>
      <c r="D21" s="72"/>
      <c r="E21" s="72"/>
      <c r="F21" s="72"/>
      <c r="G21" s="72"/>
    </row>
    <row r="22" spans="1:7" x14ac:dyDescent="0.2">
      <c r="A22" s="86" t="s">
        <v>316</v>
      </c>
      <c r="B22" s="235" t="s">
        <v>317</v>
      </c>
      <c r="C22" s="236"/>
      <c r="D22" s="72"/>
      <c r="E22" s="72"/>
      <c r="F22" s="72"/>
      <c r="G22" s="72"/>
    </row>
    <row r="23" spans="1:7" ht="12.75" thickBot="1" x14ac:dyDescent="0.25">
      <c r="A23" s="87" t="s">
        <v>318</v>
      </c>
      <c r="B23" s="237" t="s">
        <v>319</v>
      </c>
      <c r="C23" s="238"/>
      <c r="D23" s="72"/>
      <c r="E23" s="72"/>
      <c r="F23" s="72"/>
      <c r="G23" s="72"/>
    </row>
  </sheetData>
  <mergeCells count="4">
    <mergeCell ref="A20:C20"/>
    <mergeCell ref="B21:C21"/>
    <mergeCell ref="B22:C22"/>
    <mergeCell ref="B23:C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EMERGENCIA RAJ SRPA&amp;R&amp;"Arial,Normal"&amp;10F4.A6.G19.P 
Versión 3 
Página &amp;P de &amp;N 
18/03/2021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6528E-CDBE-43DF-A93F-8FB3E18CE08B}">
  <sheetPr>
    <pageSetUpPr fitToPage="1"/>
  </sheetPr>
  <dimension ref="A1:L25"/>
  <sheetViews>
    <sheetView view="pageBreakPreview" zoomScale="85" zoomScaleNormal="100" zoomScaleSheetLayoutView="85" workbookViewId="0">
      <selection activeCell="C1" sqref="C1:D1"/>
    </sheetView>
  </sheetViews>
  <sheetFormatPr baseColWidth="10" defaultColWidth="11.5703125" defaultRowHeight="15" x14ac:dyDescent="0.25"/>
  <cols>
    <col min="1" max="1" width="4.7109375" style="79" customWidth="1"/>
    <col min="2" max="2" width="34" style="79" customWidth="1"/>
    <col min="3" max="12" width="9.28515625" style="79" customWidth="1"/>
    <col min="13" max="16384" width="11.5703125" style="79"/>
  </cols>
  <sheetData>
    <row r="1" spans="1:12" x14ac:dyDescent="0.25">
      <c r="A1" s="243" t="s">
        <v>311</v>
      </c>
      <c r="B1" s="245" t="s">
        <v>320</v>
      </c>
      <c r="C1" s="245" t="s">
        <v>321</v>
      </c>
      <c r="D1" s="245"/>
      <c r="E1" s="245"/>
      <c r="F1" s="245"/>
      <c r="G1" s="245"/>
      <c r="H1" s="245"/>
      <c r="I1" s="245"/>
      <c r="J1" s="245"/>
      <c r="K1" s="245"/>
      <c r="L1" s="247"/>
    </row>
    <row r="2" spans="1:12" ht="107.25" customHeight="1" thickBot="1" x14ac:dyDescent="0.3">
      <c r="A2" s="244"/>
      <c r="B2" s="246"/>
      <c r="C2" s="73" t="s">
        <v>383</v>
      </c>
      <c r="D2" s="73" t="s">
        <v>384</v>
      </c>
      <c r="E2" s="73" t="s">
        <v>385</v>
      </c>
      <c r="F2" s="73" t="s">
        <v>322</v>
      </c>
      <c r="G2" s="73" t="s">
        <v>386</v>
      </c>
      <c r="H2" s="73" t="s">
        <v>387</v>
      </c>
      <c r="I2" s="73" t="s">
        <v>323</v>
      </c>
      <c r="J2" s="73" t="s">
        <v>388</v>
      </c>
      <c r="K2" s="73" t="s">
        <v>324</v>
      </c>
      <c r="L2" s="73" t="s">
        <v>389</v>
      </c>
    </row>
    <row r="3" spans="1:12" x14ac:dyDescent="0.25">
      <c r="A3" s="75">
        <v>1</v>
      </c>
      <c r="B3" s="76"/>
      <c r="C3" s="76"/>
      <c r="D3" s="76"/>
      <c r="E3" s="76"/>
      <c r="F3" s="76"/>
      <c r="G3" s="76"/>
      <c r="H3" s="76"/>
      <c r="I3" s="76"/>
      <c r="J3" s="76"/>
      <c r="K3" s="76"/>
      <c r="L3" s="77"/>
    </row>
    <row r="4" spans="1:12" x14ac:dyDescent="0.25">
      <c r="A4" s="66">
        <v>2</v>
      </c>
      <c r="B4" s="67"/>
      <c r="C4" s="67"/>
      <c r="D4" s="67"/>
      <c r="E4" s="67"/>
      <c r="F4" s="67"/>
      <c r="G4" s="67"/>
      <c r="H4" s="67"/>
      <c r="I4" s="67"/>
      <c r="J4" s="67"/>
      <c r="K4" s="67"/>
      <c r="L4" s="68"/>
    </row>
    <row r="5" spans="1:12" x14ac:dyDescent="0.25">
      <c r="A5" s="66">
        <v>3</v>
      </c>
      <c r="B5" s="67"/>
      <c r="C5" s="67"/>
      <c r="D5" s="67"/>
      <c r="E5" s="67"/>
      <c r="F5" s="67"/>
      <c r="G5" s="67"/>
      <c r="H5" s="67"/>
      <c r="I5" s="67"/>
      <c r="J5" s="67"/>
      <c r="K5" s="67"/>
      <c r="L5" s="68"/>
    </row>
    <row r="6" spans="1:12" x14ac:dyDescent="0.25">
      <c r="A6" s="66">
        <v>4</v>
      </c>
      <c r="B6" s="67"/>
      <c r="C6" s="67"/>
      <c r="D6" s="67"/>
      <c r="E6" s="67"/>
      <c r="F6" s="67"/>
      <c r="G6" s="67"/>
      <c r="H6" s="67"/>
      <c r="I6" s="67"/>
      <c r="J6" s="67"/>
      <c r="K6" s="67"/>
      <c r="L6" s="68"/>
    </row>
    <row r="7" spans="1:12" x14ac:dyDescent="0.25">
      <c r="A7" s="66">
        <v>5</v>
      </c>
      <c r="B7" s="67"/>
      <c r="C7" s="67"/>
      <c r="D7" s="67"/>
      <c r="E7" s="67"/>
      <c r="F7" s="67"/>
      <c r="G7" s="67"/>
      <c r="H7" s="67"/>
      <c r="I7" s="67"/>
      <c r="J7" s="67"/>
      <c r="K7" s="67"/>
      <c r="L7" s="68"/>
    </row>
    <row r="8" spans="1:12" x14ac:dyDescent="0.25">
      <c r="A8" s="66">
        <v>6</v>
      </c>
      <c r="B8" s="67"/>
      <c r="C8" s="67"/>
      <c r="D8" s="67"/>
      <c r="E8" s="67"/>
      <c r="F8" s="67"/>
      <c r="G8" s="67"/>
      <c r="H8" s="67"/>
      <c r="I8" s="67"/>
      <c r="J8" s="67"/>
      <c r="K8" s="67"/>
      <c r="L8" s="68"/>
    </row>
    <row r="9" spans="1:12" x14ac:dyDescent="0.25">
      <c r="A9" s="66">
        <v>7</v>
      </c>
      <c r="B9" s="67"/>
      <c r="C9" s="67"/>
      <c r="D9" s="67"/>
      <c r="E9" s="67"/>
      <c r="F9" s="67"/>
      <c r="G9" s="67"/>
      <c r="H9" s="67"/>
      <c r="I9" s="67"/>
      <c r="J9" s="67"/>
      <c r="K9" s="67"/>
      <c r="L9" s="68"/>
    </row>
    <row r="10" spans="1:12" x14ac:dyDescent="0.25">
      <c r="A10" s="66">
        <v>8</v>
      </c>
      <c r="B10" s="67"/>
      <c r="C10" s="67"/>
      <c r="D10" s="67"/>
      <c r="E10" s="67"/>
      <c r="F10" s="67"/>
      <c r="G10" s="67"/>
      <c r="H10" s="67"/>
      <c r="I10" s="67"/>
      <c r="J10" s="67"/>
      <c r="K10" s="67"/>
      <c r="L10" s="68"/>
    </row>
    <row r="11" spans="1:12" x14ac:dyDescent="0.25">
      <c r="A11" s="66">
        <v>9</v>
      </c>
      <c r="B11" s="67"/>
      <c r="C11" s="67"/>
      <c r="D11" s="67"/>
      <c r="E11" s="67"/>
      <c r="F11" s="67"/>
      <c r="G11" s="67"/>
      <c r="H11" s="67"/>
      <c r="I11" s="67"/>
      <c r="J11" s="67"/>
      <c r="K11" s="67"/>
      <c r="L11" s="68"/>
    </row>
    <row r="12" spans="1:12" x14ac:dyDescent="0.25">
      <c r="A12" s="66">
        <v>10</v>
      </c>
      <c r="B12" s="67"/>
      <c r="C12" s="67"/>
      <c r="D12" s="67"/>
      <c r="E12" s="67"/>
      <c r="F12" s="67"/>
      <c r="G12" s="67"/>
      <c r="H12" s="67"/>
      <c r="I12" s="67"/>
      <c r="J12" s="67"/>
      <c r="K12" s="67"/>
      <c r="L12" s="68"/>
    </row>
    <row r="13" spans="1:12" x14ac:dyDescent="0.25">
      <c r="A13" s="66">
        <v>11</v>
      </c>
      <c r="B13" s="67"/>
      <c r="C13" s="67"/>
      <c r="D13" s="67"/>
      <c r="E13" s="67"/>
      <c r="F13" s="67"/>
      <c r="G13" s="67"/>
      <c r="H13" s="67"/>
      <c r="I13" s="67"/>
      <c r="J13" s="67"/>
      <c r="K13" s="67"/>
      <c r="L13" s="68"/>
    </row>
    <row r="14" spans="1:12" x14ac:dyDescent="0.25">
      <c r="A14" s="66">
        <v>12</v>
      </c>
      <c r="B14" s="67"/>
      <c r="C14" s="67"/>
      <c r="D14" s="67"/>
      <c r="E14" s="67"/>
      <c r="F14" s="67"/>
      <c r="G14" s="67"/>
      <c r="H14" s="67"/>
      <c r="I14" s="67"/>
      <c r="J14" s="67"/>
      <c r="K14" s="67"/>
      <c r="L14" s="68"/>
    </row>
    <row r="15" spans="1:12" x14ac:dyDescent="0.25">
      <c r="A15" s="66">
        <v>13</v>
      </c>
      <c r="B15" s="67"/>
      <c r="C15" s="67"/>
      <c r="D15" s="67"/>
      <c r="E15" s="67"/>
      <c r="F15" s="67"/>
      <c r="G15" s="67"/>
      <c r="H15" s="67"/>
      <c r="I15" s="67"/>
      <c r="J15" s="67"/>
      <c r="K15" s="67"/>
      <c r="L15" s="68"/>
    </row>
    <row r="16" spans="1:12" x14ac:dyDescent="0.25">
      <c r="A16" s="66">
        <v>14</v>
      </c>
      <c r="B16" s="67"/>
      <c r="C16" s="67"/>
      <c r="D16" s="67"/>
      <c r="E16" s="67"/>
      <c r="F16" s="67"/>
      <c r="G16" s="67"/>
      <c r="H16" s="67"/>
      <c r="I16" s="67"/>
      <c r="J16" s="67"/>
      <c r="K16" s="67"/>
      <c r="L16" s="68"/>
    </row>
    <row r="17" spans="1:12" x14ac:dyDescent="0.25">
      <c r="A17" s="66">
        <v>15</v>
      </c>
      <c r="B17" s="67"/>
      <c r="C17" s="67"/>
      <c r="D17" s="67"/>
      <c r="E17" s="67"/>
      <c r="F17" s="67"/>
      <c r="G17" s="67"/>
      <c r="H17" s="67"/>
      <c r="I17" s="67"/>
      <c r="J17" s="67"/>
      <c r="K17" s="67"/>
      <c r="L17" s="68"/>
    </row>
    <row r="18" spans="1:12" x14ac:dyDescent="0.25">
      <c r="A18" s="66">
        <v>16</v>
      </c>
      <c r="B18" s="67"/>
      <c r="C18" s="67"/>
      <c r="D18" s="67"/>
      <c r="E18" s="67"/>
      <c r="F18" s="67"/>
      <c r="G18" s="67"/>
      <c r="H18" s="67"/>
      <c r="I18" s="67"/>
      <c r="J18" s="67"/>
      <c r="K18" s="67"/>
      <c r="L18" s="68"/>
    </row>
    <row r="19" spans="1:12" ht="15.75" thickBot="1" x14ac:dyDescent="0.3">
      <c r="A19" s="69">
        <v>17</v>
      </c>
      <c r="B19" s="70"/>
      <c r="C19" s="70"/>
      <c r="D19" s="70"/>
      <c r="E19" s="70"/>
      <c r="F19" s="70"/>
      <c r="G19" s="70"/>
      <c r="H19" s="70"/>
      <c r="I19" s="70"/>
      <c r="J19" s="70"/>
      <c r="K19" s="70"/>
      <c r="L19" s="71"/>
    </row>
    <row r="20" spans="1:12" ht="11.45" customHeight="1" thickBot="1" x14ac:dyDescent="0.3">
      <c r="A20" s="78"/>
      <c r="B20" s="78"/>
      <c r="C20" s="78"/>
      <c r="D20" s="78"/>
      <c r="E20" s="78"/>
    </row>
    <row r="21" spans="1:12" x14ac:dyDescent="0.25">
      <c r="A21" s="248" t="s">
        <v>313</v>
      </c>
      <c r="B21" s="249"/>
      <c r="C21" s="249"/>
      <c r="D21" s="249"/>
      <c r="E21" s="249"/>
      <c r="F21" s="249"/>
      <c r="G21" s="249"/>
      <c r="H21" s="249"/>
      <c r="I21" s="249"/>
      <c r="J21" s="249"/>
      <c r="K21" s="249"/>
      <c r="L21" s="250"/>
    </row>
    <row r="22" spans="1:12" ht="15" customHeight="1" x14ac:dyDescent="0.25">
      <c r="A22" s="80" t="s">
        <v>314</v>
      </c>
      <c r="B22" s="251" t="s">
        <v>325</v>
      </c>
      <c r="C22" s="251"/>
      <c r="D22" s="251"/>
      <c r="E22" s="251"/>
      <c r="F22" s="251"/>
      <c r="G22" s="251"/>
      <c r="H22" s="251"/>
      <c r="I22" s="251"/>
      <c r="J22" s="251"/>
      <c r="K22" s="251"/>
      <c r="L22" s="252"/>
    </row>
    <row r="23" spans="1:12" ht="15" customHeight="1" thickBot="1" x14ac:dyDescent="0.3">
      <c r="A23" s="81" t="s">
        <v>316</v>
      </c>
      <c r="B23" s="253" t="s">
        <v>326</v>
      </c>
      <c r="C23" s="253"/>
      <c r="D23" s="253"/>
      <c r="E23" s="253"/>
      <c r="F23" s="253"/>
      <c r="G23" s="253"/>
      <c r="H23" s="253"/>
      <c r="I23" s="253"/>
      <c r="J23" s="253"/>
      <c r="K23" s="253"/>
      <c r="L23" s="254"/>
    </row>
    <row r="24" spans="1:12" ht="10.15" customHeight="1" thickBot="1" x14ac:dyDescent="0.3">
      <c r="A24" s="239"/>
      <c r="B24" s="239"/>
      <c r="C24" s="239"/>
      <c r="D24" s="239"/>
      <c r="E24" s="239"/>
      <c r="F24" s="239"/>
      <c r="G24" s="239"/>
      <c r="H24" s="239"/>
      <c r="I24" s="239"/>
      <c r="J24" s="239"/>
      <c r="K24" s="239"/>
      <c r="L24" s="239"/>
    </row>
    <row r="25" spans="1:12" ht="44.45" customHeight="1" thickBot="1" x14ac:dyDescent="0.3">
      <c r="A25" s="240" t="s">
        <v>390</v>
      </c>
      <c r="B25" s="241"/>
      <c r="C25" s="241"/>
      <c r="D25" s="241"/>
      <c r="E25" s="241"/>
      <c r="F25" s="241"/>
      <c r="G25" s="241"/>
      <c r="H25" s="241"/>
      <c r="I25" s="241"/>
      <c r="J25" s="241"/>
      <c r="K25" s="241"/>
      <c r="L25" s="242"/>
    </row>
  </sheetData>
  <mergeCells count="8">
    <mergeCell ref="A24:L24"/>
    <mergeCell ref="A25:L25"/>
    <mergeCell ref="A1:A2"/>
    <mergeCell ref="B1:B2"/>
    <mergeCell ref="C1:L1"/>
    <mergeCell ref="A21:L21"/>
    <mergeCell ref="B22:L22"/>
    <mergeCell ref="B23:L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EMERGENCIA RAJ SRPA&amp;R&amp;"Arial,Normal"&amp;10F4.A6.G19.P 
Versión 3 
Página &amp;P de &amp;N 
18/03/2021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E2A9-9188-4C63-B0C9-48791944812E}">
  <sheetPr>
    <pageSetUpPr fitToPage="1"/>
  </sheetPr>
  <dimension ref="A1:S25"/>
  <sheetViews>
    <sheetView view="pageBreakPreview" zoomScale="85" zoomScaleNormal="100" zoomScaleSheetLayoutView="85" workbookViewId="0">
      <selection activeCell="C1" sqref="C1:D1"/>
    </sheetView>
  </sheetViews>
  <sheetFormatPr baseColWidth="10" defaultColWidth="11.5703125" defaultRowHeight="15" x14ac:dyDescent="0.25"/>
  <cols>
    <col min="1" max="1" width="8" customWidth="1"/>
    <col min="2" max="2" width="32.140625" customWidth="1"/>
    <col min="3" max="17" width="6.7109375" customWidth="1"/>
    <col min="18" max="18" width="9.7109375" customWidth="1"/>
  </cols>
  <sheetData>
    <row r="1" spans="1:19" ht="15" customHeight="1" x14ac:dyDescent="0.25">
      <c r="A1" s="255" t="s">
        <v>311</v>
      </c>
      <c r="B1" s="256" t="s">
        <v>327</v>
      </c>
      <c r="C1" s="245" t="s">
        <v>328</v>
      </c>
      <c r="D1" s="245"/>
      <c r="E1" s="245"/>
      <c r="F1" s="245"/>
      <c r="G1" s="245"/>
      <c r="H1" s="245"/>
      <c r="I1" s="245"/>
      <c r="J1" s="245"/>
      <c r="K1" s="245"/>
      <c r="L1" s="245"/>
      <c r="M1" s="245"/>
      <c r="N1" s="245"/>
      <c r="O1" s="245"/>
      <c r="P1" s="245"/>
      <c r="Q1" s="247"/>
    </row>
    <row r="2" spans="1:19" ht="88.15" customHeight="1" thickBot="1" x14ac:dyDescent="0.3">
      <c r="A2" s="244"/>
      <c r="B2" s="257"/>
      <c r="C2" s="95" t="s">
        <v>329</v>
      </c>
      <c r="D2" s="95" t="s">
        <v>330</v>
      </c>
      <c r="E2" s="95" t="s">
        <v>331</v>
      </c>
      <c r="F2" s="95" t="s">
        <v>391</v>
      </c>
      <c r="G2" s="73" t="s">
        <v>332</v>
      </c>
      <c r="H2" s="73" t="s">
        <v>333</v>
      </c>
      <c r="I2" s="73" t="s">
        <v>392</v>
      </c>
      <c r="J2" s="73" t="s">
        <v>334</v>
      </c>
      <c r="K2" s="73" t="s">
        <v>335</v>
      </c>
      <c r="L2" s="73" t="s">
        <v>336</v>
      </c>
      <c r="M2" s="73" t="s">
        <v>337</v>
      </c>
      <c r="N2" s="73" t="s">
        <v>338</v>
      </c>
      <c r="O2" s="73" t="s">
        <v>339</v>
      </c>
      <c r="P2" s="73" t="s">
        <v>340</v>
      </c>
      <c r="Q2" s="74" t="s">
        <v>341</v>
      </c>
      <c r="S2" s="96"/>
    </row>
    <row r="3" spans="1:19" ht="15" customHeight="1" x14ac:dyDescent="0.25">
      <c r="A3" s="75">
        <v>1</v>
      </c>
      <c r="B3" s="67"/>
      <c r="C3" s="67"/>
      <c r="D3" s="67"/>
      <c r="E3" s="67"/>
      <c r="F3" s="67"/>
      <c r="G3" s="67"/>
      <c r="H3" s="67"/>
      <c r="I3" s="67"/>
      <c r="J3" s="67"/>
      <c r="K3" s="67"/>
      <c r="L3" s="67"/>
      <c r="M3" s="67"/>
      <c r="N3" s="67"/>
      <c r="O3" s="67"/>
      <c r="P3" s="67"/>
      <c r="Q3" s="68"/>
    </row>
    <row r="4" spans="1:19" ht="15" customHeight="1" x14ac:dyDescent="0.25">
      <c r="A4" s="66">
        <v>2</v>
      </c>
      <c r="B4" s="67"/>
      <c r="C4" s="67"/>
      <c r="D4" s="67"/>
      <c r="E4" s="67"/>
      <c r="F4" s="67"/>
      <c r="G4" s="67"/>
      <c r="H4" s="67"/>
      <c r="I4" s="67"/>
      <c r="J4" s="67"/>
      <c r="K4" s="67"/>
      <c r="L4" s="67"/>
      <c r="M4" s="67"/>
      <c r="N4" s="67"/>
      <c r="O4" s="67"/>
      <c r="P4" s="67"/>
      <c r="Q4" s="68"/>
    </row>
    <row r="5" spans="1:19" ht="15" customHeight="1" x14ac:dyDescent="0.25">
      <c r="A5" s="66">
        <v>3</v>
      </c>
      <c r="B5" s="67"/>
      <c r="C5" s="67"/>
      <c r="D5" s="67"/>
      <c r="E5" s="67"/>
      <c r="F5" s="67"/>
      <c r="G5" s="67"/>
      <c r="H5" s="67"/>
      <c r="I5" s="67"/>
      <c r="J5" s="67"/>
      <c r="K5" s="67"/>
      <c r="L5" s="67"/>
      <c r="M5" s="67"/>
      <c r="N5" s="67"/>
      <c r="O5" s="67"/>
      <c r="P5" s="67"/>
      <c r="Q5" s="68"/>
    </row>
    <row r="6" spans="1:19" ht="15" customHeight="1" x14ac:dyDescent="0.25">
      <c r="A6" s="66">
        <v>4</v>
      </c>
      <c r="B6" s="67"/>
      <c r="C6" s="67"/>
      <c r="D6" s="67"/>
      <c r="E6" s="67"/>
      <c r="F6" s="67"/>
      <c r="G6" s="67"/>
      <c r="H6" s="67"/>
      <c r="I6" s="67"/>
      <c r="J6" s="67"/>
      <c r="K6" s="67"/>
      <c r="L6" s="67"/>
      <c r="M6" s="67"/>
      <c r="N6" s="67"/>
      <c r="O6" s="67"/>
      <c r="P6" s="67"/>
      <c r="Q6" s="68"/>
    </row>
    <row r="7" spans="1:19" ht="15" customHeight="1" x14ac:dyDescent="0.25">
      <c r="A7" s="66">
        <v>5</v>
      </c>
      <c r="B7" s="67"/>
      <c r="C7" s="67"/>
      <c r="D7" s="67"/>
      <c r="E7" s="67"/>
      <c r="F7" s="67"/>
      <c r="G7" s="67"/>
      <c r="H7" s="67"/>
      <c r="I7" s="67"/>
      <c r="J7" s="67"/>
      <c r="K7" s="67"/>
      <c r="L7" s="67"/>
      <c r="M7" s="67"/>
      <c r="N7" s="67"/>
      <c r="O7" s="67"/>
      <c r="P7" s="67"/>
      <c r="Q7" s="68"/>
    </row>
    <row r="8" spans="1:19" ht="15" customHeight="1" x14ac:dyDescent="0.25">
      <c r="A8" s="66">
        <v>6</v>
      </c>
      <c r="B8" s="67"/>
      <c r="C8" s="67"/>
      <c r="D8" s="67"/>
      <c r="E8" s="67"/>
      <c r="F8" s="67"/>
      <c r="G8" s="67"/>
      <c r="H8" s="67"/>
      <c r="I8" s="67"/>
      <c r="J8" s="67"/>
      <c r="K8" s="67"/>
      <c r="L8" s="67"/>
      <c r="M8" s="67"/>
      <c r="N8" s="67"/>
      <c r="O8" s="67"/>
      <c r="P8" s="67"/>
      <c r="Q8" s="68"/>
    </row>
    <row r="9" spans="1:19" ht="15" customHeight="1" x14ac:dyDescent="0.25">
      <c r="A9" s="66">
        <v>7</v>
      </c>
      <c r="B9" s="67"/>
      <c r="C9" s="67"/>
      <c r="D9" s="67"/>
      <c r="E9" s="67"/>
      <c r="F9" s="67"/>
      <c r="G9" s="67"/>
      <c r="H9" s="67"/>
      <c r="I9" s="67"/>
      <c r="J9" s="67"/>
      <c r="K9" s="67"/>
      <c r="L9" s="67"/>
      <c r="M9" s="67"/>
      <c r="N9" s="67"/>
      <c r="O9" s="67"/>
      <c r="P9" s="67"/>
      <c r="Q9" s="68"/>
    </row>
    <row r="10" spans="1:19" ht="15" customHeight="1" x14ac:dyDescent="0.25">
      <c r="A10" s="66">
        <v>8</v>
      </c>
      <c r="B10" s="67"/>
      <c r="C10" s="67"/>
      <c r="D10" s="67"/>
      <c r="E10" s="67"/>
      <c r="F10" s="67"/>
      <c r="G10" s="67"/>
      <c r="H10" s="67"/>
      <c r="I10" s="67"/>
      <c r="J10" s="67"/>
      <c r="K10" s="67"/>
      <c r="L10" s="67"/>
      <c r="M10" s="67"/>
      <c r="N10" s="67"/>
      <c r="O10" s="67"/>
      <c r="P10" s="67"/>
      <c r="Q10" s="68"/>
    </row>
    <row r="11" spans="1:19" ht="15" customHeight="1" x14ac:dyDescent="0.25">
      <c r="A11" s="66">
        <v>9</v>
      </c>
      <c r="B11" s="67"/>
      <c r="C11" s="67"/>
      <c r="D11" s="67"/>
      <c r="E11" s="67"/>
      <c r="F11" s="67"/>
      <c r="G11" s="67"/>
      <c r="H11" s="67"/>
      <c r="I11" s="67"/>
      <c r="J11" s="67"/>
      <c r="K11" s="67"/>
      <c r="L11" s="67"/>
      <c r="M11" s="67"/>
      <c r="N11" s="67"/>
      <c r="O11" s="67"/>
      <c r="P11" s="67"/>
      <c r="Q11" s="68"/>
    </row>
    <row r="12" spans="1:19" ht="15" customHeight="1" x14ac:dyDescent="0.25">
      <c r="A12" s="66">
        <v>10</v>
      </c>
      <c r="B12" s="67"/>
      <c r="C12" s="67"/>
      <c r="D12" s="67"/>
      <c r="E12" s="67"/>
      <c r="F12" s="67"/>
      <c r="G12" s="67"/>
      <c r="H12" s="67"/>
      <c r="I12" s="67"/>
      <c r="J12" s="67"/>
      <c r="K12" s="67"/>
      <c r="L12" s="67"/>
      <c r="M12" s="67"/>
      <c r="N12" s="67"/>
      <c r="O12" s="67"/>
      <c r="P12" s="67"/>
      <c r="Q12" s="68"/>
    </row>
    <row r="13" spans="1:19" ht="15" customHeight="1" x14ac:dyDescent="0.25">
      <c r="A13" s="66">
        <v>11</v>
      </c>
      <c r="B13" s="67"/>
      <c r="C13" s="67"/>
      <c r="D13" s="67"/>
      <c r="E13" s="67"/>
      <c r="F13" s="67"/>
      <c r="G13" s="67"/>
      <c r="H13" s="67"/>
      <c r="I13" s="67"/>
      <c r="J13" s="67"/>
      <c r="K13" s="67"/>
      <c r="L13" s="67"/>
      <c r="M13" s="67"/>
      <c r="N13" s="67"/>
      <c r="O13" s="67"/>
      <c r="P13" s="67"/>
      <c r="Q13" s="68"/>
    </row>
    <row r="14" spans="1:19" ht="15" customHeight="1" x14ac:dyDescent="0.25">
      <c r="A14" s="66">
        <v>12</v>
      </c>
      <c r="B14" s="67"/>
      <c r="C14" s="67"/>
      <c r="D14" s="67"/>
      <c r="E14" s="67"/>
      <c r="F14" s="67"/>
      <c r="G14" s="67"/>
      <c r="H14" s="67"/>
      <c r="I14" s="67"/>
      <c r="J14" s="67"/>
      <c r="K14" s="67"/>
      <c r="L14" s="67"/>
      <c r="M14" s="67"/>
      <c r="N14" s="67"/>
      <c r="O14" s="67"/>
      <c r="P14" s="67"/>
      <c r="Q14" s="68"/>
    </row>
    <row r="15" spans="1:19" ht="15" customHeight="1" x14ac:dyDescent="0.25">
      <c r="A15" s="66">
        <v>13</v>
      </c>
      <c r="B15" s="67"/>
      <c r="C15" s="67"/>
      <c r="D15" s="67"/>
      <c r="E15" s="67"/>
      <c r="F15" s="67"/>
      <c r="G15" s="67"/>
      <c r="H15" s="67"/>
      <c r="I15" s="67"/>
      <c r="J15" s="67"/>
      <c r="K15" s="67"/>
      <c r="L15" s="67"/>
      <c r="M15" s="67"/>
      <c r="N15" s="67"/>
      <c r="O15" s="67"/>
      <c r="P15" s="67"/>
      <c r="Q15" s="68"/>
    </row>
    <row r="16" spans="1:19" ht="15" customHeight="1" x14ac:dyDescent="0.25">
      <c r="A16" s="66">
        <v>14</v>
      </c>
      <c r="B16" s="67"/>
      <c r="C16" s="67"/>
      <c r="D16" s="67"/>
      <c r="E16" s="67"/>
      <c r="F16" s="67"/>
      <c r="G16" s="67"/>
      <c r="H16" s="67"/>
      <c r="I16" s="67"/>
      <c r="J16" s="67"/>
      <c r="K16" s="67"/>
      <c r="L16" s="67"/>
      <c r="M16" s="67"/>
      <c r="N16" s="67"/>
      <c r="O16" s="67"/>
      <c r="P16" s="67"/>
      <c r="Q16" s="68"/>
    </row>
    <row r="17" spans="1:17" ht="15" customHeight="1" x14ac:dyDescent="0.25">
      <c r="A17" s="66">
        <v>15</v>
      </c>
      <c r="B17" s="67"/>
      <c r="C17" s="67"/>
      <c r="D17" s="67"/>
      <c r="E17" s="67"/>
      <c r="F17" s="67"/>
      <c r="G17" s="67"/>
      <c r="H17" s="67"/>
      <c r="I17" s="67"/>
      <c r="J17" s="67"/>
      <c r="K17" s="67"/>
      <c r="L17" s="67"/>
      <c r="M17" s="67"/>
      <c r="N17" s="67"/>
      <c r="O17" s="67"/>
      <c r="P17" s="67"/>
      <c r="Q17" s="68"/>
    </row>
    <row r="18" spans="1:17" ht="15" customHeight="1" x14ac:dyDescent="0.25">
      <c r="A18" s="66">
        <v>16</v>
      </c>
      <c r="B18" s="67"/>
      <c r="C18" s="67"/>
      <c r="D18" s="67"/>
      <c r="E18" s="67"/>
      <c r="F18" s="67"/>
      <c r="G18" s="67"/>
      <c r="H18" s="67"/>
      <c r="I18" s="67"/>
      <c r="J18" s="67"/>
      <c r="K18" s="67"/>
      <c r="L18" s="67"/>
      <c r="M18" s="67"/>
      <c r="N18" s="67"/>
      <c r="O18" s="67"/>
      <c r="P18" s="67"/>
      <c r="Q18" s="68"/>
    </row>
    <row r="19" spans="1:17" ht="15" customHeight="1" thickBot="1" x14ac:dyDescent="0.3">
      <c r="A19" s="69">
        <v>17</v>
      </c>
      <c r="B19" s="70"/>
      <c r="C19" s="70"/>
      <c r="D19" s="70"/>
      <c r="E19" s="70"/>
      <c r="F19" s="70"/>
      <c r="G19" s="70"/>
      <c r="H19" s="70"/>
      <c r="I19" s="70"/>
      <c r="J19" s="70"/>
      <c r="K19" s="70"/>
      <c r="L19" s="70"/>
      <c r="M19" s="70"/>
      <c r="N19" s="70"/>
      <c r="O19" s="70"/>
      <c r="P19" s="70"/>
      <c r="Q19" s="71"/>
    </row>
    <row r="20" spans="1:17" ht="12.6" customHeight="1" thickBot="1" x14ac:dyDescent="0.3">
      <c r="A20" s="79"/>
      <c r="B20" s="79"/>
      <c r="C20" s="79"/>
      <c r="D20" s="79"/>
      <c r="E20" s="79"/>
      <c r="F20" s="79"/>
      <c r="G20" s="79"/>
      <c r="H20" s="79"/>
      <c r="I20" s="79"/>
      <c r="J20" s="79"/>
      <c r="K20" s="79"/>
      <c r="L20" s="79"/>
      <c r="M20" s="79"/>
      <c r="N20" s="79"/>
      <c r="O20" s="79"/>
      <c r="P20" s="79"/>
      <c r="Q20" s="79"/>
    </row>
    <row r="21" spans="1:17" ht="16.899999999999999" customHeight="1" x14ac:dyDescent="0.25">
      <c r="A21" s="248" t="s">
        <v>313</v>
      </c>
      <c r="B21" s="249"/>
      <c r="C21" s="249"/>
      <c r="D21" s="249"/>
      <c r="E21" s="249"/>
      <c r="F21" s="249"/>
      <c r="G21" s="249"/>
      <c r="H21" s="249"/>
      <c r="I21" s="249"/>
      <c r="J21" s="249"/>
      <c r="K21" s="249"/>
      <c r="L21" s="249"/>
      <c r="M21" s="249"/>
      <c r="N21" s="249"/>
      <c r="O21" s="249"/>
      <c r="P21" s="249"/>
      <c r="Q21" s="250"/>
    </row>
    <row r="22" spans="1:17" ht="24" customHeight="1" x14ac:dyDescent="0.25">
      <c r="A22" s="82" t="s">
        <v>314</v>
      </c>
      <c r="B22" s="251" t="s">
        <v>342</v>
      </c>
      <c r="C22" s="251"/>
      <c r="D22" s="251"/>
      <c r="E22" s="251"/>
      <c r="F22" s="251"/>
      <c r="G22" s="251"/>
      <c r="H22" s="251"/>
      <c r="I22" s="251"/>
      <c r="J22" s="251"/>
      <c r="K22" s="251"/>
      <c r="L22" s="251"/>
      <c r="M22" s="251"/>
      <c r="N22" s="251"/>
      <c r="O22" s="251"/>
      <c r="P22" s="251"/>
      <c r="Q22" s="252"/>
    </row>
    <row r="23" spans="1:17" ht="24" customHeight="1" thickBot="1" x14ac:dyDescent="0.3">
      <c r="A23" s="83" t="s">
        <v>316</v>
      </c>
      <c r="B23" s="253" t="s">
        <v>343</v>
      </c>
      <c r="C23" s="253"/>
      <c r="D23" s="253"/>
      <c r="E23" s="253"/>
      <c r="F23" s="253"/>
      <c r="G23" s="253"/>
      <c r="H23" s="253"/>
      <c r="I23" s="253"/>
      <c r="J23" s="253"/>
      <c r="K23" s="253"/>
      <c r="L23" s="253"/>
      <c r="M23" s="253"/>
      <c r="N23" s="253"/>
      <c r="O23" s="253"/>
      <c r="P23" s="253"/>
      <c r="Q23" s="254"/>
    </row>
    <row r="24" spans="1:17" ht="14.45" customHeight="1" x14ac:dyDescent="0.25"/>
    <row r="25"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CENTRO DE EMERGENCIA RAJ SRPA&amp;R&amp;"Arial,Normal"&amp;10F4.A6.G19.P 
Versión 3 
Página &amp;P de &amp;N 
18/03/2021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4796-91E2-4CD9-ACED-C803F75949EB}">
  <sheetPr>
    <pageSetUpPr fitToPage="1"/>
  </sheetPr>
  <dimension ref="A1:P24"/>
  <sheetViews>
    <sheetView view="pageBreakPreview" zoomScale="85" zoomScaleNormal="100" zoomScaleSheetLayoutView="85" workbookViewId="0">
      <selection activeCell="C1" sqref="C1:D1"/>
    </sheetView>
  </sheetViews>
  <sheetFormatPr baseColWidth="10" defaultColWidth="11.42578125" defaultRowHeight="14.25" x14ac:dyDescent="0.2"/>
  <cols>
    <col min="1" max="1" width="4.85546875" style="105" customWidth="1"/>
    <col min="2" max="2" width="30" style="105" customWidth="1"/>
    <col min="3" max="6" width="5.5703125" style="105" customWidth="1"/>
    <col min="7" max="7" width="6.5703125" style="105" customWidth="1"/>
    <col min="8" max="9" width="5.7109375" style="105" customWidth="1"/>
    <col min="10" max="10" width="6" style="105" customWidth="1"/>
    <col min="11" max="12" width="6.42578125" style="105" customWidth="1"/>
    <col min="13" max="13" width="8" style="105" customWidth="1"/>
    <col min="14" max="14" width="6.42578125" style="105" customWidth="1"/>
    <col min="15" max="16" width="6.85546875" style="105" customWidth="1"/>
    <col min="17" max="16384" width="11.42578125" style="105"/>
  </cols>
  <sheetData>
    <row r="1" spans="1:16" s="100" customFormat="1" ht="129.75" customHeight="1" thickBot="1" x14ac:dyDescent="0.25">
      <c r="A1" s="97" t="s">
        <v>311</v>
      </c>
      <c r="B1" s="98" t="s">
        <v>344</v>
      </c>
      <c r="C1" s="99" t="s">
        <v>345</v>
      </c>
      <c r="D1" s="84" t="s">
        <v>346</v>
      </c>
      <c r="E1" s="65" t="s">
        <v>347</v>
      </c>
      <c r="F1" s="84" t="s">
        <v>348</v>
      </c>
      <c r="G1" s="84" t="s">
        <v>349</v>
      </c>
      <c r="H1" s="84" t="s">
        <v>350</v>
      </c>
      <c r="I1" s="84" t="s">
        <v>351</v>
      </c>
      <c r="J1" s="84" t="s">
        <v>352</v>
      </c>
      <c r="K1" s="84" t="s">
        <v>353</v>
      </c>
      <c r="L1" s="84" t="s">
        <v>354</v>
      </c>
      <c r="M1" s="84" t="s">
        <v>355</v>
      </c>
      <c r="N1" s="84" t="s">
        <v>356</v>
      </c>
      <c r="O1" s="84" t="s">
        <v>357</v>
      </c>
      <c r="P1" s="85" t="s">
        <v>358</v>
      </c>
    </row>
    <row r="2" spans="1:16" ht="15" x14ac:dyDescent="0.2">
      <c r="A2" s="101">
        <v>1</v>
      </c>
      <c r="B2" s="102"/>
      <c r="C2" s="103"/>
      <c r="D2" s="103"/>
      <c r="E2" s="103"/>
      <c r="F2" s="103"/>
      <c r="G2" s="103"/>
      <c r="H2" s="103"/>
      <c r="I2" s="103"/>
      <c r="J2" s="103"/>
      <c r="K2" s="103"/>
      <c r="L2" s="103"/>
      <c r="M2" s="103"/>
      <c r="N2" s="103"/>
      <c r="O2" s="103"/>
      <c r="P2" s="104"/>
    </row>
    <row r="3" spans="1:16" ht="15" x14ac:dyDescent="0.2">
      <c r="A3" s="106">
        <v>2</v>
      </c>
      <c r="B3" s="107"/>
      <c r="C3" s="103"/>
      <c r="D3" s="103"/>
      <c r="E3" s="103"/>
      <c r="F3" s="103"/>
      <c r="G3" s="103"/>
      <c r="H3" s="103"/>
      <c r="I3" s="103"/>
      <c r="J3" s="103"/>
      <c r="K3" s="103"/>
      <c r="L3" s="103"/>
      <c r="M3" s="103"/>
      <c r="N3" s="103"/>
      <c r="O3" s="103"/>
      <c r="P3" s="104"/>
    </row>
    <row r="4" spans="1:16" ht="15" x14ac:dyDescent="0.2">
      <c r="A4" s="106">
        <v>3</v>
      </c>
      <c r="B4" s="107"/>
      <c r="C4" s="103"/>
      <c r="D4" s="103"/>
      <c r="E4" s="103"/>
      <c r="F4" s="103"/>
      <c r="G4" s="103"/>
      <c r="H4" s="103"/>
      <c r="I4" s="103"/>
      <c r="J4" s="103"/>
      <c r="K4" s="103"/>
      <c r="L4" s="103"/>
      <c r="M4" s="103"/>
      <c r="N4" s="103"/>
      <c r="O4" s="103"/>
      <c r="P4" s="104"/>
    </row>
    <row r="5" spans="1:16" ht="15" x14ac:dyDescent="0.2">
      <c r="A5" s="106">
        <v>4</v>
      </c>
      <c r="B5" s="107"/>
      <c r="C5" s="103"/>
      <c r="D5" s="103"/>
      <c r="E5" s="103"/>
      <c r="F5" s="103"/>
      <c r="G5" s="103"/>
      <c r="H5" s="103"/>
      <c r="I5" s="103"/>
      <c r="J5" s="103"/>
      <c r="K5" s="103"/>
      <c r="L5" s="103"/>
      <c r="M5" s="103"/>
      <c r="N5" s="103"/>
      <c r="O5" s="103"/>
      <c r="P5" s="104"/>
    </row>
    <row r="6" spans="1:16" ht="15" x14ac:dyDescent="0.2">
      <c r="A6" s="106">
        <v>5</v>
      </c>
      <c r="B6" s="107"/>
      <c r="C6" s="103"/>
      <c r="D6" s="103"/>
      <c r="E6" s="103"/>
      <c r="F6" s="103"/>
      <c r="G6" s="103"/>
      <c r="H6" s="103"/>
      <c r="I6" s="103"/>
      <c r="J6" s="103"/>
      <c r="K6" s="103"/>
      <c r="L6" s="103"/>
      <c r="M6" s="103"/>
      <c r="N6" s="103"/>
      <c r="O6" s="103"/>
      <c r="P6" s="104"/>
    </row>
    <row r="7" spans="1:16" ht="15" x14ac:dyDescent="0.2">
      <c r="A7" s="106">
        <v>6</v>
      </c>
      <c r="B7" s="107"/>
      <c r="C7" s="103"/>
      <c r="D7" s="103"/>
      <c r="E7" s="103"/>
      <c r="F7" s="103"/>
      <c r="G7" s="103"/>
      <c r="H7" s="103"/>
      <c r="I7" s="103"/>
      <c r="J7" s="103"/>
      <c r="K7" s="103"/>
      <c r="L7" s="103"/>
      <c r="M7" s="103"/>
      <c r="N7" s="103"/>
      <c r="O7" s="103"/>
      <c r="P7" s="104"/>
    </row>
    <row r="8" spans="1:16" ht="15" x14ac:dyDescent="0.2">
      <c r="A8" s="106">
        <v>7</v>
      </c>
      <c r="B8" s="107"/>
      <c r="C8" s="103"/>
      <c r="D8" s="103"/>
      <c r="E8" s="103"/>
      <c r="F8" s="103"/>
      <c r="G8" s="103"/>
      <c r="H8" s="103"/>
      <c r="I8" s="103"/>
      <c r="J8" s="103"/>
      <c r="K8" s="103"/>
      <c r="L8" s="103"/>
      <c r="M8" s="103"/>
      <c r="N8" s="103"/>
      <c r="O8" s="103"/>
      <c r="P8" s="104"/>
    </row>
    <row r="9" spans="1:16" ht="15" x14ac:dyDescent="0.2">
      <c r="A9" s="106">
        <v>8</v>
      </c>
      <c r="B9" s="107"/>
      <c r="C9" s="103"/>
      <c r="D9" s="103"/>
      <c r="E9" s="103"/>
      <c r="F9" s="103"/>
      <c r="G9" s="103"/>
      <c r="H9" s="103"/>
      <c r="I9" s="103"/>
      <c r="J9" s="103"/>
      <c r="K9" s="103"/>
      <c r="L9" s="103"/>
      <c r="M9" s="103"/>
      <c r="N9" s="103"/>
      <c r="O9" s="103"/>
      <c r="P9" s="104"/>
    </row>
    <row r="10" spans="1:16" ht="15" x14ac:dyDescent="0.2">
      <c r="A10" s="106">
        <v>9</v>
      </c>
      <c r="B10" s="107"/>
      <c r="C10" s="103"/>
      <c r="D10" s="103"/>
      <c r="E10" s="103"/>
      <c r="F10" s="103"/>
      <c r="G10" s="103"/>
      <c r="H10" s="103"/>
      <c r="I10" s="103"/>
      <c r="J10" s="103"/>
      <c r="K10" s="103"/>
      <c r="L10" s="103"/>
      <c r="M10" s="103"/>
      <c r="N10" s="103"/>
      <c r="O10" s="103"/>
      <c r="P10" s="104"/>
    </row>
    <row r="11" spans="1:16" ht="15" x14ac:dyDescent="0.2">
      <c r="A11" s="106">
        <v>10</v>
      </c>
      <c r="B11" s="107"/>
      <c r="C11" s="103"/>
      <c r="D11" s="103"/>
      <c r="E11" s="103"/>
      <c r="F11" s="103"/>
      <c r="G11" s="103"/>
      <c r="H11" s="103"/>
      <c r="I11" s="103"/>
      <c r="J11" s="103"/>
      <c r="K11" s="103"/>
      <c r="L11" s="103"/>
      <c r="M11" s="103"/>
      <c r="N11" s="103"/>
      <c r="O11" s="103"/>
      <c r="P11" s="104"/>
    </row>
    <row r="12" spans="1:16" ht="15" x14ac:dyDescent="0.2">
      <c r="A12" s="106">
        <v>11</v>
      </c>
      <c r="B12" s="107"/>
      <c r="C12" s="103"/>
      <c r="D12" s="103"/>
      <c r="E12" s="103"/>
      <c r="F12" s="103"/>
      <c r="G12" s="103"/>
      <c r="H12" s="103"/>
      <c r="I12" s="103"/>
      <c r="J12" s="103"/>
      <c r="K12" s="103"/>
      <c r="L12" s="103"/>
      <c r="M12" s="103"/>
      <c r="N12" s="103"/>
      <c r="O12" s="103"/>
      <c r="P12" s="104"/>
    </row>
    <row r="13" spans="1:16" ht="15" x14ac:dyDescent="0.2">
      <c r="A13" s="106">
        <v>12</v>
      </c>
      <c r="B13" s="107"/>
      <c r="C13" s="103"/>
      <c r="D13" s="103"/>
      <c r="E13" s="103"/>
      <c r="F13" s="103"/>
      <c r="G13" s="103"/>
      <c r="H13" s="103"/>
      <c r="I13" s="103"/>
      <c r="J13" s="103"/>
      <c r="K13" s="103"/>
      <c r="L13" s="103"/>
      <c r="M13" s="103"/>
      <c r="N13" s="103"/>
      <c r="O13" s="103"/>
      <c r="P13" s="104"/>
    </row>
    <row r="14" spans="1:16" ht="15" x14ac:dyDescent="0.2">
      <c r="A14" s="106">
        <v>13</v>
      </c>
      <c r="B14" s="107"/>
      <c r="C14" s="103"/>
      <c r="D14" s="103"/>
      <c r="E14" s="103"/>
      <c r="F14" s="103"/>
      <c r="G14" s="103"/>
      <c r="H14" s="103"/>
      <c r="I14" s="103"/>
      <c r="J14" s="103"/>
      <c r="K14" s="103"/>
      <c r="L14" s="103"/>
      <c r="M14" s="103"/>
      <c r="N14" s="103"/>
      <c r="O14" s="103"/>
      <c r="P14" s="104"/>
    </row>
    <row r="15" spans="1:16" ht="15" x14ac:dyDescent="0.2">
      <c r="A15" s="106">
        <v>14</v>
      </c>
      <c r="B15" s="107"/>
      <c r="C15" s="103"/>
      <c r="D15" s="103"/>
      <c r="E15" s="103"/>
      <c r="F15" s="103"/>
      <c r="G15" s="103"/>
      <c r="H15" s="103"/>
      <c r="I15" s="103"/>
      <c r="J15" s="103"/>
      <c r="K15" s="103"/>
      <c r="L15" s="103"/>
      <c r="M15" s="103"/>
      <c r="N15" s="103"/>
      <c r="O15" s="103"/>
      <c r="P15" s="104"/>
    </row>
    <row r="16" spans="1:16" ht="15" x14ac:dyDescent="0.2">
      <c r="A16" s="106">
        <v>15</v>
      </c>
      <c r="B16" s="107"/>
      <c r="C16" s="103"/>
      <c r="D16" s="103"/>
      <c r="E16" s="103"/>
      <c r="F16" s="103"/>
      <c r="G16" s="103"/>
      <c r="H16" s="103"/>
      <c r="I16" s="103"/>
      <c r="J16" s="103"/>
      <c r="K16" s="103"/>
      <c r="L16" s="103"/>
      <c r="M16" s="103"/>
      <c r="N16" s="103"/>
      <c r="O16" s="103"/>
      <c r="P16" s="104"/>
    </row>
    <row r="17" spans="1:16" ht="15" x14ac:dyDescent="0.2">
      <c r="A17" s="106">
        <v>16</v>
      </c>
      <c r="B17" s="107"/>
      <c r="C17" s="103"/>
      <c r="D17" s="103"/>
      <c r="E17" s="103"/>
      <c r="F17" s="103"/>
      <c r="G17" s="103"/>
      <c r="H17" s="103"/>
      <c r="I17" s="103"/>
      <c r="J17" s="103"/>
      <c r="K17" s="103"/>
      <c r="L17" s="103"/>
      <c r="M17" s="103"/>
      <c r="N17" s="103"/>
      <c r="O17" s="103"/>
      <c r="P17" s="104"/>
    </row>
    <row r="18" spans="1:16" ht="15.75" thickBot="1" x14ac:dyDescent="0.25">
      <c r="A18" s="108">
        <v>17</v>
      </c>
      <c r="B18" s="109"/>
      <c r="C18" s="110"/>
      <c r="D18" s="110"/>
      <c r="E18" s="110"/>
      <c r="F18" s="110"/>
      <c r="G18" s="110"/>
      <c r="H18" s="110"/>
      <c r="I18" s="110"/>
      <c r="J18" s="110"/>
      <c r="K18" s="110"/>
      <c r="L18" s="110"/>
      <c r="M18" s="110"/>
      <c r="N18" s="110"/>
      <c r="O18" s="110"/>
      <c r="P18" s="111"/>
    </row>
    <row r="19" spans="1:16" ht="12" customHeight="1" x14ac:dyDescent="0.2">
      <c r="A19" s="112"/>
      <c r="B19" s="112"/>
      <c r="C19" s="112"/>
      <c r="D19" s="112"/>
      <c r="E19" s="112"/>
      <c r="F19" s="112"/>
      <c r="G19" s="112"/>
      <c r="H19" s="112"/>
      <c r="I19" s="112"/>
      <c r="J19" s="112"/>
      <c r="K19" s="112"/>
      <c r="L19" s="112"/>
      <c r="M19" s="112"/>
      <c r="N19" s="112"/>
      <c r="O19" s="112"/>
      <c r="P19" s="112"/>
    </row>
    <row r="20" spans="1:16" ht="11.45" customHeight="1" x14ac:dyDescent="0.2">
      <c r="A20" s="258" t="s">
        <v>313</v>
      </c>
      <c r="B20" s="258"/>
      <c r="C20" s="258"/>
      <c r="D20" s="258"/>
      <c r="E20" s="258"/>
      <c r="F20" s="258"/>
      <c r="G20" s="258"/>
      <c r="H20" s="258"/>
      <c r="I20" s="258"/>
      <c r="J20" s="258"/>
      <c r="K20" s="258"/>
      <c r="L20" s="258"/>
      <c r="M20" s="258"/>
      <c r="N20" s="258"/>
      <c r="O20" s="258"/>
      <c r="P20" s="258"/>
    </row>
    <row r="21" spans="1:16" x14ac:dyDescent="0.2">
      <c r="A21" s="113" t="s">
        <v>314</v>
      </c>
      <c r="B21" s="259" t="s">
        <v>359</v>
      </c>
      <c r="C21" s="259"/>
      <c r="D21" s="259"/>
      <c r="E21" s="259"/>
      <c r="F21" s="259"/>
      <c r="G21" s="259"/>
      <c r="H21" s="259"/>
      <c r="I21" s="259"/>
      <c r="J21" s="259"/>
      <c r="K21" s="259"/>
      <c r="L21" s="259"/>
      <c r="M21" s="259"/>
      <c r="N21" s="259"/>
      <c r="O21" s="259"/>
      <c r="P21" s="259"/>
    </row>
    <row r="22" spans="1:16" x14ac:dyDescent="0.2">
      <c r="A22" s="113" t="s">
        <v>316</v>
      </c>
      <c r="B22" s="259" t="s">
        <v>360</v>
      </c>
      <c r="C22" s="259"/>
      <c r="D22" s="259"/>
      <c r="E22" s="259"/>
      <c r="F22" s="259"/>
      <c r="G22" s="259"/>
      <c r="H22" s="259"/>
      <c r="I22" s="259"/>
      <c r="J22" s="259"/>
      <c r="K22" s="259"/>
      <c r="L22" s="259"/>
      <c r="M22" s="259"/>
      <c r="N22" s="259"/>
      <c r="O22" s="259"/>
      <c r="P22" s="259"/>
    </row>
    <row r="23" spans="1:16" ht="15" customHeight="1" x14ac:dyDescent="0.2">
      <c r="A23" s="113" t="s">
        <v>318</v>
      </c>
      <c r="B23" s="259" t="s">
        <v>393</v>
      </c>
      <c r="C23" s="259"/>
      <c r="D23" s="259"/>
      <c r="E23" s="259"/>
      <c r="F23" s="259"/>
      <c r="G23" s="259"/>
      <c r="H23" s="259"/>
      <c r="I23" s="259"/>
      <c r="J23" s="259"/>
      <c r="K23" s="259"/>
      <c r="L23" s="259"/>
      <c r="M23" s="259"/>
      <c r="N23" s="259"/>
      <c r="O23" s="259"/>
      <c r="P23" s="259"/>
    </row>
    <row r="24" spans="1:16" ht="12" customHeight="1" x14ac:dyDescent="0.2">
      <c r="A24" s="260" t="s">
        <v>394</v>
      </c>
      <c r="B24" s="260"/>
      <c r="C24" s="260"/>
      <c r="D24" s="260"/>
      <c r="E24" s="260"/>
      <c r="F24" s="260"/>
      <c r="G24" s="260"/>
      <c r="H24" s="260"/>
      <c r="I24" s="260"/>
      <c r="J24" s="260"/>
      <c r="K24" s="260"/>
      <c r="L24" s="260"/>
      <c r="M24" s="260"/>
      <c r="N24" s="260"/>
      <c r="O24" s="260"/>
      <c r="P24" s="260"/>
    </row>
  </sheetData>
  <mergeCells count="5">
    <mergeCell ref="A20:P20"/>
    <mergeCell ref="B21:P21"/>
    <mergeCell ref="B22:P22"/>
    <mergeCell ref="B23:P23"/>
    <mergeCell ref="A24:P24"/>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EMERGENCIA RAJ SRPA&amp;R&amp;"Arial,Normal"&amp;10F4.A6.G19.P 
Versión 3 
Página &amp;P de &amp;N 
18/03/2021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Registro</vt:lpstr>
      <vt:lpstr>Consolidado</vt:lpstr>
      <vt:lpstr>DHA</vt:lpstr>
      <vt:lpstr>DP</vt:lpstr>
      <vt:lpstr>DAP</vt:lpstr>
      <vt:lpstr>DTH</vt:lpstr>
      <vt:lpstr>Tablas</vt:lpstr>
      <vt:lpstr>DP!Área_de_impresión</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cp:lastModifiedBy>
  <cp:lastPrinted>2021-03-18T16:17:05Z</cp:lastPrinted>
  <dcterms:created xsi:type="dcterms:W3CDTF">2019-01-30T14:18:32Z</dcterms:created>
  <dcterms:modified xsi:type="dcterms:W3CDTF">2021-03-18T16:17:36Z</dcterms:modified>
</cp:coreProperties>
</file>