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6465EE89-E0CE-4913-96B0-8440000EF54B}"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P" sheetId="6" r:id="rId3"/>
    <sheet name="DAP" sheetId="7" r:id="rId4"/>
    <sheet name="DTH" sheetId="8" r:id="rId5"/>
    <sheet name="Tablas" sheetId="4" state="hidden" r:id="rId6"/>
  </sheets>
  <externalReferences>
    <externalReference r:id="rId7"/>
    <externalReference r:id="rId8"/>
  </externalReferences>
  <definedNames>
    <definedName name="_xlnm.Print_Area" localSheetId="3">DAP!$A$1:$Q$25</definedName>
    <definedName name="_xlnm.Print_Area" localSheetId="2">DP!$A$1:$L$25</definedName>
    <definedName name="_xlnm.Print_Area" localSheetId="4">DTH!$A$1:$P$26</definedName>
    <definedName name="_xlnm.Print_Area" localSheetId="0">Registro!$A$1:$J$179</definedName>
    <definedName name="Planes">[1]Parametros!#REF!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K10" i="5" l="1"/>
  <c r="D75" i="1" l="1"/>
  <c r="GG10" i="5"/>
  <c r="II10" i="5" l="1"/>
  <c r="IH10" i="5"/>
  <c r="IG10" i="5"/>
  <c r="I86" i="1" l="1"/>
  <c r="EZ10" i="5" l="1"/>
  <c r="EY10" i="5"/>
  <c r="D129" i="1"/>
  <c r="HS10" i="5"/>
  <c r="HR10" i="5"/>
  <c r="D119" i="1"/>
  <c r="HG10" i="5"/>
  <c r="HF10" i="5"/>
  <c r="HE10" i="5"/>
  <c r="D96" i="1"/>
  <c r="DD10" i="5"/>
  <c r="D52" i="1" l="1"/>
  <c r="D28" i="1" l="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02" i="1" l="1"/>
  <c r="D72" i="1"/>
  <c r="GJ10" i="5" l="1"/>
  <c r="DF10" i="5"/>
  <c r="CU10" i="5"/>
  <c r="CA10" i="5"/>
  <c r="AV10" i="5" l="1"/>
  <c r="BY10" i="5"/>
  <c r="D80" i="1"/>
  <c r="AT10" i="5" l="1"/>
  <c r="I74" i="1"/>
  <c r="D62" i="1"/>
  <c r="D60" i="1"/>
  <c r="KA10" i="5" l="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45" i="1"/>
  <c r="V10" i="5" l="1"/>
  <c r="U10" i="5"/>
  <c r="S10" i="5"/>
  <c r="R10" i="5"/>
  <c r="P10" i="5"/>
  <c r="O10" i="5"/>
  <c r="D137" i="1" l="1"/>
  <c r="DJ10" i="5" l="1"/>
  <c r="DI10" i="5"/>
  <c r="DH10" i="5"/>
  <c r="DG10" i="5"/>
  <c r="DE10" i="5"/>
  <c r="DC10" i="5"/>
  <c r="DB10" i="5"/>
  <c r="CT10" i="5"/>
  <c r="CQ10" i="5"/>
  <c r="CP10" i="5"/>
  <c r="CO10" i="5"/>
  <c r="CN10" i="5"/>
  <c r="CM10" i="5"/>
  <c r="CJ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I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H10" i="5"/>
  <c r="EG10" i="5"/>
  <c r="EF10" i="5"/>
  <c r="EE10" i="5"/>
  <c r="ED10" i="5"/>
  <c r="EC10" i="5"/>
  <c r="IK10" i="5" l="1"/>
  <c r="IJ10" i="5"/>
  <c r="BJ10" i="5" l="1"/>
  <c r="BP10" i="5" l="1"/>
  <c r="AC10" i="5" l="1"/>
  <c r="AB10" i="5"/>
  <c r="A10" i="5"/>
  <c r="D113" i="1" l="1"/>
  <c r="AK10" i="5"/>
  <c r="I136" i="1" l="1"/>
  <c r="AZ10" i="5" s="1"/>
  <c r="CE10" i="5"/>
  <c r="KI10" i="5" s="1"/>
  <c r="I128" i="1"/>
  <c r="AY10" i="5" s="1"/>
  <c r="CD10" i="5"/>
  <c r="I118" i="1"/>
  <c r="AX10" i="5" s="1"/>
  <c r="CC10" i="5"/>
  <c r="I112" i="1"/>
  <c r="AW10" i="5" s="1"/>
  <c r="CB10" i="5"/>
  <c r="KH10" i="5" s="1"/>
  <c r="I95" i="1"/>
  <c r="AU10" i="5" s="1"/>
  <c r="BZ10" i="5"/>
  <c r="D84" i="1"/>
  <c r="KE10" i="5"/>
  <c r="D67" i="1"/>
  <c r="I59" i="1" s="1"/>
  <c r="BK10" i="5"/>
  <c r="BL10" i="5" l="1"/>
  <c r="KC10" i="5" s="1"/>
  <c r="AI10" i="5"/>
  <c r="I83" i="1"/>
  <c r="AS10" i="5" s="1"/>
  <c r="BX10" i="5"/>
  <c r="I79" i="1"/>
  <c r="AR10" i="5" s="1"/>
  <c r="BW10" i="5"/>
  <c r="KD10" i="5"/>
  <c r="I71" i="1"/>
  <c r="AJ10" i="5" s="1"/>
  <c r="BO10" i="5"/>
  <c r="BI10" i="5"/>
  <c r="KG10" i="5" l="1"/>
  <c r="BH10" i="5"/>
  <c r="D22" i="1"/>
  <c r="I21" i="1" s="1"/>
  <c r="I1" i="1" s="1"/>
  <c r="BE10" i="5" l="1"/>
  <c r="KB10" i="5" s="1"/>
  <c r="JY10" i="5"/>
  <c r="AH10" i="5" l="1"/>
  <c r="JZ10" i="5"/>
  <c r="KF10" i="5" s="1"/>
  <c r="Y10" i="5"/>
  <c r="X10" i="5"/>
  <c r="W10" i="5"/>
  <c r="T10" i="5"/>
  <c r="Q10" i="5"/>
  <c r="N10" i="5"/>
  <c r="M10" i="5"/>
  <c r="L10" i="5"/>
  <c r="K10" i="5"/>
  <c r="J10" i="5"/>
  <c r="I10" i="5"/>
  <c r="H10" i="5"/>
  <c r="G10" i="5"/>
  <c r="F10" i="5"/>
  <c r="E10" i="5"/>
  <c r="D10" i="5"/>
  <c r="KJ10" i="5" l="1"/>
  <c r="KK10" i="5" l="1"/>
</calcChain>
</file>

<file path=xl/sharedStrings.xml><?xml version="1.0" encoding="utf-8"?>
<sst xmlns="http://schemas.openxmlformats.org/spreadsheetml/2006/main" count="1113" uniqueCount="401">
  <si>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</si>
  <si>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</si>
  <si>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</si>
  <si>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</si>
  <si>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</si>
  <si>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</si>
  <si>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</si>
  <si>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</si>
  <si>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</si>
  <si>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</si>
  <si>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</si>
  <si>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</si>
  <si>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</si>
  <si>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</si>
  <si>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</si>
  <si>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</si>
  <si>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</si>
  <si>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</si>
  <si>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</si>
  <si>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</si>
  <si>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</si>
  <si>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</si>
  <si>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</si>
  <si>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</si>
  <si>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</si>
  <si>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</si>
  <si>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</si>
  <si>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</si>
  <si>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</si>
  <si>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</si>
  <si>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</si>
  <si>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</si>
  <si>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</si>
  <si>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</si>
  <si>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</si>
  <si>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</si>
  <si>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</si>
  <si>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</si>
  <si>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</si>
  <si>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</si>
  <si>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</si>
  <si>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</si>
  <si>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</si>
  <si>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</si>
  <si>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</si>
  <si>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</si>
  <si>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</si>
  <si>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</si>
  <si>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</si>
  <si>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</si>
  <si>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</si>
  <si>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</si>
  <si>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</si>
  <si>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</si>
  <si>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</si>
  <si>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</si>
  <si>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</si>
  <si>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</si>
  <si>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</si>
  <si>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</si>
  <si>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</si>
  <si>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</si>
  <si>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</si>
  <si>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</si>
  <si>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</si>
  <si>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</si>
  <si>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</si>
  <si>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</si>
  <si>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</si>
  <si>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</si>
  <si>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</si>
  <si>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</si>
  <si>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</si>
  <si>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</si>
  <si>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</si>
  <si>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</si>
  <si>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</si>
  <si>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</si>
  <si>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</si>
  <si>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</si>
  <si>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</si>
  <si>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</si>
  <si>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</si>
  <si>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</si>
  <si>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</si>
  <si>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</si>
  <si>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</si>
  <si>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</si>
  <si>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</si>
  <si>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</si>
  <si>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</si>
  <si>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</si>
  <si>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</si>
  <si>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</si>
  <si>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</si>
  <si>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</si>
  <si>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</si>
  <si>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</si>
  <si>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</si>
  <si>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</si>
  <si>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</si>
  <si>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</si>
  <si>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</si>
  <si>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</si>
  <si>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</si>
  <si>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</si>
  <si>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</si>
  <si>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</si>
  <si>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</si>
  <si>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</si>
  <si>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</si>
  <si>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</si>
  <si>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</si>
  <si>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</si>
  <si>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</si>
  <si>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</si>
  <si>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</si>
  <si>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</si>
  <si>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</si>
  <si>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</si>
  <si>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</si>
  <si>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</si>
  <si>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</si>
  <si>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</si>
  <si>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</si>
  <si>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</si>
  <si>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</si>
  <si>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</si>
  <si>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</si>
  <si>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</si>
  <si>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</si>
  <si>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</si>
  <si>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</si>
  <si>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</si>
  <si>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</si>
  <si>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</si>
  <si>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</si>
  <si>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</si>
  <si>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</si>
  <si>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</si>
  <si>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</si>
  <si>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</si>
  <si>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</si>
  <si>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</si>
  <si>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</si>
  <si>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</si>
  <si>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</si>
  <si>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</si>
  <si>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</si>
  <si>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</si>
  <si>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</si>
  <si>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</si>
  <si>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</si>
  <si>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</si>
  <si>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</si>
  <si>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</si>
  <si>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</si>
  <si>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</si>
  <si>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</si>
  <si>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</si>
  <si>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</si>
  <si>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</si>
  <si>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</si>
  <si>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</si>
  <si>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</si>
  <si>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</si>
  <si>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</si>
  <si>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</si>
  <si>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</si>
  <si>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</si>
  <si>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</si>
  <si>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</si>
  <si>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</si>
  <si>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</si>
  <si>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</si>
  <si>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</si>
  <si>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</si>
  <si>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</si>
  <si>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</si>
  <si>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SGSSS</t>
  </si>
  <si>
    <t>12. Realizar acciones para la vinculación de los usuarios (as) en actividades culturales, recreativas y deportivas</t>
  </si>
  <si>
    <t>13. Gestionar conjuntamente con la Regional del ICBF del lugar, el apoyo del SENA para incorporar en sus procesos de capacitación y formación</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</si>
  <si>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</si>
  <si>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</si>
  <si>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</si>
  <si>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</si>
  <si>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</si>
  <si>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</si>
  <si>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</si>
  <si>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</si>
  <si>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</si>
  <si>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</si>
  <si>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</si>
  <si>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</si>
  <si>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</si>
  <si>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</si>
  <si>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</si>
  <si>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</si>
  <si>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</si>
  <si>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</si>
  <si>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</si>
  <si>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</si>
  <si>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</si>
  <si>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</si>
  <si>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</si>
  <si>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</si>
  <si>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</si>
  <si>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</si>
  <si>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</si>
  <si>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</si>
  <si>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</si>
  <si>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</si>
  <si>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</si>
  <si>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</si>
  <si>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</si>
  <si>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</si>
  <si>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</si>
  <si>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</si>
  <si>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</si>
  <si>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</si>
  <si>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</si>
  <si>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</si>
  <si>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</si>
  <si>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</si>
  <si>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</si>
  <si>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</si>
  <si>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</si>
  <si>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</si>
  <si>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</si>
  <si>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</si>
  <si>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</si>
  <si>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</si>
  <si>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</si>
  <si>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</si>
  <si>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</si>
  <si>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</si>
  <si>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</si>
  <si>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</si>
  <si>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</si>
  <si>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</si>
  <si>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</si>
  <si>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</si>
  <si>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</si>
  <si>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</si>
  <si>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</si>
  <si>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</si>
  <si>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</si>
  <si>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</si>
  <si>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</si>
  <si>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</si>
  <si>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</si>
  <si>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</si>
  <si>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</si>
  <si>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</si>
  <si>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</si>
  <si>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</si>
  <si>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</si>
  <si>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</si>
  <si>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</si>
  <si>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</si>
  <si>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</si>
  <si>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</si>
  <si>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</si>
  <si>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</si>
  <si>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</si>
  <si>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</si>
  <si>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</si>
  <si>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</si>
  <si>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</si>
  <si>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</si>
  <si>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</si>
  <si>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</si>
  <si>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</si>
  <si>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</si>
  <si>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</si>
  <si>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</si>
  <si>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</si>
  <si>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</si>
  <si>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</si>
  <si>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</si>
  <si>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</si>
  <si>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</si>
  <si>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</si>
  <si>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</si>
  <si>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</si>
  <si>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</si>
  <si>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</si>
  <si>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</si>
  <si>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</si>
  <si>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</si>
  <si>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</si>
  <si>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</si>
  <si>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</si>
  <si>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</si>
  <si>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</si>
  <si>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</si>
  <si>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</si>
  <si>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</si>
  <si>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</si>
  <si>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</si>
  <si>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</si>
  <si>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</si>
  <si>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</si>
  <si>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</si>
  <si>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</si>
  <si>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</si>
  <si>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</si>
  <si>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</si>
  <si>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</si>
  <si>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</si>
  <si>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</si>
  <si>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</si>
  <si>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</si>
  <si>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</si>
  <si>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</si>
  <si>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</si>
  <si>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</si>
  <si>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</si>
  <si>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</si>
  <si>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</si>
  <si>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</si>
  <si>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</si>
  <si>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</si>
  <si>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</si>
  <si>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</si>
  <si>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</si>
  <si>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</si>
  <si>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</si>
  <si>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</si>
  <si>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</si>
  <si>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</si>
  <si>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</si>
  <si>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</si>
  <si>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</si>
  <si>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Fortalezas</t>
  </si>
  <si>
    <t>Debilidades</t>
  </si>
  <si>
    <t>Riesgos</t>
  </si>
  <si>
    <t>Elabore un concepto sobre los resultados de la visita que integre las fortalezas, debilidades y alertas identificadas 
(no relacione nuevamente las obligaciones incumplidas)</t>
  </si>
  <si>
    <t>PROCESO
PROTECCIÓN
REGISTRO CENTRO TRANSITORIO SRPA</t>
  </si>
  <si>
    <t>N°</t>
  </si>
  <si>
    <t>Nombre del niño, niña o adolescente</t>
  </si>
  <si>
    <t>Elementos de dotación personal</t>
  </si>
  <si>
    <t>Blusa, camiseta o camisa</t>
  </si>
  <si>
    <t>Pantalón o sudadera</t>
  </si>
  <si>
    <t>Panty o Calzoncillo</t>
  </si>
  <si>
    <t>Brasier o formador</t>
  </si>
  <si>
    <t>Medias</t>
  </si>
  <si>
    <t>Zapatos o Tenis</t>
  </si>
  <si>
    <t>Pijama</t>
  </si>
  <si>
    <t>Chancletas</t>
  </si>
  <si>
    <t>Toalla de uso personal</t>
  </si>
  <si>
    <t>Saco según clima</t>
  </si>
  <si>
    <t>En cada casilla coloque:</t>
  </si>
  <si>
    <t>SI</t>
  </si>
  <si>
    <t>Si el/la adolescente cuenta con el elemento de dotación personal.</t>
  </si>
  <si>
    <t>NO</t>
  </si>
  <si>
    <t>Si el/la adolescente no cuenta con el elemento de dotación personal.</t>
  </si>
  <si>
    <t>Cuadro de dotación no obligatorio entrega</t>
  </si>
  <si>
    <r>
      <t xml:space="preserve">Nota: </t>
    </r>
    <r>
      <rPr>
        <i/>
        <sz val="9"/>
        <color theme="1"/>
        <rFont val="Arial"/>
        <family val="2"/>
      </rPr>
      <t xml:space="preserve">Se entregará una sola vez siempre y cuando la o el adolescente o joven por sus condiciones lo requiera a criterio del operador y supervisor. Para las Adolescentes o las jóvenes la falda sustituye un pantalón. La dotación de vestuario es de uso personal y constituye parte de su intimidad, por lo tanto, una vez entregada y usada por un (a) adolescente o joven no puede retirársele para entregarse a otro usuario del servicio, debe ser nueva, estar en buen estado, y de materiales acorde con el clima. No obstante ser necesario garantizar la organización, disciplina y presentación al  interior de los programas, atendiendo normas internacionales adoptadas por Colombia, se debe evitar estigmatizar a los adolescentes con cualquier tipo de atuendo que vulnere el derecho al libre desarrollo de la personalidad. 
 </t>
    </r>
  </si>
  <si>
    <t>Nombre del o la adolescente</t>
  </si>
  <si>
    <t>Implementos de aseo personal – uso personal y uso común</t>
  </si>
  <si>
    <t>Cepillo de dientes</t>
  </si>
  <si>
    <t>Desodorante</t>
  </si>
  <si>
    <t>Máquina de Afeitar según necesidad</t>
  </si>
  <si>
    <t>Cepillo para el cabello o peinilla</t>
  </si>
  <si>
    <t>Corte de cabello-voluntario</t>
  </si>
  <si>
    <t>Talco para pies</t>
  </si>
  <si>
    <t>Jabón cuerpo liquido</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</si>
  <si>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</si>
  <si>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</si>
  <si>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</si>
  <si>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</si>
  <si>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</si>
  <si>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</si>
  <si>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</si>
  <si>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</si>
  <si>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</si>
  <si>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</si>
  <si>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r>
      <t xml:space="preserve">NOTA: </t>
    </r>
    <r>
      <rPr>
        <sz val="9"/>
        <color theme="1"/>
        <rFont val="Arial"/>
        <family val="2"/>
      </rPr>
      <t>Los siguientes elementos pueden ser de uso institucional (no individual) siempre y cuando se garantice su disponibilidad en los casos que se requiera y a través de dispensadores: Talco para pies, jabón de cuerpo líquido, champú, crema dental, papel higiénico, betún y cepillo para betún. Se debe garantizar entrega personal de máquina de afeitar, cepillo de dientes, peinilla y desodorante, los demás elementos pueden ser de uso colectivo a disponibilidad en los espacios destinados para su uso y en horarios correspondientes.</t>
    </r>
  </si>
  <si>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</si>
  <si>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</si>
  <si>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</si>
  <si>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</si>
  <si>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</si>
  <si>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</si>
  <si>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</si>
  <si>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</si>
  <si>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</si>
  <si>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</si>
  <si>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</si>
  <si>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</si>
  <si>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</si>
  <si>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</si>
  <si>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</si>
  <si>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</si>
  <si>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</si>
  <si>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N/A</t>
  </si>
  <si>
    <t>Si no aplica.</t>
  </si>
  <si>
    <t>Nota: Tenga en cuenta las acciones y el talento humano definidos para cada modalidad según lineamiento y lo que establece la normatividad vigente según profesión o cargo.</t>
  </si>
  <si>
    <t>Utilice la lista desplegable de la celda amarilla para validar si la variable se cumple o no se cumple</t>
  </si>
  <si>
    <t>F4.A20.G27.P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</si>
</sst>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color theme="1"/>
      <name val="Arial"/>
      <family val="2"/>
    </font>
    <font>
      <sz val="9"/>
      <color theme="1"/>
      <name val="Calibri"/>
      <family val="2"/>
      <scheme val="minor"/>
    </font>
    <font>
      <b/>
      <i/>
      <sz val="9"/>
      <color theme="1"/>
      <name val="Arial"/>
      <family val="2"/>
    </font>
    <font>
      <i/>
      <sz val="9"/>
      <color theme="1"/>
      <name val="Arial"/>
      <family val="2"/>
    </font>
    <font>
      <sz val="9"/>
      <name val="Arial"/>
      <family val="2"/>
    </font>
    <font>
      <sz val="9"/>
      <color rgb="FF000000"/>
      <name val="Arial"/>
      <family val="2"/>
    </font>
    <font>
      <sz val="12"/>
      <color rgb="FF000000"/>
      <name val="Arial"/>
      <family val="2"/>
    </font>
    <font>
      <sz val="11"/>
      <color rgb="FF000000"/>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rgb="FFF1F1F1"/>
        <bgColor indexed="64"/>
      </patternFill>
    </fill>
    <fill>
      <patternFill patternType="solid">
        <fgColor theme="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47">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6" fillId="11" borderId="5" xfId="0" applyNumberFormat="1" applyFont="1" applyFill="1" applyBorder="1" applyAlignment="1">
      <alignment horizontal="center" vertical="center" wrapText="1"/>
    </xf>
    <xf numFmtId="9" fontId="16" fillId="10" borderId="5" xfId="0" applyNumberFormat="1" applyFont="1" applyFill="1" applyBorder="1" applyAlignment="1">
      <alignment horizontal="center" vertical="center" wrapText="1"/>
    </xf>
    <xf numFmtId="9" fontId="16" fillId="13" borderId="5"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6" fillId="11" borderId="5" xfId="4" applyNumberFormat="1" applyFont="1" applyFill="1" applyBorder="1" applyAlignment="1">
      <alignment horizontal="center" vertical="center"/>
    </xf>
    <xf numFmtId="10" fontId="16" fillId="10" borderId="5" xfId="4" applyNumberFormat="1" applyFont="1" applyFill="1" applyBorder="1" applyAlignment="1">
      <alignment horizontal="center" vertical="center"/>
    </xf>
    <xf numFmtId="10" fontId="16" fillId="13" borderId="5" xfId="4" applyNumberFormat="1" applyFont="1" applyFill="1" applyBorder="1" applyAlignment="1">
      <alignment horizontal="center" vertical="center"/>
    </xf>
    <xf numFmtId="10" fontId="16"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7"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49"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19" fillId="22" borderId="8" xfId="0" applyFont="1" applyFill="1" applyBorder="1" applyAlignment="1">
      <alignment horizontal="center" vertical="center" textRotation="90" wrapText="1"/>
    </xf>
    <xf numFmtId="0" fontId="19" fillId="22" borderId="9" xfId="0" applyFont="1" applyFill="1" applyBorder="1" applyAlignment="1">
      <alignment horizontal="center" vertical="center" textRotation="90" wrapText="1"/>
    </xf>
    <xf numFmtId="0" fontId="8" fillId="0" borderId="0" xfId="0" applyFont="1"/>
    <xf numFmtId="0" fontId="19" fillId="0" borderId="31" xfId="0" applyFont="1" applyBorder="1" applyAlignment="1">
      <alignment horizontal="center" vertical="center" wrapText="1"/>
    </xf>
    <xf numFmtId="0" fontId="19" fillId="0" borderId="32" xfId="0" applyFont="1" applyBorder="1" applyAlignment="1">
      <alignment vertical="center" wrapText="1"/>
    </xf>
    <xf numFmtId="0" fontId="19" fillId="0" borderId="4" xfId="0" applyFont="1" applyBorder="1" applyAlignment="1">
      <alignment horizontal="center" vertical="center" wrapText="1"/>
    </xf>
    <xf numFmtId="0" fontId="19" fillId="0" borderId="5" xfId="0" applyFont="1" applyBorder="1" applyAlignment="1">
      <alignment vertical="center" wrapText="1"/>
    </xf>
    <xf numFmtId="0" fontId="19" fillId="0" borderId="7" xfId="0" applyFont="1" applyBorder="1" applyAlignment="1">
      <alignment horizontal="center" vertical="center" wrapText="1"/>
    </xf>
    <xf numFmtId="0" fontId="19" fillId="0" borderId="8" xfId="0" applyFont="1" applyBorder="1" applyAlignment="1">
      <alignment vertical="center" wrapText="1"/>
    </xf>
    <xf numFmtId="0" fontId="20" fillId="23" borderId="0" xfId="0" applyFont="1" applyFill="1"/>
    <xf numFmtId="0" fontId="18" fillId="0" borderId="5" xfId="0" applyFont="1" applyBorder="1" applyAlignment="1">
      <alignment horizontal="center" vertical="center" wrapText="1"/>
    </xf>
    <xf numFmtId="0" fontId="0" fillId="23" borderId="0" xfId="0" applyFill="1"/>
    <xf numFmtId="0" fontId="23" fillId="22" borderId="8" xfId="0" applyFont="1" applyFill="1" applyBorder="1" applyAlignment="1">
      <alignment horizontal="center" vertical="center" textRotation="90" wrapText="1"/>
    </xf>
    <xf numFmtId="0" fontId="13" fillId="0" borderId="0" xfId="0" applyFont="1" applyAlignment="1">
      <alignment horizontal="left" vertical="center"/>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vertical="center"/>
    </xf>
    <xf numFmtId="0" fontId="20" fillId="0" borderId="0" xfId="0" applyFont="1"/>
    <xf numFmtId="0" fontId="18" fillId="21" borderId="28" xfId="0" applyFont="1" applyFill="1" applyBorder="1" applyAlignment="1">
      <alignment horizontal="center" vertical="center" wrapText="1"/>
    </xf>
    <xf numFmtId="0" fontId="18" fillId="21" borderId="19" xfId="0" applyFont="1" applyFill="1" applyBorder="1" applyAlignment="1">
      <alignment horizontal="center" vertical="center" wrapText="1"/>
    </xf>
    <xf numFmtId="0" fontId="19" fillId="21" borderId="19" xfId="0" applyFont="1" applyFill="1" applyBorder="1" applyAlignment="1">
      <alignment horizontal="center" vertical="center" textRotation="90" wrapText="1"/>
    </xf>
    <xf numFmtId="0" fontId="19" fillId="21" borderId="57" xfId="0" applyFont="1" applyFill="1" applyBorder="1" applyAlignment="1">
      <alignment horizontal="center" vertical="center" textRotation="90" wrapText="1"/>
    </xf>
    <xf numFmtId="0" fontId="19" fillId="0" borderId="0" xfId="0" applyFont="1"/>
    <xf numFmtId="0" fontId="24" fillId="23" borderId="1" xfId="0" applyFont="1" applyFill="1" applyBorder="1" applyAlignment="1">
      <alignment horizontal="center" vertical="center" wrapText="1"/>
    </xf>
    <xf numFmtId="0" fontId="25" fillId="23" borderId="5" xfId="0" applyFont="1" applyFill="1" applyBorder="1" applyAlignment="1">
      <alignment vertical="center" wrapText="1"/>
    </xf>
    <xf numFmtId="0" fontId="26" fillId="0" borderId="0" xfId="0" applyFont="1"/>
    <xf numFmtId="0" fontId="24" fillId="23" borderId="4"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5" fillId="23" borderId="8" xfId="0" applyFont="1" applyFill="1" applyBorder="1" applyAlignment="1">
      <alignment vertical="center" wrapText="1"/>
    </xf>
    <xf numFmtId="0" fontId="26" fillId="23" borderId="0" xfId="0" applyFont="1" applyFill="1"/>
    <xf numFmtId="0" fontId="19" fillId="23" borderId="0" xfId="0" applyFont="1" applyFill="1"/>
    <xf numFmtId="0" fontId="18" fillId="23" borderId="4" xfId="0" applyFont="1" applyFill="1" applyBorder="1" applyAlignment="1">
      <alignment horizontal="center" vertical="center" wrapText="1"/>
    </xf>
    <xf numFmtId="0" fontId="18" fillId="23" borderId="7"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23" borderId="5" xfId="0" applyFont="1" applyFill="1" applyBorder="1" applyAlignment="1">
      <alignment horizontal="center" vertical="center" wrapText="1"/>
    </xf>
    <xf numFmtId="0" fontId="25" fillId="23" borderId="6" xfId="0" applyFont="1" applyFill="1" applyBorder="1" applyAlignment="1">
      <alignment horizontal="center" vertical="center" wrapText="1"/>
    </xf>
    <xf numFmtId="0" fontId="25" fillId="23" borderId="8" xfId="0" applyFont="1" applyFill="1" applyBorder="1" applyAlignment="1">
      <alignment horizontal="center" vertical="center" wrapText="1"/>
    </xf>
    <xf numFmtId="0" fontId="25" fillId="23" borderId="9"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4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6"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2" borderId="5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5"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0" xfId="0" applyFont="1" applyFill="1" applyBorder="1" applyAlignment="1">
      <alignment horizontal="center" vertical="center"/>
    </xf>
    <xf numFmtId="42" fontId="2" fillId="0" borderId="41" xfId="1" applyFont="1" applyBorder="1" applyAlignment="1">
      <alignment horizontal="center" vertical="center"/>
    </xf>
    <xf numFmtId="42" fontId="2" fillId="0" borderId="42" xfId="1"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 fillId="4" borderId="53" xfId="0" applyFont="1" applyFill="1" applyBorder="1" applyAlignment="1">
      <alignment horizontal="left" vertical="center" wrapText="1"/>
    </xf>
    <xf numFmtId="0" fontId="1" fillId="4" borderId="54" xfId="0" applyFont="1" applyFill="1" applyBorder="1" applyAlignment="1">
      <alignment horizontal="left" vertical="center" wrapText="1"/>
    </xf>
    <xf numFmtId="0" fontId="1" fillId="4" borderId="55" xfId="0" applyFont="1" applyFill="1" applyBorder="1" applyAlignment="1">
      <alignment horizontal="left" vertical="center" wrapText="1"/>
    </xf>
    <xf numFmtId="0" fontId="7" fillId="10" borderId="53" xfId="0" applyFont="1" applyFill="1" applyBorder="1" applyAlignment="1">
      <alignment horizontal="center" vertical="center" wrapText="1"/>
    </xf>
    <xf numFmtId="0" fontId="7" fillId="10" borderId="55" xfId="0" applyFont="1" applyFill="1" applyBorder="1" applyAlignment="1">
      <alignment horizontal="center" vertical="center" wrapText="1"/>
    </xf>
    <xf numFmtId="0" fontId="1" fillId="2" borderId="49" xfId="0" applyFont="1" applyFill="1" applyBorder="1" applyAlignment="1" applyProtection="1">
      <alignment horizontal="center" vertical="center" wrapText="1"/>
    </xf>
    <xf numFmtId="0" fontId="2" fillId="0" borderId="5" xfId="0" applyFont="1" applyBorder="1" applyAlignment="1" applyProtection="1">
      <alignment horizontal="center" vertical="center"/>
      <protection locked="0"/>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6" fillId="11" borderId="5" xfId="0" applyFont="1" applyFill="1" applyBorder="1" applyAlignment="1">
      <alignment horizontal="center" vertical="center"/>
    </xf>
    <xf numFmtId="0" fontId="2" fillId="0" borderId="4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 fillId="0" borderId="48"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1" xfId="0" applyFont="1" applyBorder="1" applyAlignment="1" applyProtection="1">
      <alignment horizontal="center" vertical="center" wrapText="1"/>
    </xf>
    <xf numFmtId="0" fontId="19" fillId="23" borderId="5" xfId="0" applyFont="1" applyFill="1" applyBorder="1" applyAlignment="1">
      <alignment horizontal="left" vertical="center" wrapText="1"/>
    </xf>
    <xf numFmtId="0" fontId="21" fillId="0" borderId="5" xfId="0" applyFont="1" applyBorder="1" applyAlignment="1">
      <alignment horizontal="left" wrapText="1"/>
    </xf>
    <xf numFmtId="0" fontId="18" fillId="21" borderId="31" xfId="0" applyFont="1" applyFill="1" applyBorder="1" applyAlignment="1">
      <alignment horizontal="center" vertical="center" wrapText="1"/>
    </xf>
    <xf numFmtId="0" fontId="18" fillId="21" borderId="7" xfId="0" applyFont="1" applyFill="1" applyBorder="1" applyAlignment="1">
      <alignment horizontal="center" vertical="center" wrapText="1"/>
    </xf>
    <xf numFmtId="0" fontId="18" fillId="21" borderId="32"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18" fillId="21" borderId="32" xfId="0" applyFont="1" applyFill="1" applyBorder="1" applyAlignment="1">
      <alignment horizontal="center" vertical="center"/>
    </xf>
    <xf numFmtId="0" fontId="18" fillId="21" borderId="56"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5" xfId="0" applyFont="1" applyBorder="1" applyAlignment="1">
      <alignment horizontal="left" vertical="center" wrapText="1"/>
    </xf>
    <xf numFmtId="0" fontId="18" fillId="0" borderId="16" xfId="0" applyFont="1" applyBorder="1" applyAlignment="1">
      <alignment wrapText="1"/>
    </xf>
    <xf numFmtId="0" fontId="18" fillId="0" borderId="17" xfId="0" applyFont="1" applyBorder="1" applyAlignment="1">
      <alignment wrapText="1"/>
    </xf>
    <xf numFmtId="0" fontId="18" fillId="0" borderId="18" xfId="0" applyFont="1" applyBorder="1" applyAlignment="1">
      <alignment wrapText="1"/>
    </xf>
    <xf numFmtId="0" fontId="18" fillId="21" borderId="4" xfId="0" applyFont="1" applyFill="1" applyBorder="1" applyAlignment="1">
      <alignment horizontal="center" vertical="center" wrapText="1"/>
    </xf>
    <xf numFmtId="0" fontId="18" fillId="21" borderId="5" xfId="0" applyFont="1" applyFill="1" applyBorder="1" applyAlignment="1">
      <alignment horizontal="center" vertical="center"/>
    </xf>
    <xf numFmtId="0" fontId="18" fillId="21" borderId="56" xfId="0" applyFont="1" applyFill="1" applyBorder="1" applyAlignment="1">
      <alignment horizontal="center"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8" fillId="23" borderId="1" xfId="0" applyFont="1" applyFill="1" applyBorder="1" applyAlignment="1">
      <alignment horizontal="center" vertical="center"/>
    </xf>
    <xf numFmtId="0" fontId="18" fillId="23" borderId="2" xfId="0" applyFont="1" applyFill="1" applyBorder="1" applyAlignment="1">
      <alignment horizontal="center" vertical="center"/>
    </xf>
    <xf numFmtId="0" fontId="18" fillId="23" borderId="3" xfId="0" applyFont="1" applyFill="1" applyBorder="1" applyAlignment="1">
      <alignment horizontal="center" vertical="center"/>
    </xf>
    <xf numFmtId="0" fontId="19" fillId="23" borderId="5" xfId="0" applyFont="1" applyFill="1" applyBorder="1" applyAlignment="1">
      <alignment horizontal="left" vertical="center"/>
    </xf>
    <xf numFmtId="0" fontId="19" fillId="23" borderId="6" xfId="0" applyFont="1" applyFill="1" applyBorder="1" applyAlignment="1">
      <alignment horizontal="left" vertical="center"/>
    </xf>
    <xf numFmtId="0" fontId="19" fillId="23" borderId="8" xfId="0" applyFont="1" applyFill="1" applyBorder="1" applyAlignment="1">
      <alignment horizontal="left" vertical="center"/>
    </xf>
    <xf numFmtId="0" fontId="19" fillId="23" borderId="9" xfId="0" applyFont="1" applyFill="1" applyBorder="1" applyAlignment="1">
      <alignment horizontal="left" vertical="center"/>
    </xf>
    <xf numFmtId="0" fontId="19" fillId="23" borderId="53" xfId="0" applyFont="1" applyFill="1" applyBorder="1" applyAlignment="1">
      <alignment horizontal="left" vertical="center" wrapText="1"/>
    </xf>
    <xf numFmtId="0" fontId="19" fillId="23" borderId="54" xfId="0" applyFont="1" applyFill="1" applyBorder="1" applyAlignment="1">
      <alignment horizontal="left" vertical="center" wrapText="1"/>
    </xf>
    <xf numFmtId="0" fontId="19" fillId="23" borderId="55" xfId="0" applyFont="1" applyFill="1" applyBorder="1" applyAlignment="1">
      <alignment horizontal="left" vertical="center" wrapText="1"/>
    </xf>
    <xf numFmtId="0" fontId="19" fillId="23" borderId="46" xfId="0" applyFont="1" applyFill="1" applyBorder="1" applyAlignment="1">
      <alignment horizontal="left" vertical="center" wrapText="1"/>
    </xf>
    <xf numFmtId="0" fontId="19" fillId="23" borderId="26" xfId="0" applyFont="1" applyFill="1" applyBorder="1" applyAlignment="1">
      <alignment horizontal="left" vertical="center" wrapText="1"/>
    </xf>
    <xf numFmtId="0" fontId="19" fillId="23" borderId="27" xfId="0" applyFont="1" applyFill="1" applyBorder="1" applyAlignment="1">
      <alignment horizontal="left" vertical="center" wrapText="1"/>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47">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102</xdr:row>
      <xdr:rowOff>22413</xdr:rowOff>
    </xdr:from>
    <xdr:to>
      <xdr:col>2</xdr:col>
      <xdr:colOff>1030941</xdr:colOff>
      <xdr:row>109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86</xdr:row>
      <xdr:rowOff>22413</xdr:rowOff>
    </xdr:from>
    <xdr:to>
      <xdr:col>2</xdr:col>
      <xdr:colOff>1030941</xdr:colOff>
      <xdr:row>93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9"/>
  <sheetViews>
    <sheetView showGridLines="0" tabSelected="1" view="pageBreakPreview" zoomScale="85" zoomScaleNormal="100" zoomScaleSheetLayoutView="85" workbookViewId="0">
      <selection sqref="A1:B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16" t="s">
        <v>1</v>
      </c>
      <c r="B1" s="217"/>
      <c r="C1" s="60"/>
      <c r="D1" s="58" t="s">
        <v>0</v>
      </c>
      <c r="E1" s="59"/>
      <c r="F1" s="58" t="s">
        <v>25</v>
      </c>
      <c r="G1" s="50"/>
      <c r="H1" s="57" t="s">
        <v>277</v>
      </c>
      <c r="I1" s="218" t="str">
        <f>+IF(OR(I21="valide todas las variables",I59="valide todas las variables",I71="valide todas las variables",I74="valide todas las variables",I79="valide todas las variables",I83="valide todas las variables",I86="valide todas las variables",I95="valide todas las variables",I102="valide todas las variables",I112="valide todas las variables",I118="valide todas las variables",I128="valide todas las variables",I136="valide todas las variables"),"",Consolidado!KJ10)</f>
        <v/>
      </c>
      <c r="J1" s="219"/>
      <c r="M1" s="56"/>
    </row>
    <row r="2" spans="1:13" ht="15" customHeight="1" x14ac:dyDescent="0.2">
      <c r="A2" s="213" t="s">
        <v>2</v>
      </c>
      <c r="B2" s="214"/>
      <c r="C2" s="214"/>
      <c r="D2" s="214"/>
      <c r="E2" s="214"/>
      <c r="F2" s="214"/>
      <c r="G2" s="214"/>
      <c r="H2" s="214"/>
      <c r="I2" s="214"/>
      <c r="J2" s="215"/>
    </row>
    <row r="3" spans="1:13" ht="15" customHeight="1" x14ac:dyDescent="0.2">
      <c r="A3" s="204" t="s">
        <v>3</v>
      </c>
      <c r="B3" s="205"/>
      <c r="C3" s="205" t="s">
        <v>4</v>
      </c>
      <c r="D3" s="205"/>
      <c r="E3" s="205"/>
      <c r="F3" s="205"/>
      <c r="G3" s="205"/>
      <c r="H3" s="205"/>
      <c r="I3" s="205" t="s">
        <v>5</v>
      </c>
      <c r="J3" s="206"/>
    </row>
    <row r="4" spans="1:13" ht="15" customHeight="1" x14ac:dyDescent="0.2">
      <c r="A4" s="207" t="str">
        <f>+IFERROR(VLOOKUP(G1,[2]Directorio!$B$1:$Z$1200,2,FALSE),"")</f>
        <v/>
      </c>
      <c r="B4" s="208"/>
      <c r="C4" s="208" t="str">
        <f>+IFERROR(VLOOKUP(G1,[2]Directorio!$B$1:$Z$1200,3,FALSE),"")</f>
        <v/>
      </c>
      <c r="D4" s="208"/>
      <c r="E4" s="208"/>
      <c r="F4" s="208"/>
      <c r="G4" s="208"/>
      <c r="H4" s="208"/>
      <c r="I4" s="208" t="str">
        <f>+IFERROR(VLOOKUP(G1,[2]Directorio!$B$1:$Z$1200,4,FALSE),"")</f>
        <v/>
      </c>
      <c r="J4" s="209"/>
    </row>
    <row r="5" spans="1:13" ht="15" customHeight="1" x14ac:dyDescent="0.2">
      <c r="A5" s="204" t="s">
        <v>7</v>
      </c>
      <c r="B5" s="205"/>
      <c r="C5" s="205"/>
      <c r="D5" s="205"/>
      <c r="E5" s="205" t="s">
        <v>6</v>
      </c>
      <c r="F5" s="205"/>
      <c r="G5" s="205"/>
      <c r="H5" s="205"/>
      <c r="I5" s="205"/>
      <c r="J5" s="206"/>
    </row>
    <row r="6" spans="1:13" ht="15" customHeight="1" x14ac:dyDescent="0.2">
      <c r="A6" s="207" t="str">
        <f>+IFERROR(VLOOKUP(G1,[2]Directorio!$B$1:$Z$1200,5,FALSE),"")</f>
        <v/>
      </c>
      <c r="B6" s="208"/>
      <c r="C6" s="208"/>
      <c r="D6" s="208"/>
      <c r="E6" s="208" t="str">
        <f>+IFERROR(VLOOKUP(G1,[2]Directorio!$B$1:$Z$1200,6,FALSE),"")</f>
        <v/>
      </c>
      <c r="F6" s="208"/>
      <c r="G6" s="208"/>
      <c r="H6" s="208"/>
      <c r="I6" s="208"/>
      <c r="J6" s="209"/>
    </row>
    <row r="7" spans="1:13" ht="15" customHeight="1" x14ac:dyDescent="0.2">
      <c r="A7" s="204" t="s">
        <v>8</v>
      </c>
      <c r="B7" s="205"/>
      <c r="C7" s="205"/>
      <c r="D7" s="205"/>
      <c r="E7" s="205" t="s">
        <v>9</v>
      </c>
      <c r="F7" s="205"/>
      <c r="G7" s="205"/>
      <c r="H7" s="205" t="s">
        <v>10</v>
      </c>
      <c r="I7" s="205"/>
      <c r="J7" s="206"/>
    </row>
    <row r="8" spans="1:13" ht="15" customHeight="1" x14ac:dyDescent="0.2">
      <c r="A8" s="207" t="str">
        <f>+IFERROR(VLOOKUP(G1,[2]Directorio!$B$1:$Z$1200,7,FALSE),"")</f>
        <v/>
      </c>
      <c r="B8" s="208"/>
      <c r="C8" s="208"/>
      <c r="D8" s="208"/>
      <c r="E8" s="208" t="str">
        <f>+IFERROR(VLOOKUP(G1,[2]Directorio!$B$1:$Z$1200,8,FALSE),"")</f>
        <v/>
      </c>
      <c r="F8" s="208"/>
      <c r="G8" s="208"/>
      <c r="H8" s="208" t="str">
        <f>+IFERROR(VLOOKUP(G1,[2]Directorio!$B$1:$Z$1200,9,FALSE),"")</f>
        <v/>
      </c>
      <c r="I8" s="208"/>
      <c r="J8" s="209"/>
    </row>
    <row r="9" spans="1:13" ht="15" customHeight="1" x14ac:dyDescent="0.2">
      <c r="A9" s="204" t="s">
        <v>11</v>
      </c>
      <c r="B9" s="205"/>
      <c r="C9" s="205"/>
      <c r="D9" s="205" t="s">
        <v>12</v>
      </c>
      <c r="E9" s="205"/>
      <c r="F9" s="205"/>
      <c r="G9" s="205" t="s">
        <v>13</v>
      </c>
      <c r="H9" s="205"/>
      <c r="I9" s="205"/>
      <c r="J9" s="206"/>
    </row>
    <row r="10" spans="1:13" ht="15" customHeight="1" thickBot="1" x14ac:dyDescent="0.25">
      <c r="A10" s="210" t="str">
        <f>+IFERROR(VLOOKUP(G1,[2]Directorio!$B$1:$Z$1200,10,FALSE),"")</f>
        <v/>
      </c>
      <c r="B10" s="211"/>
      <c r="C10" s="211"/>
      <c r="D10" s="211" t="str">
        <f>+IFERROR(VLOOKUP(G1,[2]Directorio!$B$1:$Z$1200,11,FALSE),"")</f>
        <v/>
      </c>
      <c r="E10" s="211"/>
      <c r="F10" s="211"/>
      <c r="G10" s="211" t="str">
        <f>+IFERROR(VLOOKUP(G1,[2]Directorio!$B$1:$Z$1200,12,FALSE),"")</f>
        <v/>
      </c>
      <c r="H10" s="211"/>
      <c r="I10" s="211"/>
      <c r="J10" s="212"/>
    </row>
    <row r="11" spans="1:13" ht="15" customHeight="1" x14ac:dyDescent="0.2">
      <c r="A11" s="213" t="s">
        <v>14</v>
      </c>
      <c r="B11" s="214"/>
      <c r="C11" s="214"/>
      <c r="D11" s="214"/>
      <c r="E11" s="214"/>
      <c r="F11" s="214"/>
      <c r="G11" s="214"/>
      <c r="H11" s="214"/>
      <c r="I11" s="214"/>
      <c r="J11" s="215"/>
    </row>
    <row r="12" spans="1:13" ht="15" customHeight="1" x14ac:dyDescent="0.2">
      <c r="A12" s="52" t="s">
        <v>155</v>
      </c>
      <c r="B12" s="205" t="s">
        <v>15</v>
      </c>
      <c r="C12" s="205"/>
      <c r="D12" s="205"/>
      <c r="E12" s="220" t="s">
        <v>16</v>
      </c>
      <c r="F12" s="221"/>
      <c r="G12" s="220" t="s">
        <v>17</v>
      </c>
      <c r="H12" s="221"/>
      <c r="I12" s="220" t="s">
        <v>156</v>
      </c>
      <c r="J12" s="224"/>
    </row>
    <row r="13" spans="1:13" ht="15" customHeight="1" x14ac:dyDescent="0.2">
      <c r="A13" s="51" t="str">
        <f>+IFERROR(VLOOKUP(G1,[2]Directorio!$B$1:$Z$1200,13,FALSE),"")</f>
        <v/>
      </c>
      <c r="B13" s="208" t="str">
        <f>+IFERROR(VLOOKUP(G1,[2]Directorio!$B$1:$Z$1200,14,FALSE),"")</f>
        <v/>
      </c>
      <c r="C13" s="208"/>
      <c r="D13" s="208"/>
      <c r="E13" s="222" t="str">
        <f>+IFERROR(VLOOKUP(G1,[2]Directorio!$B$1:$Z$1200,15,FALSE),"")</f>
        <v/>
      </c>
      <c r="F13" s="223"/>
      <c r="G13" s="222" t="str">
        <f>+IFERROR(VLOOKUP(G1,[2]Directorio!$B$1:$Z$1200,16,FALSE),"")</f>
        <v/>
      </c>
      <c r="H13" s="223"/>
      <c r="I13" s="222" t="str">
        <f>+IFERROR(VLOOKUP(G1,[2]Directorio!$B$1:$Z$1200,17,FALSE),"")</f>
        <v/>
      </c>
      <c r="J13" s="225"/>
    </row>
    <row r="14" spans="1:13" ht="15" customHeight="1" x14ac:dyDescent="0.2">
      <c r="A14" s="226" t="s">
        <v>18</v>
      </c>
      <c r="B14" s="221"/>
      <c r="C14" s="220" t="s">
        <v>19</v>
      </c>
      <c r="D14" s="221"/>
      <c r="E14" s="220" t="s">
        <v>275</v>
      </c>
      <c r="F14" s="221"/>
      <c r="G14" s="205" t="s">
        <v>20</v>
      </c>
      <c r="H14" s="205"/>
      <c r="I14" s="205" t="s">
        <v>21</v>
      </c>
      <c r="J14" s="206"/>
    </row>
    <row r="15" spans="1:13" ht="15" customHeight="1" x14ac:dyDescent="0.2">
      <c r="A15" s="227" t="str">
        <f>+IFERROR(VLOOKUP(G1,[2]Directorio!$B$1:$Z$1200,18,FALSE),"")</f>
        <v/>
      </c>
      <c r="B15" s="223"/>
      <c r="C15" s="222" t="str">
        <f>+IFERROR(VLOOKUP(G1,[2]Directorio!$B$1:$Z$1200,19,FALSE),"")</f>
        <v/>
      </c>
      <c r="D15" s="223"/>
      <c r="E15" s="228" t="str">
        <f>+IFERROR(VLOOKUP(G1,[2]Directorio!$B$1:$Z$1200,20,FALSE),"")</f>
        <v/>
      </c>
      <c r="F15" s="229"/>
      <c r="G15" s="237" t="str">
        <f>+IFERROR(VLOOKUP(G1,[2]Directorio!$B$1:$Z$1200,21,FALSE),"")</f>
        <v/>
      </c>
      <c r="H15" s="237"/>
      <c r="I15" s="237" t="str">
        <f>+IFERROR(VLOOKUP(G1,[2]Directorio!$B$1:$Z$1200,22,FALSE),"")</f>
        <v/>
      </c>
      <c r="J15" s="238"/>
    </row>
    <row r="16" spans="1:13" ht="15" customHeight="1" x14ac:dyDescent="0.2">
      <c r="A16" s="226" t="s">
        <v>22</v>
      </c>
      <c r="B16" s="221"/>
      <c r="C16" s="220" t="s">
        <v>23</v>
      </c>
      <c r="D16" s="230"/>
      <c r="E16" s="230"/>
      <c r="F16" s="230"/>
      <c r="G16" s="221"/>
      <c r="H16" s="220" t="s">
        <v>276</v>
      </c>
      <c r="I16" s="230"/>
      <c r="J16" s="224"/>
    </row>
    <row r="17" spans="1:10" ht="15" customHeight="1" thickBot="1" x14ac:dyDescent="0.25">
      <c r="A17" s="231" t="str">
        <f>+IFERROR(VLOOKUP(G1,[2]Directorio!$B$1:$Z$1200,23,FALSE),"")</f>
        <v/>
      </c>
      <c r="B17" s="232"/>
      <c r="C17" s="233" t="str">
        <f>+IFERROR(VLOOKUP(G1,[2]Directorio!$B$1:$Z$1200,24,FALSE),"")</f>
        <v/>
      </c>
      <c r="D17" s="234"/>
      <c r="E17" s="234"/>
      <c r="F17" s="234"/>
      <c r="G17" s="235"/>
      <c r="H17" s="233" t="str">
        <f>+IFERROR(VLOOKUP(G1,[2]Directorio!$B$1:$Z$1200,25,FALSE),"")</f>
        <v/>
      </c>
      <c r="I17" s="234"/>
      <c r="J17" s="236"/>
    </row>
    <row r="18" spans="1:10" ht="15" customHeight="1" x14ac:dyDescent="0.2">
      <c r="A18" s="213" t="s">
        <v>27</v>
      </c>
      <c r="B18" s="214"/>
      <c r="C18" s="214"/>
      <c r="D18" s="214"/>
      <c r="E18" s="214"/>
      <c r="F18" s="214"/>
      <c r="G18" s="214"/>
      <c r="H18" s="214"/>
      <c r="I18" s="214"/>
      <c r="J18" s="215"/>
    </row>
    <row r="19" spans="1:10" ht="15" customHeight="1" thickBot="1" x14ac:dyDescent="0.25">
      <c r="A19" s="239" t="s">
        <v>24</v>
      </c>
      <c r="B19" s="240"/>
      <c r="C19" s="241"/>
      <c r="D19" s="241"/>
      <c r="E19" s="241"/>
      <c r="F19" s="240" t="s">
        <v>26</v>
      </c>
      <c r="G19" s="240"/>
      <c r="H19" s="241"/>
      <c r="I19" s="241"/>
      <c r="J19" s="242"/>
    </row>
    <row r="20" spans="1:10" ht="30" customHeight="1" thickBot="1" x14ac:dyDescent="0.25">
      <c r="A20" s="243" t="s">
        <v>288</v>
      </c>
      <c r="B20" s="244"/>
      <c r="C20" s="244"/>
      <c r="D20" s="244"/>
      <c r="E20" s="244"/>
      <c r="F20" s="244"/>
      <c r="G20" s="244"/>
      <c r="H20" s="244"/>
      <c r="I20" s="244"/>
      <c r="J20" s="245"/>
    </row>
    <row r="21" spans="1:10" ht="69.95" customHeight="1" thickBot="1" x14ac:dyDescent="0.25">
      <c r="A21" s="183" t="s">
        <v>278</v>
      </c>
      <c r="B21" s="184"/>
      <c r="C21" s="184"/>
      <c r="D21" s="184"/>
      <c r="E21" s="184"/>
      <c r="F21" s="184"/>
      <c r="G21" s="184"/>
      <c r="H21" s="185"/>
      <c r="I21" s="186" t="str">
        <f>+IF(OR(D22="Valide todos los criterios",D28="Valide todos los criterios",D45="Valide todos los criterios",D52="Valide todos los criterios"),"Valide todas las variables",IF(AND(D22="Cumple variable",D28="Cumple variable",D45="Cumple variable",D52="Cumple variable"),"Cumple obligación","No cumple obligación"))</f>
        <v>Valide todas las variables</v>
      </c>
      <c r="J21" s="187"/>
    </row>
    <row r="22" spans="1:10" ht="20.100000000000001" customHeight="1" x14ac:dyDescent="0.2">
      <c r="A22" s="166" t="s">
        <v>167</v>
      </c>
      <c r="B22" s="8" t="s">
        <v>36</v>
      </c>
      <c r="C22" s="9"/>
      <c r="D22" s="169" t="str">
        <f>+IF(OR(C22="",C23="",C24="",C25="",C26="",C27=""),"Valide todos los criterios",IF(AND(C22="Cumple",C23="Cumple",C24="Cumple",C25="Cumple",C26="Cumple",C27="Cumple"),"Cumple variable","No cumple variable"))</f>
        <v>Valide todos los criterios</v>
      </c>
      <c r="E22" s="172" t="s">
        <v>45</v>
      </c>
      <c r="F22" s="172"/>
      <c r="G22" s="172"/>
      <c r="H22" s="172"/>
      <c r="I22" s="172"/>
      <c r="J22" s="173"/>
    </row>
    <row r="23" spans="1:10" ht="32.1" customHeight="1" x14ac:dyDescent="0.2">
      <c r="A23" s="167"/>
      <c r="B23" s="6" t="s">
        <v>37</v>
      </c>
      <c r="C23" s="7"/>
      <c r="D23" s="170"/>
      <c r="E23" s="174"/>
      <c r="F23" s="175"/>
      <c r="G23" s="175"/>
      <c r="H23" s="175"/>
      <c r="I23" s="175"/>
      <c r="J23" s="176"/>
    </row>
    <row r="24" spans="1:10" ht="32.1" customHeight="1" x14ac:dyDescent="0.2">
      <c r="A24" s="167"/>
      <c r="B24" s="6" t="s">
        <v>38</v>
      </c>
      <c r="C24" s="7"/>
      <c r="D24" s="170"/>
      <c r="E24" s="174"/>
      <c r="F24" s="175"/>
      <c r="G24" s="175"/>
      <c r="H24" s="175"/>
      <c r="I24" s="175"/>
      <c r="J24" s="176"/>
    </row>
    <row r="25" spans="1:10" ht="32.1" customHeight="1" x14ac:dyDescent="0.2">
      <c r="A25" s="167"/>
      <c r="B25" s="6" t="s">
        <v>39</v>
      </c>
      <c r="C25" s="7"/>
      <c r="D25" s="170"/>
      <c r="E25" s="174"/>
      <c r="F25" s="175"/>
      <c r="G25" s="175"/>
      <c r="H25" s="175"/>
      <c r="I25" s="175"/>
      <c r="J25" s="176"/>
    </row>
    <row r="26" spans="1:10" ht="32.1" customHeight="1" x14ac:dyDescent="0.2">
      <c r="A26" s="167"/>
      <c r="B26" s="6" t="s">
        <v>40</v>
      </c>
      <c r="C26" s="7"/>
      <c r="D26" s="170"/>
      <c r="E26" s="174"/>
      <c r="F26" s="175"/>
      <c r="G26" s="175"/>
      <c r="H26" s="175"/>
      <c r="I26" s="175"/>
      <c r="J26" s="176"/>
    </row>
    <row r="27" spans="1:10" ht="32.1" customHeight="1" thickBot="1" x14ac:dyDescent="0.25">
      <c r="A27" s="168"/>
      <c r="B27" s="10" t="s">
        <v>41</v>
      </c>
      <c r="C27" s="54"/>
      <c r="D27" s="171"/>
      <c r="E27" s="177"/>
      <c r="F27" s="178"/>
      <c r="G27" s="178"/>
      <c r="H27" s="178"/>
      <c r="I27" s="178"/>
      <c r="J27" s="179"/>
    </row>
    <row r="28" spans="1:10" ht="20.100000000000001" customHeight="1" x14ac:dyDescent="0.2">
      <c r="A28" s="246" t="s">
        <v>53</v>
      </c>
      <c r="B28" s="8" t="s">
        <v>36</v>
      </c>
      <c r="C28" s="9"/>
      <c r="D28" s="169" t="str">
        <f>+IF(A31="No",IF(OR(C28="",C29="",C30="",C31="",C32="",C33="",C34="",C35="",C36="",C37="",C38="",C39="",C40="",C41="",C42=""),"Valide todos los criterios",IF(AND(C28="Cumple",C29="Cumple",C30="Cumple",C31="Cumple",C32="Cumple",C33="Cumple",C34="Cumple",C35="Cumple",C36="Cumple",C37="Cumple",C38="Cumple",C39="Cumple",C40="Cumple",C41="Cumple",C42="Cumple"),"Cumple variable","No cumple variable")),IF(OR(C43="",C44=""),"Valide todos los criterios",IF(AND(C43="Cumple",C44="Cumple"),"Cumple variable","No cumple variable")))</f>
        <v>Valide todos los criterios</v>
      </c>
      <c r="E28" s="172" t="s">
        <v>45</v>
      </c>
      <c r="F28" s="172"/>
      <c r="G28" s="172"/>
      <c r="H28" s="172"/>
      <c r="I28" s="172"/>
      <c r="J28" s="173"/>
    </row>
    <row r="29" spans="1:10" ht="20.100000000000001" customHeight="1" x14ac:dyDescent="0.2">
      <c r="A29" s="247"/>
      <c r="B29" s="6" t="s">
        <v>37</v>
      </c>
      <c r="C29" s="7"/>
      <c r="D29" s="170"/>
      <c r="E29" s="174"/>
      <c r="F29" s="175"/>
      <c r="G29" s="175"/>
      <c r="H29" s="175"/>
      <c r="I29" s="175"/>
      <c r="J29" s="176"/>
    </row>
    <row r="30" spans="1:10" ht="20.100000000000001" customHeight="1" x14ac:dyDescent="0.2">
      <c r="A30" s="248"/>
      <c r="B30" s="6" t="s">
        <v>38</v>
      </c>
      <c r="C30" s="7"/>
      <c r="D30" s="170"/>
      <c r="E30" s="174"/>
      <c r="F30" s="175"/>
      <c r="G30" s="175"/>
      <c r="H30" s="175"/>
      <c r="I30" s="175"/>
      <c r="J30" s="176"/>
    </row>
    <row r="31" spans="1:10" ht="20.100000000000001" customHeight="1" x14ac:dyDescent="0.2">
      <c r="A31" s="253"/>
      <c r="B31" s="6" t="s">
        <v>39</v>
      </c>
      <c r="C31" s="7"/>
      <c r="D31" s="170"/>
      <c r="E31" s="174"/>
      <c r="F31" s="175"/>
      <c r="G31" s="175"/>
      <c r="H31" s="175"/>
      <c r="I31" s="175"/>
      <c r="J31" s="176"/>
    </row>
    <row r="32" spans="1:10" ht="20.100000000000001" customHeight="1" x14ac:dyDescent="0.2">
      <c r="A32" s="253"/>
      <c r="B32" s="6" t="s">
        <v>40</v>
      </c>
      <c r="C32" s="7"/>
      <c r="D32" s="170"/>
      <c r="E32" s="174"/>
      <c r="F32" s="175"/>
      <c r="G32" s="175"/>
      <c r="H32" s="175"/>
      <c r="I32" s="175"/>
      <c r="J32" s="176"/>
    </row>
    <row r="33" spans="1:10" ht="20.100000000000001" customHeight="1" x14ac:dyDescent="0.2">
      <c r="A33" s="251" t="s">
        <v>169</v>
      </c>
      <c r="B33" s="6" t="s">
        <v>41</v>
      </c>
      <c r="C33" s="7"/>
      <c r="D33" s="170"/>
      <c r="E33" s="174"/>
      <c r="F33" s="175"/>
      <c r="G33" s="175"/>
      <c r="H33" s="175"/>
      <c r="I33" s="175"/>
      <c r="J33" s="176"/>
    </row>
    <row r="34" spans="1:10" ht="20.100000000000001" customHeight="1" x14ac:dyDescent="0.2">
      <c r="A34" s="251"/>
      <c r="B34" s="6" t="s">
        <v>42</v>
      </c>
      <c r="C34" s="7"/>
      <c r="D34" s="170"/>
      <c r="E34" s="174"/>
      <c r="F34" s="175"/>
      <c r="G34" s="175"/>
      <c r="H34" s="175"/>
      <c r="I34" s="175"/>
      <c r="J34" s="176"/>
    </row>
    <row r="35" spans="1:10" ht="20.100000000000001" customHeight="1" x14ac:dyDescent="0.2">
      <c r="A35" s="251"/>
      <c r="B35" s="11" t="s">
        <v>43</v>
      </c>
      <c r="C35" s="7"/>
      <c r="D35" s="249"/>
      <c r="E35" s="174"/>
      <c r="F35" s="175"/>
      <c r="G35" s="175"/>
      <c r="H35" s="175"/>
      <c r="I35" s="175"/>
      <c r="J35" s="176"/>
    </row>
    <row r="36" spans="1:10" ht="20.100000000000001" customHeight="1" x14ac:dyDescent="0.2">
      <c r="A36" s="251"/>
      <c r="B36" s="11" t="s">
        <v>48</v>
      </c>
      <c r="C36" s="7"/>
      <c r="D36" s="249"/>
      <c r="E36" s="174"/>
      <c r="F36" s="175"/>
      <c r="G36" s="175"/>
      <c r="H36" s="175"/>
      <c r="I36" s="175"/>
      <c r="J36" s="176"/>
    </row>
    <row r="37" spans="1:10" ht="20.100000000000001" customHeight="1" x14ac:dyDescent="0.2">
      <c r="A37" s="251"/>
      <c r="B37" s="11" t="s">
        <v>49</v>
      </c>
      <c r="C37" s="7"/>
      <c r="D37" s="249"/>
      <c r="E37" s="174"/>
      <c r="F37" s="175"/>
      <c r="G37" s="175"/>
      <c r="H37" s="175"/>
      <c r="I37" s="175"/>
      <c r="J37" s="176"/>
    </row>
    <row r="38" spans="1:10" ht="20.100000000000001" customHeight="1" x14ac:dyDescent="0.2">
      <c r="A38" s="251"/>
      <c r="B38" s="11" t="s">
        <v>56</v>
      </c>
      <c r="C38" s="7"/>
      <c r="D38" s="249"/>
      <c r="E38" s="174"/>
      <c r="F38" s="175"/>
      <c r="G38" s="175"/>
      <c r="H38" s="175"/>
      <c r="I38" s="175"/>
      <c r="J38" s="176"/>
    </row>
    <row r="39" spans="1:10" ht="20.100000000000001" customHeight="1" x14ac:dyDescent="0.2">
      <c r="A39" s="251"/>
      <c r="B39" s="11" t="s">
        <v>157</v>
      </c>
      <c r="C39" s="7"/>
      <c r="D39" s="249"/>
      <c r="E39" s="174"/>
      <c r="F39" s="175"/>
      <c r="G39" s="175"/>
      <c r="H39" s="175"/>
      <c r="I39" s="175"/>
      <c r="J39" s="176"/>
    </row>
    <row r="40" spans="1:10" ht="20.100000000000001" customHeight="1" x14ac:dyDescent="0.2">
      <c r="A40" s="251"/>
      <c r="B40" s="11" t="s">
        <v>158</v>
      </c>
      <c r="C40" s="7"/>
      <c r="D40" s="249"/>
      <c r="E40" s="174"/>
      <c r="F40" s="175"/>
      <c r="G40" s="175"/>
      <c r="H40" s="175"/>
      <c r="I40" s="175"/>
      <c r="J40" s="176"/>
    </row>
    <row r="41" spans="1:10" ht="20.100000000000001" customHeight="1" x14ac:dyDescent="0.2">
      <c r="A41" s="251"/>
      <c r="B41" s="11" t="s">
        <v>159</v>
      </c>
      <c r="C41" s="7"/>
      <c r="D41" s="249"/>
      <c r="E41" s="174"/>
      <c r="F41" s="175"/>
      <c r="G41" s="175"/>
      <c r="H41" s="175"/>
      <c r="I41" s="175"/>
      <c r="J41" s="176"/>
    </row>
    <row r="42" spans="1:10" ht="20.100000000000001" customHeight="1" x14ac:dyDescent="0.2">
      <c r="A42" s="251"/>
      <c r="B42" s="11" t="s">
        <v>282</v>
      </c>
      <c r="C42" s="7"/>
      <c r="D42" s="249"/>
      <c r="E42" s="174"/>
      <c r="F42" s="175"/>
      <c r="G42" s="175"/>
      <c r="H42" s="175"/>
      <c r="I42" s="175"/>
      <c r="J42" s="176"/>
    </row>
    <row r="43" spans="1:10" ht="20.100000000000001" customHeight="1" x14ac:dyDescent="0.2">
      <c r="A43" s="251"/>
      <c r="B43" s="61" t="s">
        <v>36</v>
      </c>
      <c r="C43" s="7"/>
      <c r="D43" s="249"/>
      <c r="E43" s="174"/>
      <c r="F43" s="175"/>
      <c r="G43" s="175"/>
      <c r="H43" s="175"/>
      <c r="I43" s="175"/>
      <c r="J43" s="176"/>
    </row>
    <row r="44" spans="1:10" ht="20.100000000000001" customHeight="1" thickBot="1" x14ac:dyDescent="0.25">
      <c r="A44" s="252"/>
      <c r="B44" s="62" t="s">
        <v>37</v>
      </c>
      <c r="C44" s="54"/>
      <c r="D44" s="171"/>
      <c r="E44" s="177"/>
      <c r="F44" s="178"/>
      <c r="G44" s="178"/>
      <c r="H44" s="178"/>
      <c r="I44" s="178"/>
      <c r="J44" s="179"/>
    </row>
    <row r="45" spans="1:10" ht="20.100000000000001" customHeight="1" x14ac:dyDescent="0.2">
      <c r="A45" s="250" t="s">
        <v>170</v>
      </c>
      <c r="B45" s="8" t="s">
        <v>36</v>
      </c>
      <c r="C45" s="9"/>
      <c r="D45" s="169" t="str">
        <f>+IF(A31="No",IF(OR(C45="",C46="",C47="",C48="",C49="",C50=""),"Valide todos los criterios",IF(AND(C45="Cumple",C46="Cumple",C47="Cumple",C48="Cumple",C49="Cumple",C50="Cumple"),"Cumple variable","No cumple variable")),IF(OR(C51=""),"Valide todos los criterios",IF(AND(C51="Cumple"),"Cumple variable","No cumple variable")))</f>
        <v>Valide todos los criterios</v>
      </c>
      <c r="E45" s="172" t="s">
        <v>45</v>
      </c>
      <c r="F45" s="172"/>
      <c r="G45" s="172"/>
      <c r="H45" s="172"/>
      <c r="I45" s="172"/>
      <c r="J45" s="173"/>
    </row>
    <row r="46" spans="1:10" ht="35.1" customHeight="1" x14ac:dyDescent="0.2">
      <c r="A46" s="251"/>
      <c r="B46" s="6" t="s">
        <v>37</v>
      </c>
      <c r="C46" s="7"/>
      <c r="D46" s="170"/>
      <c r="E46" s="174"/>
      <c r="F46" s="175"/>
      <c r="G46" s="175"/>
      <c r="H46" s="175"/>
      <c r="I46" s="175"/>
      <c r="J46" s="176"/>
    </row>
    <row r="47" spans="1:10" ht="35.1" customHeight="1" x14ac:dyDescent="0.2">
      <c r="A47" s="251"/>
      <c r="B47" s="6" t="s">
        <v>38</v>
      </c>
      <c r="C47" s="7"/>
      <c r="D47" s="170"/>
      <c r="E47" s="174"/>
      <c r="F47" s="175"/>
      <c r="G47" s="175"/>
      <c r="H47" s="175"/>
      <c r="I47" s="175"/>
      <c r="J47" s="176"/>
    </row>
    <row r="48" spans="1:10" ht="35.1" customHeight="1" x14ac:dyDescent="0.2">
      <c r="A48" s="251"/>
      <c r="B48" s="6" t="s">
        <v>39</v>
      </c>
      <c r="C48" s="7"/>
      <c r="D48" s="170"/>
      <c r="E48" s="174"/>
      <c r="F48" s="175"/>
      <c r="G48" s="175"/>
      <c r="H48" s="175"/>
      <c r="I48" s="175"/>
      <c r="J48" s="176"/>
    </row>
    <row r="49" spans="1:10" ht="35.1" customHeight="1" x14ac:dyDescent="0.2">
      <c r="A49" s="251"/>
      <c r="B49" s="6" t="s">
        <v>40</v>
      </c>
      <c r="C49" s="7"/>
      <c r="D49" s="170"/>
      <c r="E49" s="174"/>
      <c r="F49" s="175"/>
      <c r="G49" s="175"/>
      <c r="H49" s="175"/>
      <c r="I49" s="175"/>
      <c r="J49" s="176"/>
    </row>
    <row r="50" spans="1:10" ht="35.1" customHeight="1" x14ac:dyDescent="0.2">
      <c r="A50" s="251"/>
      <c r="B50" s="6" t="s">
        <v>41</v>
      </c>
      <c r="C50" s="7"/>
      <c r="D50" s="170"/>
      <c r="E50" s="174"/>
      <c r="F50" s="175"/>
      <c r="G50" s="175"/>
      <c r="H50" s="175"/>
      <c r="I50" s="175"/>
      <c r="J50" s="176"/>
    </row>
    <row r="51" spans="1:10" ht="35.1" customHeight="1" thickBot="1" x14ac:dyDescent="0.25">
      <c r="A51" s="252"/>
      <c r="B51" s="63" t="s">
        <v>36</v>
      </c>
      <c r="C51" s="54"/>
      <c r="D51" s="171"/>
      <c r="E51" s="177"/>
      <c r="F51" s="178"/>
      <c r="G51" s="178"/>
      <c r="H51" s="178"/>
      <c r="I51" s="178"/>
      <c r="J51" s="179"/>
    </row>
    <row r="52" spans="1:10" ht="20.100000000000001" customHeight="1" x14ac:dyDescent="0.2">
      <c r="A52" s="166" t="s">
        <v>171</v>
      </c>
      <c r="B52" s="8" t="s">
        <v>36</v>
      </c>
      <c r="C52" s="9"/>
      <c r="D52" s="169" t="str">
        <f>+IF(A31="No",IF(OR(C52="",C53="",C54="",C55="",C56="",C57=""),"Valide todos los criterios",IF(AND(C52="Cumple",C53="Cumple",C54="Cumple",C55="Cumple",C56="Cumple",C57="Cumple"),"Cumple variable","No cumple variable")),IF(OR(C58=""),"Valide todos los criterios",IF(AND(C58="Cumple"),"Cumple variable","No cumple variable")))</f>
        <v>Valide todos los criterios</v>
      </c>
      <c r="E52" s="172" t="s">
        <v>45</v>
      </c>
      <c r="F52" s="172"/>
      <c r="G52" s="172"/>
      <c r="H52" s="172"/>
      <c r="I52" s="172"/>
      <c r="J52" s="173"/>
    </row>
    <row r="53" spans="1:10" ht="35.1" customHeight="1" x14ac:dyDescent="0.2">
      <c r="A53" s="167"/>
      <c r="B53" s="6" t="s">
        <v>37</v>
      </c>
      <c r="C53" s="7"/>
      <c r="D53" s="170"/>
      <c r="E53" s="174"/>
      <c r="F53" s="175"/>
      <c r="G53" s="175"/>
      <c r="H53" s="175"/>
      <c r="I53" s="175"/>
      <c r="J53" s="176"/>
    </row>
    <row r="54" spans="1:10" ht="35.1" customHeight="1" x14ac:dyDescent="0.2">
      <c r="A54" s="167"/>
      <c r="B54" s="6" t="s">
        <v>38</v>
      </c>
      <c r="C54" s="7"/>
      <c r="D54" s="170"/>
      <c r="E54" s="174"/>
      <c r="F54" s="175"/>
      <c r="G54" s="175"/>
      <c r="H54" s="175"/>
      <c r="I54" s="175"/>
      <c r="J54" s="176"/>
    </row>
    <row r="55" spans="1:10" ht="35.1" customHeight="1" x14ac:dyDescent="0.2">
      <c r="A55" s="167"/>
      <c r="B55" s="6" t="s">
        <v>39</v>
      </c>
      <c r="C55" s="7"/>
      <c r="D55" s="170"/>
      <c r="E55" s="174"/>
      <c r="F55" s="175"/>
      <c r="G55" s="175"/>
      <c r="H55" s="175"/>
      <c r="I55" s="175"/>
      <c r="J55" s="176"/>
    </row>
    <row r="56" spans="1:10" ht="35.1" customHeight="1" x14ac:dyDescent="0.2">
      <c r="A56" s="167"/>
      <c r="B56" s="6" t="s">
        <v>40</v>
      </c>
      <c r="C56" s="7"/>
      <c r="D56" s="170"/>
      <c r="E56" s="174"/>
      <c r="F56" s="175"/>
      <c r="G56" s="175"/>
      <c r="H56" s="175"/>
      <c r="I56" s="175"/>
      <c r="J56" s="176"/>
    </row>
    <row r="57" spans="1:10" ht="35.1" customHeight="1" x14ac:dyDescent="0.2">
      <c r="A57" s="167"/>
      <c r="B57" s="6" t="s">
        <v>41</v>
      </c>
      <c r="C57" s="7"/>
      <c r="D57" s="170"/>
      <c r="E57" s="174"/>
      <c r="F57" s="175"/>
      <c r="G57" s="175"/>
      <c r="H57" s="175"/>
      <c r="I57" s="175"/>
      <c r="J57" s="176"/>
    </row>
    <row r="58" spans="1:10" ht="35.1" customHeight="1" thickBot="1" x14ac:dyDescent="0.25">
      <c r="A58" s="168"/>
      <c r="B58" s="63" t="s">
        <v>36</v>
      </c>
      <c r="C58" s="54"/>
      <c r="D58" s="171"/>
      <c r="E58" s="177"/>
      <c r="F58" s="178"/>
      <c r="G58" s="178"/>
      <c r="H58" s="178"/>
      <c r="I58" s="178"/>
      <c r="J58" s="179"/>
    </row>
    <row r="59" spans="1:10" ht="159.94999999999999" customHeight="1" thickBot="1" x14ac:dyDescent="0.25">
      <c r="A59" s="194" t="s">
        <v>283</v>
      </c>
      <c r="B59" s="195"/>
      <c r="C59" s="195"/>
      <c r="D59" s="195"/>
      <c r="E59" s="195"/>
      <c r="F59" s="195"/>
      <c r="G59" s="195"/>
      <c r="H59" s="196"/>
      <c r="I59" s="197" t="str">
        <f>IF(OR(D60="Valide todos los criterios",D62="Valide todos los criterios",D67="Valide todos los criterios"),"Valide todas las variables",IF(AND(D60="Cumple variable",D62="Cumple variable",D67="Cumple variable"),"Cumple obligación","No cumple obligación"))</f>
        <v>Valide todas las variables</v>
      </c>
      <c r="J59" s="198"/>
    </row>
    <row r="60" spans="1:10" ht="20.100000000000001" customHeight="1" x14ac:dyDescent="0.2">
      <c r="A60" s="166" t="s">
        <v>172</v>
      </c>
      <c r="B60" s="8" t="s">
        <v>36</v>
      </c>
      <c r="C60" s="9"/>
      <c r="D60" s="169" t="str">
        <f>+IF(OR(C60="",C61=""),"Valide todos los criterios",IF(AND(C60="Cumple",C61="Cumple"),"Cumple variable","No cumple variable"))</f>
        <v>Valide todos los criterios</v>
      </c>
      <c r="E60" s="172" t="s">
        <v>45</v>
      </c>
      <c r="F60" s="172"/>
      <c r="G60" s="172"/>
      <c r="H60" s="172"/>
      <c r="I60" s="172"/>
      <c r="J60" s="173"/>
    </row>
    <row r="61" spans="1:10" ht="180" customHeight="1" thickBot="1" x14ac:dyDescent="0.25">
      <c r="A61" s="167"/>
      <c r="B61" s="6" t="s">
        <v>37</v>
      </c>
      <c r="C61" s="7"/>
      <c r="D61" s="170"/>
      <c r="E61" s="174"/>
      <c r="F61" s="175"/>
      <c r="G61" s="175"/>
      <c r="H61" s="175"/>
      <c r="I61" s="175"/>
      <c r="J61" s="176"/>
    </row>
    <row r="62" spans="1:10" ht="20.100000000000001" customHeight="1" x14ac:dyDescent="0.2">
      <c r="A62" s="166" t="s">
        <v>173</v>
      </c>
      <c r="B62" s="8" t="s">
        <v>36</v>
      </c>
      <c r="C62" s="9"/>
      <c r="D62" s="169" t="str">
        <f>+IF(OR(C62="",C63="",C64="",C65="",C66=""),"Valide todos los criterios",IF(AND(C62="Cumple",C63="Cumple",C64="Cumple",C65="Cumple",C66="Cumple"),"Cumple variable","No cumple variable"))</f>
        <v>Valide todos los criterios</v>
      </c>
      <c r="E62" s="172" t="s">
        <v>45</v>
      </c>
      <c r="F62" s="172"/>
      <c r="G62" s="172"/>
      <c r="H62" s="172"/>
      <c r="I62" s="172"/>
      <c r="J62" s="173"/>
    </row>
    <row r="63" spans="1:10" ht="45" customHeight="1" x14ac:dyDescent="0.2">
      <c r="A63" s="167"/>
      <c r="B63" s="6" t="s">
        <v>37</v>
      </c>
      <c r="C63" s="7"/>
      <c r="D63" s="170"/>
      <c r="E63" s="174"/>
      <c r="F63" s="175"/>
      <c r="G63" s="175"/>
      <c r="H63" s="175"/>
      <c r="I63" s="175"/>
      <c r="J63" s="176"/>
    </row>
    <row r="64" spans="1:10" ht="45" customHeight="1" x14ac:dyDescent="0.2">
      <c r="A64" s="167"/>
      <c r="B64" s="6" t="s">
        <v>38</v>
      </c>
      <c r="C64" s="7"/>
      <c r="D64" s="170"/>
      <c r="E64" s="174"/>
      <c r="F64" s="175"/>
      <c r="G64" s="175"/>
      <c r="H64" s="175"/>
      <c r="I64" s="175"/>
      <c r="J64" s="176"/>
    </row>
    <row r="65" spans="1:10" ht="45" customHeight="1" x14ac:dyDescent="0.2">
      <c r="A65" s="167"/>
      <c r="B65" s="6" t="s">
        <v>39</v>
      </c>
      <c r="C65" s="7"/>
      <c r="D65" s="170"/>
      <c r="E65" s="174"/>
      <c r="F65" s="175"/>
      <c r="G65" s="175"/>
      <c r="H65" s="175"/>
      <c r="I65" s="175"/>
      <c r="J65" s="176"/>
    </row>
    <row r="66" spans="1:10" ht="45" customHeight="1" thickBot="1" x14ac:dyDescent="0.25">
      <c r="A66" s="168"/>
      <c r="B66" s="10" t="s">
        <v>40</v>
      </c>
      <c r="C66" s="17"/>
      <c r="D66" s="171"/>
      <c r="E66" s="177"/>
      <c r="F66" s="178"/>
      <c r="G66" s="178"/>
      <c r="H66" s="178"/>
      <c r="I66" s="178"/>
      <c r="J66" s="179"/>
    </row>
    <row r="67" spans="1:10" ht="24.95" customHeight="1" x14ac:dyDescent="0.2">
      <c r="A67" s="166" t="s">
        <v>174</v>
      </c>
      <c r="B67" s="8" t="s">
        <v>36</v>
      </c>
      <c r="C67" s="9"/>
      <c r="D67" s="169" t="str">
        <f>+IF(OR(C67="",C68="",C69="",C70=""),"Valide todos los criterios",IF(AND(C67="Cumple",C68="Cumple",C69="Cumple",C70="Cumple"),"Cumple variable","No cumple variable"))</f>
        <v>Valide todos los criterios</v>
      </c>
      <c r="E67" s="172" t="s">
        <v>45</v>
      </c>
      <c r="F67" s="172"/>
      <c r="G67" s="172"/>
      <c r="H67" s="172"/>
      <c r="I67" s="172"/>
      <c r="J67" s="173"/>
    </row>
    <row r="68" spans="1:10" ht="54.95" customHeight="1" x14ac:dyDescent="0.2">
      <c r="A68" s="167"/>
      <c r="B68" s="6" t="s">
        <v>37</v>
      </c>
      <c r="C68" s="7"/>
      <c r="D68" s="170"/>
      <c r="E68" s="174"/>
      <c r="F68" s="175"/>
      <c r="G68" s="175"/>
      <c r="H68" s="175"/>
      <c r="I68" s="175"/>
      <c r="J68" s="176"/>
    </row>
    <row r="69" spans="1:10" ht="54.95" customHeight="1" x14ac:dyDescent="0.2">
      <c r="A69" s="167"/>
      <c r="B69" s="6" t="s">
        <v>38</v>
      </c>
      <c r="C69" s="7"/>
      <c r="D69" s="170"/>
      <c r="E69" s="174"/>
      <c r="F69" s="175"/>
      <c r="G69" s="175"/>
      <c r="H69" s="175"/>
      <c r="I69" s="175"/>
      <c r="J69" s="176"/>
    </row>
    <row r="70" spans="1:10" ht="54.95" customHeight="1" thickBot="1" x14ac:dyDescent="0.25">
      <c r="A70" s="168"/>
      <c r="B70" s="10" t="s">
        <v>39</v>
      </c>
      <c r="C70" s="17"/>
      <c r="D70" s="171"/>
      <c r="E70" s="177"/>
      <c r="F70" s="178"/>
      <c r="G70" s="178"/>
      <c r="H70" s="178"/>
      <c r="I70" s="178"/>
      <c r="J70" s="179"/>
    </row>
    <row r="71" spans="1:10" ht="120" customHeight="1" thickBot="1" x14ac:dyDescent="0.25">
      <c r="A71" s="183" t="s">
        <v>284</v>
      </c>
      <c r="B71" s="184"/>
      <c r="C71" s="184"/>
      <c r="D71" s="184"/>
      <c r="E71" s="184"/>
      <c r="F71" s="184"/>
      <c r="G71" s="184"/>
      <c r="H71" s="185"/>
      <c r="I71" s="186" t="str">
        <f>+IF(OR(D72="Valide todos los criterios"),"Valide todas las variables",IF(AND(D72="Cumple variable"),"Cumple obligación","No cumple obligación"))</f>
        <v>Valide todas las variables</v>
      </c>
      <c r="J71" s="187"/>
    </row>
    <row r="72" spans="1:10" ht="20.100000000000001" customHeight="1" x14ac:dyDescent="0.2">
      <c r="A72" s="166" t="s">
        <v>177</v>
      </c>
      <c r="B72" s="258" t="s">
        <v>37</v>
      </c>
      <c r="C72" s="256"/>
      <c r="D72" s="254" t="str">
        <f>+IF(OR(C72=""),"Valide todos los criterios",IF(AND(C72="Cumple"),"Cumple variable","No cumple variable"))</f>
        <v>Valide todos los criterios</v>
      </c>
      <c r="E72" s="172" t="s">
        <v>45</v>
      </c>
      <c r="F72" s="172"/>
      <c r="G72" s="172"/>
      <c r="H72" s="172"/>
      <c r="I72" s="172"/>
      <c r="J72" s="173"/>
    </row>
    <row r="73" spans="1:10" ht="110.1" customHeight="1" thickBot="1" x14ac:dyDescent="0.25">
      <c r="A73" s="168"/>
      <c r="B73" s="259"/>
      <c r="C73" s="257"/>
      <c r="D73" s="255"/>
      <c r="E73" s="177"/>
      <c r="F73" s="178"/>
      <c r="G73" s="178"/>
      <c r="H73" s="178"/>
      <c r="I73" s="178"/>
      <c r="J73" s="179"/>
    </row>
    <row r="74" spans="1:10" ht="140.1" customHeight="1" thickBot="1" x14ac:dyDescent="0.25">
      <c r="A74" s="260" t="s">
        <v>285</v>
      </c>
      <c r="B74" s="261"/>
      <c r="C74" s="261"/>
      <c r="D74" s="261"/>
      <c r="E74" s="261"/>
      <c r="F74" s="261"/>
      <c r="G74" s="261"/>
      <c r="H74" s="262"/>
      <c r="I74" s="263" t="str">
        <f>+IF(OR(D75="Valide todos los criterios"),"Valide todas las variables",IF(AND(D75="Cumple variable"),"Cumple obligación","No cumple obligación"))</f>
        <v>Valide todas las variables</v>
      </c>
      <c r="J74" s="264"/>
    </row>
    <row r="75" spans="1:10" ht="20.100000000000001" customHeight="1" x14ac:dyDescent="0.2">
      <c r="A75" s="201" t="s">
        <v>178</v>
      </c>
      <c r="B75" s="8" t="s">
        <v>36</v>
      </c>
      <c r="C75" s="9"/>
      <c r="D75" s="169" t="str">
        <f>+IF(OR(C75="",C76="",C77=""),"Valide todos los criterios",IF(AND(C75="Cumple",C76="Cumple",C77="Cumple"),"Cumple variable","No cumple variable"))</f>
        <v>Valide todos los criterios</v>
      </c>
      <c r="E75" s="265" t="s">
        <v>45</v>
      </c>
      <c r="F75" s="172"/>
      <c r="G75" s="172"/>
      <c r="H75" s="172"/>
      <c r="I75" s="172"/>
      <c r="J75" s="173"/>
    </row>
    <row r="76" spans="1:10" ht="80.099999999999994" customHeight="1" x14ac:dyDescent="0.2">
      <c r="A76" s="202"/>
      <c r="B76" s="6" t="s">
        <v>37</v>
      </c>
      <c r="C76" s="7"/>
      <c r="D76" s="170"/>
      <c r="E76" s="199"/>
      <c r="F76" s="199"/>
      <c r="G76" s="199"/>
      <c r="H76" s="199"/>
      <c r="I76" s="199"/>
      <c r="J76" s="200"/>
    </row>
    <row r="77" spans="1:10" ht="80.099999999999994" customHeight="1" thickBot="1" x14ac:dyDescent="0.25">
      <c r="A77" s="203"/>
      <c r="B77" s="10" t="s">
        <v>38</v>
      </c>
      <c r="C77" s="113"/>
      <c r="D77" s="171"/>
      <c r="E77" s="178"/>
      <c r="F77" s="178"/>
      <c r="G77" s="178"/>
      <c r="H77" s="178"/>
      <c r="I77" s="178"/>
      <c r="J77" s="179"/>
    </row>
    <row r="78" spans="1:10" ht="30" customHeight="1" thickBot="1" x14ac:dyDescent="0.25">
      <c r="A78" s="180" t="s">
        <v>289</v>
      </c>
      <c r="B78" s="181"/>
      <c r="C78" s="181"/>
      <c r="D78" s="181"/>
      <c r="E78" s="181"/>
      <c r="F78" s="181"/>
      <c r="G78" s="181"/>
      <c r="H78" s="181"/>
      <c r="I78" s="181"/>
      <c r="J78" s="182"/>
    </row>
    <row r="79" spans="1:10" ht="39.950000000000003" customHeight="1" thickBot="1" x14ac:dyDescent="0.25">
      <c r="A79" s="183" t="s">
        <v>183</v>
      </c>
      <c r="B79" s="184"/>
      <c r="C79" s="184"/>
      <c r="D79" s="184"/>
      <c r="E79" s="184"/>
      <c r="F79" s="184"/>
      <c r="G79" s="184"/>
      <c r="H79" s="185"/>
      <c r="I79" s="186" t="str">
        <f>+IF(OR(D80="Valide todos los criterios"),"Valide todas las variables",IF(AND(D80="Cumple variable"),"Cumple obligación","No cumple obligación"))</f>
        <v>Valide todas las variables</v>
      </c>
      <c r="J79" s="187"/>
    </row>
    <row r="80" spans="1:10" ht="20.100000000000001" customHeight="1" x14ac:dyDescent="0.2">
      <c r="A80" s="166" t="s">
        <v>183</v>
      </c>
      <c r="B80" s="8" t="s">
        <v>36</v>
      </c>
      <c r="C80" s="9"/>
      <c r="D80" s="169" t="str">
        <f>+IF(OR(C80="",C81="",C82=""),"Valide todos los criterios",IF(AND(C80="Cumple",C81="Cumple",C82="Cumple"),"Cumple variable","No cumple variable"))</f>
        <v>Valide todos los criterios</v>
      </c>
      <c r="E80" s="172" t="s">
        <v>45</v>
      </c>
      <c r="F80" s="172"/>
      <c r="G80" s="172"/>
      <c r="H80" s="172"/>
      <c r="I80" s="172"/>
      <c r="J80" s="173"/>
    </row>
    <row r="81" spans="1:10" ht="60" customHeight="1" x14ac:dyDescent="0.2">
      <c r="A81" s="167"/>
      <c r="B81" s="6" t="s">
        <v>37</v>
      </c>
      <c r="C81" s="7"/>
      <c r="D81" s="170"/>
      <c r="E81" s="174"/>
      <c r="F81" s="175"/>
      <c r="G81" s="175"/>
      <c r="H81" s="175"/>
      <c r="I81" s="175"/>
      <c r="J81" s="176"/>
    </row>
    <row r="82" spans="1:10" ht="60" customHeight="1" thickBot="1" x14ac:dyDescent="0.25">
      <c r="A82" s="168"/>
      <c r="B82" s="10" t="s">
        <v>38</v>
      </c>
      <c r="C82" s="17"/>
      <c r="D82" s="171"/>
      <c r="E82" s="177"/>
      <c r="F82" s="178"/>
      <c r="G82" s="178"/>
      <c r="H82" s="178"/>
      <c r="I82" s="178"/>
      <c r="J82" s="179"/>
    </row>
    <row r="83" spans="1:10" ht="210" customHeight="1" thickBot="1" x14ac:dyDescent="0.25">
      <c r="A83" s="183" t="s">
        <v>292</v>
      </c>
      <c r="B83" s="184"/>
      <c r="C83" s="184"/>
      <c r="D83" s="184"/>
      <c r="E83" s="184"/>
      <c r="F83" s="184"/>
      <c r="G83" s="184"/>
      <c r="H83" s="185"/>
      <c r="I83" s="186" t="str">
        <f>+IF(OR(D84="Valide todos los criterios"),"Valide todas las variables",IF(AND(D84="Cumple variable"),"Cumple obligación","No cumple obligación"))</f>
        <v>Valide todas las variables</v>
      </c>
      <c r="J83" s="187"/>
    </row>
    <row r="84" spans="1:10" ht="20.100000000000001" customHeight="1" x14ac:dyDescent="0.2">
      <c r="A84" s="166" t="s">
        <v>293</v>
      </c>
      <c r="B84" s="8" t="s">
        <v>36</v>
      </c>
      <c r="C84" s="9"/>
      <c r="D84" s="254" t="str">
        <f>+IF(OR(C84="",C85=""),"Valide todos los criterios",IF(AND(C84="Cumple",C85="Cumple"),"Cumple variable","No cumple variable"))</f>
        <v>Valide todos los criterios</v>
      </c>
      <c r="E84" s="172" t="s">
        <v>45</v>
      </c>
      <c r="F84" s="172"/>
      <c r="G84" s="172"/>
      <c r="H84" s="172"/>
      <c r="I84" s="172"/>
      <c r="J84" s="173"/>
    </row>
    <row r="85" spans="1:10" ht="120" customHeight="1" thickBot="1" x14ac:dyDescent="0.25">
      <c r="A85" s="168"/>
      <c r="B85" s="10" t="s">
        <v>37</v>
      </c>
      <c r="C85" s="17"/>
      <c r="D85" s="255"/>
      <c r="E85" s="177"/>
      <c r="F85" s="178"/>
      <c r="G85" s="178"/>
      <c r="H85" s="178"/>
      <c r="I85" s="178"/>
      <c r="J85" s="179"/>
    </row>
    <row r="86" spans="1:10" ht="90" customHeight="1" thickBot="1" x14ac:dyDescent="0.25">
      <c r="A86" s="183" t="s">
        <v>294</v>
      </c>
      <c r="B86" s="184"/>
      <c r="C86" s="184"/>
      <c r="D86" s="184"/>
      <c r="E86" s="184"/>
      <c r="F86" s="184"/>
      <c r="G86" s="184"/>
      <c r="H86" s="185"/>
      <c r="I86" s="186" t="str">
        <f>+IF(OR(D87=""),"Valide todas las variables",IF(AND(D87="Cumple variable"),"Cumple obligación","No cumple obligación"))</f>
        <v>Valide todas las variables</v>
      </c>
      <c r="J86" s="187"/>
    </row>
    <row r="87" spans="1:10" ht="20.100000000000001" customHeight="1" x14ac:dyDescent="0.2">
      <c r="A87" s="166" t="s">
        <v>184</v>
      </c>
      <c r="B87" s="273" t="s">
        <v>399</v>
      </c>
      <c r="C87" s="267"/>
      <c r="D87" s="270"/>
      <c r="E87" s="172" t="s">
        <v>45</v>
      </c>
      <c r="F87" s="172"/>
      <c r="G87" s="172"/>
      <c r="H87" s="172"/>
      <c r="I87" s="172"/>
      <c r="J87" s="173"/>
    </row>
    <row r="88" spans="1:10" ht="15" customHeight="1" x14ac:dyDescent="0.2">
      <c r="A88" s="167"/>
      <c r="B88" s="274"/>
      <c r="C88" s="268"/>
      <c r="D88" s="271"/>
      <c r="E88" s="174"/>
      <c r="F88" s="175"/>
      <c r="G88" s="175"/>
      <c r="H88" s="175"/>
      <c r="I88" s="175"/>
      <c r="J88" s="176"/>
    </row>
    <row r="89" spans="1:10" ht="15" customHeight="1" x14ac:dyDescent="0.2">
      <c r="A89" s="167"/>
      <c r="B89" s="274"/>
      <c r="C89" s="268"/>
      <c r="D89" s="271"/>
      <c r="E89" s="174"/>
      <c r="F89" s="175"/>
      <c r="G89" s="175"/>
      <c r="H89" s="175"/>
      <c r="I89" s="175"/>
      <c r="J89" s="176"/>
    </row>
    <row r="90" spans="1:10" ht="15" customHeight="1" x14ac:dyDescent="0.2">
      <c r="A90" s="167"/>
      <c r="B90" s="274"/>
      <c r="C90" s="268"/>
      <c r="D90" s="271"/>
      <c r="E90" s="174"/>
      <c r="F90" s="175"/>
      <c r="G90" s="175"/>
      <c r="H90" s="175"/>
      <c r="I90" s="175"/>
      <c r="J90" s="176"/>
    </row>
    <row r="91" spans="1:10" ht="15" customHeight="1" x14ac:dyDescent="0.2">
      <c r="A91" s="167"/>
      <c r="B91" s="274"/>
      <c r="C91" s="268"/>
      <c r="D91" s="271"/>
      <c r="E91" s="174"/>
      <c r="F91" s="175"/>
      <c r="G91" s="175"/>
      <c r="H91" s="175"/>
      <c r="I91" s="175"/>
      <c r="J91" s="176"/>
    </row>
    <row r="92" spans="1:10" ht="15" customHeight="1" x14ac:dyDescent="0.2">
      <c r="A92" s="167"/>
      <c r="B92" s="274"/>
      <c r="C92" s="268"/>
      <c r="D92" s="271"/>
      <c r="E92" s="174"/>
      <c r="F92" s="175"/>
      <c r="G92" s="175"/>
      <c r="H92" s="175"/>
      <c r="I92" s="175"/>
      <c r="J92" s="176"/>
    </row>
    <row r="93" spans="1:10" ht="15" customHeight="1" x14ac:dyDescent="0.2">
      <c r="A93" s="167"/>
      <c r="B93" s="274"/>
      <c r="C93" s="268"/>
      <c r="D93" s="271"/>
      <c r="E93" s="174"/>
      <c r="F93" s="175"/>
      <c r="G93" s="175"/>
      <c r="H93" s="175"/>
      <c r="I93" s="175"/>
      <c r="J93" s="176"/>
    </row>
    <row r="94" spans="1:10" ht="15" customHeight="1" thickBot="1" x14ac:dyDescent="0.25">
      <c r="A94" s="168"/>
      <c r="B94" s="275"/>
      <c r="C94" s="269"/>
      <c r="D94" s="272"/>
      <c r="E94" s="177"/>
      <c r="F94" s="178"/>
      <c r="G94" s="178"/>
      <c r="H94" s="178"/>
      <c r="I94" s="178"/>
      <c r="J94" s="179"/>
    </row>
    <row r="95" spans="1:10" ht="39.950000000000003" customHeight="1" thickBot="1" x14ac:dyDescent="0.25">
      <c r="A95" s="183" t="s">
        <v>267</v>
      </c>
      <c r="B95" s="184"/>
      <c r="C95" s="184"/>
      <c r="D95" s="184"/>
      <c r="E95" s="184"/>
      <c r="F95" s="184"/>
      <c r="G95" s="184"/>
      <c r="H95" s="185"/>
      <c r="I95" s="186" t="str">
        <f>+IF(OR(D96="Valide todos los criterios"),"Valide todas las variables",IF(AND(D96="Cumple variable"),"Cumple obligación","No cumple obligación"))</f>
        <v>Valide todas las variables</v>
      </c>
      <c r="J95" s="187"/>
    </row>
    <row r="96" spans="1:10" ht="20.100000000000001" customHeight="1" x14ac:dyDescent="0.2">
      <c r="A96" s="166" t="s">
        <v>295</v>
      </c>
      <c r="B96" s="8" t="s">
        <v>36</v>
      </c>
      <c r="C96" s="9"/>
      <c r="D96" s="169" t="str">
        <f>+IF(OR(C96="",C97="",C98="",C99="",C100="",C101=""),"Valide todos los criterios",IF(AND(C96="Cumple",C97="Cumple",C98="Cumple",C99="Cumple",C100="Cumple",C101="Cumple"),"Cumple variable","No cumple variable"))</f>
        <v>Valide todos los criterios</v>
      </c>
      <c r="E96" s="172" t="s">
        <v>45</v>
      </c>
      <c r="F96" s="172"/>
      <c r="G96" s="172"/>
      <c r="H96" s="172"/>
      <c r="I96" s="172"/>
      <c r="J96" s="173"/>
    </row>
    <row r="97" spans="1:10" ht="24.95" customHeight="1" x14ac:dyDescent="0.2">
      <c r="A97" s="167"/>
      <c r="B97" s="6" t="s">
        <v>37</v>
      </c>
      <c r="C97" s="7"/>
      <c r="D97" s="170"/>
      <c r="E97" s="174"/>
      <c r="F97" s="175"/>
      <c r="G97" s="175"/>
      <c r="H97" s="175"/>
      <c r="I97" s="175"/>
      <c r="J97" s="176"/>
    </row>
    <row r="98" spans="1:10" ht="24.95" customHeight="1" x14ac:dyDescent="0.2">
      <c r="A98" s="167"/>
      <c r="B98" s="6" t="s">
        <v>38</v>
      </c>
      <c r="C98" s="7"/>
      <c r="D98" s="170"/>
      <c r="E98" s="174"/>
      <c r="F98" s="175"/>
      <c r="G98" s="175"/>
      <c r="H98" s="175"/>
      <c r="I98" s="175"/>
      <c r="J98" s="176"/>
    </row>
    <row r="99" spans="1:10" ht="24.95" customHeight="1" x14ac:dyDescent="0.2">
      <c r="A99" s="167"/>
      <c r="B99" s="6" t="s">
        <v>39</v>
      </c>
      <c r="C99" s="7"/>
      <c r="D99" s="170"/>
      <c r="E99" s="174"/>
      <c r="F99" s="175"/>
      <c r="G99" s="175"/>
      <c r="H99" s="175"/>
      <c r="I99" s="175"/>
      <c r="J99" s="176"/>
    </row>
    <row r="100" spans="1:10" ht="24.95" customHeight="1" x14ac:dyDescent="0.2">
      <c r="A100" s="167"/>
      <c r="B100" s="6" t="s">
        <v>40</v>
      </c>
      <c r="C100" s="7"/>
      <c r="D100" s="170"/>
      <c r="E100" s="174"/>
      <c r="F100" s="175"/>
      <c r="G100" s="175"/>
      <c r="H100" s="175"/>
      <c r="I100" s="175"/>
      <c r="J100" s="176"/>
    </row>
    <row r="101" spans="1:10" ht="24.95" customHeight="1" thickBot="1" x14ac:dyDescent="0.25">
      <c r="A101" s="168"/>
      <c r="B101" s="10" t="s">
        <v>41</v>
      </c>
      <c r="C101" s="18"/>
      <c r="D101" s="171"/>
      <c r="E101" s="177"/>
      <c r="F101" s="178"/>
      <c r="G101" s="178"/>
      <c r="H101" s="178"/>
      <c r="I101" s="178"/>
      <c r="J101" s="179"/>
    </row>
    <row r="102" spans="1:10" ht="39.950000000000003" customHeight="1" thickBot="1" x14ac:dyDescent="0.25">
      <c r="A102" s="183" t="s">
        <v>185</v>
      </c>
      <c r="B102" s="184"/>
      <c r="C102" s="184"/>
      <c r="D102" s="184"/>
      <c r="E102" s="184"/>
      <c r="F102" s="184"/>
      <c r="G102" s="184"/>
      <c r="H102" s="185"/>
      <c r="I102" s="186" t="str">
        <f>+IF(D103="Variable no aplica","Obligación no aplica",IF(OR(D103=""),"Valide todas las variables",IF(AND(D103="Cumple variable"),"Cumple obligación","No cumple obligación")))</f>
        <v>Valide todas las variables</v>
      </c>
      <c r="J102" s="187"/>
    </row>
    <row r="103" spans="1:10" ht="20.100000000000001" customHeight="1" x14ac:dyDescent="0.2">
      <c r="A103" s="166" t="s">
        <v>186</v>
      </c>
      <c r="B103" s="273" t="s">
        <v>399</v>
      </c>
      <c r="C103" s="267"/>
      <c r="D103" s="270"/>
      <c r="E103" s="172" t="s">
        <v>45</v>
      </c>
      <c r="F103" s="172"/>
      <c r="G103" s="172"/>
      <c r="H103" s="172"/>
      <c r="I103" s="172"/>
      <c r="J103" s="173"/>
    </row>
    <row r="104" spans="1:10" ht="15" customHeight="1" x14ac:dyDescent="0.2">
      <c r="A104" s="167"/>
      <c r="B104" s="274"/>
      <c r="C104" s="268"/>
      <c r="D104" s="271"/>
      <c r="E104" s="174"/>
      <c r="F104" s="175"/>
      <c r="G104" s="175"/>
      <c r="H104" s="175"/>
      <c r="I104" s="175"/>
      <c r="J104" s="176"/>
    </row>
    <row r="105" spans="1:10" ht="15" customHeight="1" x14ac:dyDescent="0.2">
      <c r="A105" s="167"/>
      <c r="B105" s="274"/>
      <c r="C105" s="268"/>
      <c r="D105" s="271"/>
      <c r="E105" s="174"/>
      <c r="F105" s="175"/>
      <c r="G105" s="175"/>
      <c r="H105" s="175"/>
      <c r="I105" s="175"/>
      <c r="J105" s="176"/>
    </row>
    <row r="106" spans="1:10" ht="15" customHeight="1" x14ac:dyDescent="0.2">
      <c r="A106" s="167"/>
      <c r="B106" s="274"/>
      <c r="C106" s="268"/>
      <c r="D106" s="271"/>
      <c r="E106" s="174"/>
      <c r="F106" s="175"/>
      <c r="G106" s="175"/>
      <c r="H106" s="175"/>
      <c r="I106" s="175"/>
      <c r="J106" s="176"/>
    </row>
    <row r="107" spans="1:10" ht="15" customHeight="1" x14ac:dyDescent="0.2">
      <c r="A107" s="167"/>
      <c r="B107" s="274"/>
      <c r="C107" s="268"/>
      <c r="D107" s="271"/>
      <c r="E107" s="174"/>
      <c r="F107" s="175"/>
      <c r="G107" s="175"/>
      <c r="H107" s="175"/>
      <c r="I107" s="175"/>
      <c r="J107" s="176"/>
    </row>
    <row r="108" spans="1:10" ht="15" customHeight="1" x14ac:dyDescent="0.2">
      <c r="A108" s="167"/>
      <c r="B108" s="274"/>
      <c r="C108" s="268"/>
      <c r="D108" s="271"/>
      <c r="E108" s="174"/>
      <c r="F108" s="175"/>
      <c r="G108" s="175"/>
      <c r="H108" s="175"/>
      <c r="I108" s="175"/>
      <c r="J108" s="176"/>
    </row>
    <row r="109" spans="1:10" ht="15" customHeight="1" x14ac:dyDescent="0.2">
      <c r="A109" s="167"/>
      <c r="B109" s="274"/>
      <c r="C109" s="268"/>
      <c r="D109" s="271"/>
      <c r="E109" s="174"/>
      <c r="F109" s="175"/>
      <c r="G109" s="175"/>
      <c r="H109" s="175"/>
      <c r="I109" s="175"/>
      <c r="J109" s="176"/>
    </row>
    <row r="110" spans="1:10" ht="15" customHeight="1" thickBot="1" x14ac:dyDescent="0.25">
      <c r="A110" s="168"/>
      <c r="B110" s="275"/>
      <c r="C110" s="269"/>
      <c r="D110" s="272"/>
      <c r="E110" s="177"/>
      <c r="F110" s="178"/>
      <c r="G110" s="178"/>
      <c r="H110" s="178"/>
      <c r="I110" s="178"/>
      <c r="J110" s="179"/>
    </row>
    <row r="111" spans="1:10" ht="30" customHeight="1" thickBot="1" x14ac:dyDescent="0.25">
      <c r="A111" s="180" t="s">
        <v>297</v>
      </c>
      <c r="B111" s="181"/>
      <c r="C111" s="181"/>
      <c r="D111" s="181"/>
      <c r="E111" s="181"/>
      <c r="F111" s="181"/>
      <c r="G111" s="181"/>
      <c r="H111" s="181"/>
      <c r="I111" s="181"/>
      <c r="J111" s="182"/>
    </row>
    <row r="112" spans="1:10" ht="39.950000000000003" customHeight="1" thickBot="1" x14ac:dyDescent="0.25">
      <c r="A112" s="183" t="s">
        <v>290</v>
      </c>
      <c r="B112" s="184"/>
      <c r="C112" s="184"/>
      <c r="D112" s="184"/>
      <c r="E112" s="184"/>
      <c r="F112" s="184"/>
      <c r="G112" s="184"/>
      <c r="H112" s="185"/>
      <c r="I112" s="186" t="str">
        <f>+IF(OR(D113="Valide todos los criterios"),"Valide todas las variables",IF(AND(D113="Cumple variable"),"Cumple obligación","No cumple obligación"))</f>
        <v>Valide todas las variables</v>
      </c>
      <c r="J112" s="187"/>
    </row>
    <row r="113" spans="1:10" ht="20.100000000000001" customHeight="1" x14ac:dyDescent="0.2">
      <c r="A113" s="166" t="s">
        <v>290</v>
      </c>
      <c r="B113" s="8" t="s">
        <v>36</v>
      </c>
      <c r="C113" s="9"/>
      <c r="D113" s="169" t="str">
        <f>+IF(OR(C113="",C114="",C115="",C116="",C117=""),"Valide todos los criterios",IF(AND(C113="Cumple",C114="Cumple",C115="Cumple",C116="Cumple",C117="Cumple"),"Cumple variable","No cumple variable"))</f>
        <v>Valide todos los criterios</v>
      </c>
      <c r="E113" s="172" t="s">
        <v>45</v>
      </c>
      <c r="F113" s="172"/>
      <c r="G113" s="172"/>
      <c r="H113" s="172"/>
      <c r="I113" s="172"/>
      <c r="J113" s="173"/>
    </row>
    <row r="114" spans="1:10" ht="38.1" customHeight="1" x14ac:dyDescent="0.2">
      <c r="A114" s="167"/>
      <c r="B114" s="6" t="s">
        <v>37</v>
      </c>
      <c r="C114" s="7"/>
      <c r="D114" s="170"/>
      <c r="E114" s="174"/>
      <c r="F114" s="175"/>
      <c r="G114" s="175"/>
      <c r="H114" s="175"/>
      <c r="I114" s="175"/>
      <c r="J114" s="176"/>
    </row>
    <row r="115" spans="1:10" ht="38.1" customHeight="1" x14ac:dyDescent="0.2">
      <c r="A115" s="167"/>
      <c r="B115" s="6" t="s">
        <v>38</v>
      </c>
      <c r="C115" s="7"/>
      <c r="D115" s="170"/>
      <c r="E115" s="174"/>
      <c r="F115" s="175"/>
      <c r="G115" s="175"/>
      <c r="H115" s="175"/>
      <c r="I115" s="175"/>
      <c r="J115" s="176"/>
    </row>
    <row r="116" spans="1:10" ht="38.1" customHeight="1" x14ac:dyDescent="0.2">
      <c r="A116" s="167"/>
      <c r="B116" s="6" t="s">
        <v>39</v>
      </c>
      <c r="C116" s="7"/>
      <c r="D116" s="170"/>
      <c r="E116" s="174"/>
      <c r="F116" s="175"/>
      <c r="G116" s="175"/>
      <c r="H116" s="175"/>
      <c r="I116" s="175"/>
      <c r="J116" s="176"/>
    </row>
    <row r="117" spans="1:10" ht="38.1" customHeight="1" thickBot="1" x14ac:dyDescent="0.25">
      <c r="A117" s="168"/>
      <c r="B117" s="10" t="s">
        <v>40</v>
      </c>
      <c r="C117" s="18"/>
      <c r="D117" s="171"/>
      <c r="E117" s="177"/>
      <c r="F117" s="178"/>
      <c r="G117" s="178"/>
      <c r="H117" s="178"/>
      <c r="I117" s="178"/>
      <c r="J117" s="179"/>
    </row>
    <row r="118" spans="1:10" ht="39.950000000000003" customHeight="1" thickBot="1" x14ac:dyDescent="0.25">
      <c r="A118" s="183" t="s">
        <v>291</v>
      </c>
      <c r="B118" s="184"/>
      <c r="C118" s="184"/>
      <c r="D118" s="184"/>
      <c r="E118" s="184"/>
      <c r="F118" s="184"/>
      <c r="G118" s="184"/>
      <c r="H118" s="185"/>
      <c r="I118" s="186" t="str">
        <f>+IF(OR(D119="Valide todos los criterios"),"Valide todas las variables",IF(AND(D119="Cumple variable"),"Cumple obligación","No cumple obligación"))</f>
        <v>Valide todas las variables</v>
      </c>
      <c r="J118" s="187"/>
    </row>
    <row r="119" spans="1:10" ht="20.100000000000001" customHeight="1" x14ac:dyDescent="0.2">
      <c r="A119" s="166" t="s">
        <v>291</v>
      </c>
      <c r="B119" s="8" t="s">
        <v>36</v>
      </c>
      <c r="C119" s="9"/>
      <c r="D119" s="169" t="str">
        <f>+IF(C127="No aplica",IF(OR(C119="",C120="",C121="",C122="",C123="",C124="",C125="",C126=""),"Valide todos los criterios",IF(AND(C119="Cumple",C120="Cumple",C121="Cumple",C122="Cumple",C123="Cumple",C124="Cumple",C125="Cumple",C126="Cumple"),"Cumple variable","No cumple variable")),IF(OR(C119="",C120="",C121="",C122="",C123="",C124="",C125="",C126="",C127=""),"Valide todos los criterios",IF(AND(C119="Cumple",C120="Cumple",C121="Cumple",C122="Cumple",C123="Cumple",C124="Cumple",C125="Cumple",C126="Cumple",C127="Cumple"),"Cumple variable","No cumple variable")))</f>
        <v>Valide todos los criterios</v>
      </c>
      <c r="E119" s="172" t="s">
        <v>45</v>
      </c>
      <c r="F119" s="172"/>
      <c r="G119" s="172"/>
      <c r="H119" s="172"/>
      <c r="I119" s="172"/>
      <c r="J119" s="173"/>
    </row>
    <row r="120" spans="1:10" ht="24.95" customHeight="1" x14ac:dyDescent="0.2">
      <c r="A120" s="167"/>
      <c r="B120" s="6" t="s">
        <v>37</v>
      </c>
      <c r="C120" s="7"/>
      <c r="D120" s="170"/>
      <c r="E120" s="174"/>
      <c r="F120" s="175"/>
      <c r="G120" s="175"/>
      <c r="H120" s="175"/>
      <c r="I120" s="175"/>
      <c r="J120" s="176"/>
    </row>
    <row r="121" spans="1:10" ht="24.95" customHeight="1" x14ac:dyDescent="0.2">
      <c r="A121" s="167"/>
      <c r="B121" s="6" t="s">
        <v>38</v>
      </c>
      <c r="C121" s="7"/>
      <c r="D121" s="170"/>
      <c r="E121" s="174"/>
      <c r="F121" s="175"/>
      <c r="G121" s="175"/>
      <c r="H121" s="175"/>
      <c r="I121" s="175"/>
      <c r="J121" s="176"/>
    </row>
    <row r="122" spans="1:10" ht="24.95" customHeight="1" x14ac:dyDescent="0.2">
      <c r="A122" s="167"/>
      <c r="B122" s="6" t="s">
        <v>39</v>
      </c>
      <c r="C122" s="7"/>
      <c r="D122" s="170"/>
      <c r="E122" s="174"/>
      <c r="F122" s="175"/>
      <c r="G122" s="175"/>
      <c r="H122" s="175"/>
      <c r="I122" s="175"/>
      <c r="J122" s="176"/>
    </row>
    <row r="123" spans="1:10" ht="24.95" customHeight="1" x14ac:dyDescent="0.2">
      <c r="A123" s="167"/>
      <c r="B123" s="6" t="s">
        <v>40</v>
      </c>
      <c r="C123" s="7"/>
      <c r="D123" s="170"/>
      <c r="E123" s="174"/>
      <c r="F123" s="175"/>
      <c r="G123" s="175"/>
      <c r="H123" s="175"/>
      <c r="I123" s="175"/>
      <c r="J123" s="176"/>
    </row>
    <row r="124" spans="1:10" ht="24.95" customHeight="1" x14ac:dyDescent="0.2">
      <c r="A124" s="167"/>
      <c r="B124" s="6" t="s">
        <v>41</v>
      </c>
      <c r="C124" s="7"/>
      <c r="D124" s="170"/>
      <c r="E124" s="174"/>
      <c r="F124" s="175"/>
      <c r="G124" s="175"/>
      <c r="H124" s="175"/>
      <c r="I124" s="175"/>
      <c r="J124" s="176"/>
    </row>
    <row r="125" spans="1:10" ht="24.95" customHeight="1" x14ac:dyDescent="0.2">
      <c r="A125" s="167"/>
      <c r="B125" s="6" t="s">
        <v>42</v>
      </c>
      <c r="C125" s="7"/>
      <c r="D125" s="170"/>
      <c r="E125" s="174"/>
      <c r="F125" s="175"/>
      <c r="G125" s="175"/>
      <c r="H125" s="175"/>
      <c r="I125" s="175"/>
      <c r="J125" s="176"/>
    </row>
    <row r="126" spans="1:10" ht="24.95" customHeight="1" x14ac:dyDescent="0.2">
      <c r="A126" s="167"/>
      <c r="B126" s="6" t="s">
        <v>43</v>
      </c>
      <c r="C126" s="7"/>
      <c r="D126" s="170"/>
      <c r="E126" s="174"/>
      <c r="F126" s="175"/>
      <c r="G126" s="175"/>
      <c r="H126" s="175"/>
      <c r="I126" s="175"/>
      <c r="J126" s="176"/>
    </row>
    <row r="127" spans="1:10" ht="24.95" customHeight="1" thickBot="1" x14ac:dyDescent="0.25">
      <c r="A127" s="168"/>
      <c r="B127" s="10" t="s">
        <v>48</v>
      </c>
      <c r="C127" s="18"/>
      <c r="D127" s="171"/>
      <c r="E127" s="177"/>
      <c r="F127" s="178"/>
      <c r="G127" s="178"/>
      <c r="H127" s="178"/>
      <c r="I127" s="178"/>
      <c r="J127" s="179"/>
    </row>
    <row r="128" spans="1:10" ht="39.950000000000003" customHeight="1" thickBot="1" x14ac:dyDescent="0.25">
      <c r="A128" s="183" t="s">
        <v>58</v>
      </c>
      <c r="B128" s="184"/>
      <c r="C128" s="184"/>
      <c r="D128" s="184"/>
      <c r="E128" s="184"/>
      <c r="F128" s="184"/>
      <c r="G128" s="184"/>
      <c r="H128" s="185"/>
      <c r="I128" s="186" t="str">
        <f>+IF(OR(D129="Valide todos los criterios"),"Valide todas las variables",IF(AND(D129="Cumple variable"),"Cumple obligación","No cumple obligación"))</f>
        <v>Valide todas las variables</v>
      </c>
      <c r="J128" s="187"/>
    </row>
    <row r="129" spans="1:10" ht="20.100000000000001" customHeight="1" x14ac:dyDescent="0.2">
      <c r="A129" s="166" t="s">
        <v>58</v>
      </c>
      <c r="B129" s="8" t="s">
        <v>36</v>
      </c>
      <c r="C129" s="9"/>
      <c r="D129" s="169" t="str">
        <f>+IF(C130="No aplica",IF(OR(C129="",C131="",C132="",C133="",C134=""),"Valide todos los criterios",IF(AND(C129="Cumple",C131="Cumple",C132="Cumple",C133="Cumple",C134="Cumple"),"Cumple variable","No cumple variable")),IF(OR(C129="",C130="",C131="",C132="",C133="",C134=""),"Valide todos los criterios",IF(AND(C129="Cumple",C130="Cumple",C131="Cumple",C132="Cumple",C133="Cumple",C134="Cumple"),"Cumple variable","No cumple variable")))</f>
        <v>Valide todos los criterios</v>
      </c>
      <c r="E129" s="172" t="s">
        <v>45</v>
      </c>
      <c r="F129" s="172"/>
      <c r="G129" s="172"/>
      <c r="H129" s="172"/>
      <c r="I129" s="172"/>
      <c r="J129" s="173"/>
    </row>
    <row r="130" spans="1:10" ht="36.950000000000003" customHeight="1" x14ac:dyDescent="0.2">
      <c r="A130" s="167"/>
      <c r="B130" s="6" t="s">
        <v>37</v>
      </c>
      <c r="C130" s="7"/>
      <c r="D130" s="170"/>
      <c r="E130" s="174"/>
      <c r="F130" s="175"/>
      <c r="G130" s="175"/>
      <c r="H130" s="175"/>
      <c r="I130" s="175"/>
      <c r="J130" s="176"/>
    </row>
    <row r="131" spans="1:10" ht="36.950000000000003" customHeight="1" x14ac:dyDescent="0.2">
      <c r="A131" s="167"/>
      <c r="B131" s="6" t="s">
        <v>38</v>
      </c>
      <c r="C131" s="7"/>
      <c r="D131" s="170"/>
      <c r="E131" s="174"/>
      <c r="F131" s="175"/>
      <c r="G131" s="175"/>
      <c r="H131" s="175"/>
      <c r="I131" s="175"/>
      <c r="J131" s="176"/>
    </row>
    <row r="132" spans="1:10" ht="36.950000000000003" customHeight="1" x14ac:dyDescent="0.2">
      <c r="A132" s="167"/>
      <c r="B132" s="6" t="s">
        <v>39</v>
      </c>
      <c r="C132" s="7"/>
      <c r="D132" s="170"/>
      <c r="E132" s="174"/>
      <c r="F132" s="175"/>
      <c r="G132" s="175"/>
      <c r="H132" s="175"/>
      <c r="I132" s="175"/>
      <c r="J132" s="176"/>
    </row>
    <row r="133" spans="1:10" ht="36.950000000000003" customHeight="1" x14ac:dyDescent="0.2">
      <c r="A133" s="167"/>
      <c r="B133" s="6" t="s">
        <v>40</v>
      </c>
      <c r="C133" s="7"/>
      <c r="D133" s="170"/>
      <c r="E133" s="174"/>
      <c r="F133" s="175"/>
      <c r="G133" s="175"/>
      <c r="H133" s="175"/>
      <c r="I133" s="175"/>
      <c r="J133" s="176"/>
    </row>
    <row r="134" spans="1:10" ht="36.950000000000003" customHeight="1" thickBot="1" x14ac:dyDescent="0.25">
      <c r="A134" s="168"/>
      <c r="B134" s="10" t="s">
        <v>41</v>
      </c>
      <c r="C134" s="18"/>
      <c r="D134" s="171"/>
      <c r="E134" s="177"/>
      <c r="F134" s="178"/>
      <c r="G134" s="178"/>
      <c r="H134" s="178"/>
      <c r="I134" s="178"/>
      <c r="J134" s="179"/>
    </row>
    <row r="135" spans="1:10" ht="30" customHeight="1" thickBot="1" x14ac:dyDescent="0.25">
      <c r="A135" s="188" t="s">
        <v>300</v>
      </c>
      <c r="B135" s="189"/>
      <c r="C135" s="189"/>
      <c r="D135" s="189"/>
      <c r="E135" s="189"/>
      <c r="F135" s="189"/>
      <c r="G135" s="189"/>
      <c r="H135" s="189"/>
      <c r="I135" s="189"/>
      <c r="J135" s="190"/>
    </row>
    <row r="136" spans="1:10" ht="39.950000000000003" customHeight="1" thickBot="1" x14ac:dyDescent="0.25">
      <c r="A136" s="183" t="s">
        <v>268</v>
      </c>
      <c r="B136" s="184"/>
      <c r="C136" s="184"/>
      <c r="D136" s="184"/>
      <c r="E136" s="184"/>
      <c r="F136" s="184"/>
      <c r="G136" s="184"/>
      <c r="H136" s="185"/>
      <c r="I136" s="186" t="str">
        <f>+IF(C142="X","Obligación no aplica",IF(OR(D137="Valide todos los criterios"),"Valide todas las variables",IF(AND(D137="Cumple variable"),"Cumple obligación","No cumple obligación")))</f>
        <v>Valide todas las variables</v>
      </c>
      <c r="J136" s="187"/>
    </row>
    <row r="137" spans="1:10" ht="20.100000000000001" customHeight="1" x14ac:dyDescent="0.2">
      <c r="A137" s="250" t="s">
        <v>269</v>
      </c>
      <c r="B137" s="8" t="s">
        <v>36</v>
      </c>
      <c r="C137" s="9"/>
      <c r="D137" s="169" t="str">
        <f>+IF(C142="X","Variable no aplica",IF(C139="No aplica",IF(OR(C137="",C138="",C140="",C141=""),"Valide todos los criterios",IF(AND(C137="Cumple",C138="Cumple",C140="Cumple",C141="Cumple"),"Cumple variable","No cumple variable")),IF(OR(C137="",C138="",C139="",C140="",C141=""),"Valide todos los criterios",IF(AND(C137="Cumple",C138="Cumple",C139="Cumple",C140="Cumple",C141="Cumple"),"Cumple variable","No cumple variable"))))</f>
        <v>Valide todos los criterios</v>
      </c>
      <c r="E137" s="172" t="s">
        <v>45</v>
      </c>
      <c r="F137" s="172"/>
      <c r="G137" s="172"/>
      <c r="H137" s="172"/>
      <c r="I137" s="172"/>
      <c r="J137" s="173"/>
    </row>
    <row r="138" spans="1:10" ht="36.950000000000003" customHeight="1" x14ac:dyDescent="0.2">
      <c r="A138" s="251"/>
      <c r="B138" s="11" t="s">
        <v>37</v>
      </c>
      <c r="C138" s="12"/>
      <c r="D138" s="249"/>
      <c r="E138" s="174"/>
      <c r="F138" s="175"/>
      <c r="G138" s="175"/>
      <c r="H138" s="175"/>
      <c r="I138" s="175"/>
      <c r="J138" s="176"/>
    </row>
    <row r="139" spans="1:10" ht="36.950000000000003" customHeight="1" x14ac:dyDescent="0.2">
      <c r="A139" s="251"/>
      <c r="B139" s="11" t="s">
        <v>38</v>
      </c>
      <c r="C139" s="12"/>
      <c r="D139" s="249"/>
      <c r="E139" s="174"/>
      <c r="F139" s="175"/>
      <c r="G139" s="175"/>
      <c r="H139" s="175"/>
      <c r="I139" s="175"/>
      <c r="J139" s="176"/>
    </row>
    <row r="140" spans="1:10" ht="36.950000000000003" customHeight="1" x14ac:dyDescent="0.2">
      <c r="A140" s="251"/>
      <c r="B140" s="11" t="s">
        <v>39</v>
      </c>
      <c r="C140" s="12"/>
      <c r="D140" s="249"/>
      <c r="E140" s="174"/>
      <c r="F140" s="175"/>
      <c r="G140" s="175"/>
      <c r="H140" s="175"/>
      <c r="I140" s="175"/>
      <c r="J140" s="176"/>
    </row>
    <row r="141" spans="1:10" ht="36.950000000000003" customHeight="1" x14ac:dyDescent="0.2">
      <c r="A141" s="251"/>
      <c r="B141" s="11" t="s">
        <v>40</v>
      </c>
      <c r="C141" s="12"/>
      <c r="D141" s="249"/>
      <c r="E141" s="174"/>
      <c r="F141" s="175"/>
      <c r="G141" s="175"/>
      <c r="H141" s="175"/>
      <c r="I141" s="175"/>
      <c r="J141" s="176"/>
    </row>
    <row r="142" spans="1:10" ht="20.100000000000001" customHeight="1" thickBot="1" x14ac:dyDescent="0.25">
      <c r="A142" s="252"/>
      <c r="B142" s="13" t="s">
        <v>47</v>
      </c>
      <c r="C142" s="14"/>
      <c r="D142" s="171"/>
      <c r="E142" s="177"/>
      <c r="F142" s="178"/>
      <c r="G142" s="178"/>
      <c r="H142" s="178"/>
      <c r="I142" s="178"/>
      <c r="J142" s="179"/>
    </row>
    <row r="143" spans="1:10" ht="30" customHeight="1" thickBot="1" x14ac:dyDescent="0.25">
      <c r="A143" s="191" t="s">
        <v>333</v>
      </c>
      <c r="B143" s="192"/>
      <c r="C143" s="192"/>
      <c r="D143" s="192"/>
      <c r="E143" s="192"/>
      <c r="F143" s="192"/>
      <c r="G143" s="192"/>
      <c r="H143" s="192"/>
      <c r="I143" s="192"/>
      <c r="J143" s="193"/>
    </row>
    <row r="144" spans="1:10" ht="50.1" customHeight="1" x14ac:dyDescent="0.2">
      <c r="A144" s="158" t="s">
        <v>337</v>
      </c>
      <c r="B144" s="159"/>
      <c r="C144" s="159"/>
      <c r="D144" s="159"/>
      <c r="E144" s="159"/>
      <c r="F144" s="159"/>
      <c r="G144" s="159"/>
      <c r="H144" s="159"/>
      <c r="I144" s="159"/>
      <c r="J144" s="160"/>
    </row>
    <row r="145" spans="1:10" ht="150" customHeight="1" x14ac:dyDescent="0.2">
      <c r="A145" s="109" t="s">
        <v>334</v>
      </c>
      <c r="B145" s="161"/>
      <c r="C145" s="162"/>
      <c r="D145" s="162"/>
      <c r="E145" s="162"/>
      <c r="F145" s="162"/>
      <c r="G145" s="162"/>
      <c r="H145" s="162"/>
      <c r="I145" s="162"/>
      <c r="J145" s="163"/>
    </row>
    <row r="146" spans="1:10" ht="150" customHeight="1" x14ac:dyDescent="0.2">
      <c r="A146" s="109" t="s">
        <v>335</v>
      </c>
      <c r="B146" s="164"/>
      <c r="C146" s="164"/>
      <c r="D146" s="164"/>
      <c r="E146" s="164"/>
      <c r="F146" s="164"/>
      <c r="G146" s="164"/>
      <c r="H146" s="164"/>
      <c r="I146" s="164"/>
      <c r="J146" s="165"/>
    </row>
    <row r="147" spans="1:10" ht="150" customHeight="1" thickBot="1" x14ac:dyDescent="0.25">
      <c r="A147" s="110" t="s">
        <v>336</v>
      </c>
      <c r="B147" s="282"/>
      <c r="C147" s="282"/>
      <c r="D147" s="282"/>
      <c r="E147" s="282"/>
      <c r="F147" s="282"/>
      <c r="G147" s="282"/>
      <c r="H147" s="282"/>
      <c r="I147" s="282"/>
      <c r="J147" s="283"/>
    </row>
    <row r="148" spans="1:10" ht="30" customHeight="1" x14ac:dyDescent="0.2">
      <c r="A148" s="276" t="s">
        <v>78</v>
      </c>
      <c r="B148" s="277"/>
      <c r="C148" s="277"/>
      <c r="D148" s="277"/>
      <c r="E148" s="277"/>
      <c r="F148" s="277"/>
      <c r="G148" s="277"/>
      <c r="H148" s="277"/>
      <c r="I148" s="277"/>
      <c r="J148" s="278"/>
    </row>
    <row r="149" spans="1:10" ht="300" customHeight="1" thickBot="1" x14ac:dyDescent="0.25">
      <c r="A149" s="279"/>
      <c r="B149" s="280"/>
      <c r="C149" s="280"/>
      <c r="D149" s="280"/>
      <c r="E149" s="280"/>
      <c r="F149" s="280"/>
      <c r="G149" s="280"/>
      <c r="H149" s="280"/>
      <c r="I149" s="280"/>
      <c r="J149" s="281"/>
    </row>
    <row r="150" spans="1:10" ht="20.100000000000001" customHeight="1" x14ac:dyDescent="0.2">
      <c r="A150" s="290" t="s">
        <v>77</v>
      </c>
      <c r="B150" s="291"/>
      <c r="C150" s="291"/>
      <c r="D150" s="291"/>
      <c r="E150" s="291"/>
      <c r="F150" s="291"/>
      <c r="G150" s="291"/>
      <c r="H150" s="291"/>
      <c r="I150" s="291"/>
      <c r="J150" s="292"/>
    </row>
    <row r="151" spans="1:10" ht="18" customHeight="1" x14ac:dyDescent="0.2">
      <c r="A151" s="36" t="s">
        <v>79</v>
      </c>
      <c r="B151" s="266"/>
      <c r="C151" s="266"/>
      <c r="D151" s="266"/>
      <c r="E151" s="266"/>
      <c r="F151" s="35" t="s">
        <v>80</v>
      </c>
      <c r="G151" s="266"/>
      <c r="H151" s="266"/>
      <c r="I151" s="266"/>
      <c r="J151" s="284"/>
    </row>
    <row r="152" spans="1:10" ht="18" customHeight="1" x14ac:dyDescent="0.2">
      <c r="A152" s="36" t="s">
        <v>71</v>
      </c>
      <c r="B152" s="266"/>
      <c r="C152" s="266"/>
      <c r="D152" s="266"/>
      <c r="E152" s="266"/>
      <c r="F152" s="35" t="s">
        <v>71</v>
      </c>
      <c r="G152" s="266"/>
      <c r="H152" s="266"/>
      <c r="I152" s="266"/>
      <c r="J152" s="284"/>
    </row>
    <row r="153" spans="1:10" ht="18" customHeight="1" x14ac:dyDescent="0.2">
      <c r="A153" s="36" t="s">
        <v>73</v>
      </c>
      <c r="B153" s="266"/>
      <c r="C153" s="266"/>
      <c r="D153" s="266"/>
      <c r="E153" s="266"/>
      <c r="F153" s="35" t="s">
        <v>73</v>
      </c>
      <c r="G153" s="266"/>
      <c r="H153" s="266"/>
      <c r="I153" s="266"/>
      <c r="J153" s="284"/>
    </row>
    <row r="154" spans="1:10" ht="18" customHeight="1" x14ac:dyDescent="0.2">
      <c r="A154" s="36" t="s">
        <v>74</v>
      </c>
      <c r="B154" s="266"/>
      <c r="C154" s="266"/>
      <c r="D154" s="266"/>
      <c r="E154" s="266"/>
      <c r="F154" s="35" t="s">
        <v>74</v>
      </c>
      <c r="G154" s="266"/>
      <c r="H154" s="266"/>
      <c r="I154" s="266"/>
      <c r="J154" s="284"/>
    </row>
    <row r="155" spans="1:10" ht="30" customHeight="1" x14ac:dyDescent="0.2">
      <c r="A155" s="36" t="s">
        <v>72</v>
      </c>
      <c r="B155" s="266"/>
      <c r="C155" s="266"/>
      <c r="D155" s="266"/>
      <c r="E155" s="266"/>
      <c r="F155" s="35" t="s">
        <v>72</v>
      </c>
      <c r="G155" s="266"/>
      <c r="H155" s="266"/>
      <c r="I155" s="266"/>
      <c r="J155" s="284"/>
    </row>
    <row r="156" spans="1:10" ht="5.0999999999999996" customHeight="1" x14ac:dyDescent="0.2">
      <c r="A156" s="204"/>
      <c r="B156" s="205"/>
      <c r="C156" s="205"/>
      <c r="D156" s="205"/>
      <c r="E156" s="205"/>
      <c r="F156" s="205"/>
      <c r="G156" s="205"/>
      <c r="H156" s="205"/>
      <c r="I156" s="205"/>
      <c r="J156" s="206"/>
    </row>
    <row r="157" spans="1:10" ht="18" customHeight="1" x14ac:dyDescent="0.2">
      <c r="A157" s="36" t="s">
        <v>81</v>
      </c>
      <c r="B157" s="266"/>
      <c r="C157" s="266"/>
      <c r="D157" s="266"/>
      <c r="E157" s="266"/>
      <c r="F157" s="35" t="s">
        <v>82</v>
      </c>
      <c r="G157" s="266"/>
      <c r="H157" s="266"/>
      <c r="I157" s="266"/>
      <c r="J157" s="284"/>
    </row>
    <row r="158" spans="1:10" ht="18" customHeight="1" x14ac:dyDescent="0.2">
      <c r="A158" s="36" t="s">
        <v>71</v>
      </c>
      <c r="B158" s="266"/>
      <c r="C158" s="266"/>
      <c r="D158" s="266"/>
      <c r="E158" s="266"/>
      <c r="F158" s="35" t="s">
        <v>71</v>
      </c>
      <c r="G158" s="266"/>
      <c r="H158" s="266"/>
      <c r="I158" s="266"/>
      <c r="J158" s="284"/>
    </row>
    <row r="159" spans="1:10" ht="18" customHeight="1" x14ac:dyDescent="0.2">
      <c r="A159" s="36" t="s">
        <v>73</v>
      </c>
      <c r="B159" s="266"/>
      <c r="C159" s="266"/>
      <c r="D159" s="266"/>
      <c r="E159" s="266"/>
      <c r="F159" s="35" t="s">
        <v>73</v>
      </c>
      <c r="G159" s="266"/>
      <c r="H159" s="266"/>
      <c r="I159" s="266"/>
      <c r="J159" s="284"/>
    </row>
    <row r="160" spans="1:10" ht="18" customHeight="1" x14ac:dyDescent="0.2">
      <c r="A160" s="36" t="s">
        <v>74</v>
      </c>
      <c r="B160" s="266"/>
      <c r="C160" s="266"/>
      <c r="D160" s="266"/>
      <c r="E160" s="266"/>
      <c r="F160" s="35" t="s">
        <v>74</v>
      </c>
      <c r="G160" s="266"/>
      <c r="H160" s="266"/>
      <c r="I160" s="266"/>
      <c r="J160" s="284"/>
    </row>
    <row r="161" spans="1:10" ht="30" customHeight="1" thickBot="1" x14ac:dyDescent="0.25">
      <c r="A161" s="45" t="s">
        <v>72</v>
      </c>
      <c r="B161" s="285"/>
      <c r="C161" s="285"/>
      <c r="D161" s="285"/>
      <c r="E161" s="285"/>
      <c r="F161" s="46" t="s">
        <v>72</v>
      </c>
      <c r="G161" s="285"/>
      <c r="H161" s="285"/>
      <c r="I161" s="285"/>
      <c r="J161" s="286"/>
    </row>
    <row r="162" spans="1:10" ht="20.100000000000001" customHeight="1" x14ac:dyDescent="0.2">
      <c r="A162" s="287" t="s">
        <v>76</v>
      </c>
      <c r="B162" s="288"/>
      <c r="C162" s="288"/>
      <c r="D162" s="288"/>
      <c r="E162" s="288"/>
      <c r="F162" s="288"/>
      <c r="G162" s="288"/>
      <c r="H162" s="288"/>
      <c r="I162" s="288"/>
      <c r="J162" s="289"/>
    </row>
    <row r="163" spans="1:10" ht="18" customHeight="1" x14ac:dyDescent="0.2">
      <c r="A163" s="36" t="s">
        <v>79</v>
      </c>
      <c r="B163" s="266"/>
      <c r="C163" s="266"/>
      <c r="D163" s="266"/>
      <c r="E163" s="266"/>
      <c r="F163" s="35" t="s">
        <v>80</v>
      </c>
      <c r="G163" s="266"/>
      <c r="H163" s="266"/>
      <c r="I163" s="266"/>
      <c r="J163" s="284"/>
    </row>
    <row r="164" spans="1:10" ht="18" customHeight="1" x14ac:dyDescent="0.2">
      <c r="A164" s="36" t="s">
        <v>71</v>
      </c>
      <c r="B164" s="266"/>
      <c r="C164" s="266"/>
      <c r="D164" s="266"/>
      <c r="E164" s="266"/>
      <c r="F164" s="35" t="s">
        <v>71</v>
      </c>
      <c r="G164" s="266"/>
      <c r="H164" s="266"/>
      <c r="I164" s="266"/>
      <c r="J164" s="284"/>
    </row>
    <row r="165" spans="1:10" ht="18" customHeight="1" x14ac:dyDescent="0.2">
      <c r="A165" s="36" t="s">
        <v>75</v>
      </c>
      <c r="B165" s="266"/>
      <c r="C165" s="266"/>
      <c r="D165" s="266"/>
      <c r="E165" s="266"/>
      <c r="F165" s="35" t="s">
        <v>75</v>
      </c>
      <c r="G165" s="266"/>
      <c r="H165" s="266"/>
      <c r="I165" s="266"/>
      <c r="J165" s="284"/>
    </row>
    <row r="166" spans="1:10" ht="18" customHeight="1" x14ac:dyDescent="0.2">
      <c r="A166" s="36" t="s">
        <v>74</v>
      </c>
      <c r="B166" s="266"/>
      <c r="C166" s="266"/>
      <c r="D166" s="266"/>
      <c r="E166" s="266"/>
      <c r="F166" s="35" t="s">
        <v>74</v>
      </c>
      <c r="G166" s="266"/>
      <c r="H166" s="266"/>
      <c r="I166" s="266"/>
      <c r="J166" s="284"/>
    </row>
    <row r="167" spans="1:10" ht="30" customHeight="1" x14ac:dyDescent="0.2">
      <c r="A167" s="36" t="s">
        <v>72</v>
      </c>
      <c r="B167" s="266"/>
      <c r="C167" s="266"/>
      <c r="D167" s="266"/>
      <c r="E167" s="266"/>
      <c r="F167" s="35" t="s">
        <v>72</v>
      </c>
      <c r="G167" s="266"/>
      <c r="H167" s="266"/>
      <c r="I167" s="266"/>
      <c r="J167" s="284"/>
    </row>
    <row r="168" spans="1:10" ht="5.0999999999999996" customHeight="1" x14ac:dyDescent="0.2">
      <c r="A168" s="204"/>
      <c r="B168" s="205"/>
      <c r="C168" s="205"/>
      <c r="D168" s="205"/>
      <c r="E168" s="205"/>
      <c r="F168" s="205"/>
      <c r="G168" s="205"/>
      <c r="H168" s="205"/>
      <c r="I168" s="205"/>
      <c r="J168" s="206"/>
    </row>
    <row r="169" spans="1:10" ht="18" customHeight="1" x14ac:dyDescent="0.2">
      <c r="A169" s="36" t="s">
        <v>81</v>
      </c>
      <c r="B169" s="266"/>
      <c r="C169" s="266"/>
      <c r="D169" s="266"/>
      <c r="E169" s="266"/>
      <c r="F169" s="35" t="s">
        <v>82</v>
      </c>
      <c r="G169" s="266"/>
      <c r="H169" s="266"/>
      <c r="I169" s="266"/>
      <c r="J169" s="284"/>
    </row>
    <row r="170" spans="1:10" ht="18" customHeight="1" x14ac:dyDescent="0.2">
      <c r="A170" s="36" t="s">
        <v>71</v>
      </c>
      <c r="B170" s="266"/>
      <c r="C170" s="266"/>
      <c r="D170" s="266"/>
      <c r="E170" s="266"/>
      <c r="F170" s="35" t="s">
        <v>71</v>
      </c>
      <c r="G170" s="266"/>
      <c r="H170" s="266"/>
      <c r="I170" s="266"/>
      <c r="J170" s="284"/>
    </row>
    <row r="171" spans="1:10" ht="18" customHeight="1" x14ac:dyDescent="0.2">
      <c r="A171" s="36" t="s">
        <v>75</v>
      </c>
      <c r="B171" s="266"/>
      <c r="C171" s="266"/>
      <c r="D171" s="266"/>
      <c r="E171" s="266"/>
      <c r="F171" s="35" t="s">
        <v>75</v>
      </c>
      <c r="G171" s="266"/>
      <c r="H171" s="266"/>
      <c r="I171" s="266"/>
      <c r="J171" s="284"/>
    </row>
    <row r="172" spans="1:10" ht="18" customHeight="1" x14ac:dyDescent="0.2">
      <c r="A172" s="36" t="s">
        <v>74</v>
      </c>
      <c r="B172" s="266"/>
      <c r="C172" s="266"/>
      <c r="D172" s="266"/>
      <c r="E172" s="266"/>
      <c r="F172" s="35" t="s">
        <v>74</v>
      </c>
      <c r="G172" s="266"/>
      <c r="H172" s="266"/>
      <c r="I172" s="266"/>
      <c r="J172" s="284"/>
    </row>
    <row r="173" spans="1:10" ht="30" customHeight="1" x14ac:dyDescent="0.2">
      <c r="A173" s="36" t="s">
        <v>72</v>
      </c>
      <c r="B173" s="266"/>
      <c r="C173" s="266"/>
      <c r="D173" s="266"/>
      <c r="E173" s="266"/>
      <c r="F173" s="35" t="s">
        <v>72</v>
      </c>
      <c r="G173" s="266"/>
      <c r="H173" s="266"/>
      <c r="I173" s="266"/>
      <c r="J173" s="284"/>
    </row>
    <row r="174" spans="1:10" ht="5.0999999999999996" customHeight="1" x14ac:dyDescent="0.2">
      <c r="A174" s="204"/>
      <c r="B174" s="205"/>
      <c r="C174" s="205"/>
      <c r="D174" s="205"/>
      <c r="E174" s="205"/>
      <c r="F174" s="205"/>
      <c r="G174" s="205"/>
      <c r="H174" s="205"/>
      <c r="I174" s="205"/>
      <c r="J174" s="206"/>
    </row>
    <row r="175" spans="1:10" ht="18" customHeight="1" x14ac:dyDescent="0.2">
      <c r="A175" s="36" t="s">
        <v>160</v>
      </c>
      <c r="B175" s="266"/>
      <c r="C175" s="266"/>
      <c r="D175" s="266"/>
      <c r="E175" s="266"/>
      <c r="F175" s="35" t="s">
        <v>161</v>
      </c>
      <c r="G175" s="266"/>
      <c r="H175" s="266"/>
      <c r="I175" s="266"/>
      <c r="J175" s="284"/>
    </row>
    <row r="176" spans="1:10" ht="18" customHeight="1" x14ac:dyDescent="0.2">
      <c r="A176" s="36" t="s">
        <v>71</v>
      </c>
      <c r="B176" s="266"/>
      <c r="C176" s="266"/>
      <c r="D176" s="266"/>
      <c r="E176" s="266"/>
      <c r="F176" s="35" t="s">
        <v>71</v>
      </c>
      <c r="G176" s="266"/>
      <c r="H176" s="266"/>
      <c r="I176" s="266"/>
      <c r="J176" s="284"/>
    </row>
    <row r="177" spans="1:10" ht="18" customHeight="1" x14ac:dyDescent="0.2">
      <c r="A177" s="36" t="s">
        <v>75</v>
      </c>
      <c r="B177" s="266"/>
      <c r="C177" s="266"/>
      <c r="D177" s="266"/>
      <c r="E177" s="266"/>
      <c r="F177" s="35" t="s">
        <v>75</v>
      </c>
      <c r="G177" s="266"/>
      <c r="H177" s="266"/>
      <c r="I177" s="266"/>
      <c r="J177" s="284"/>
    </row>
    <row r="178" spans="1:10" ht="18" customHeight="1" x14ac:dyDescent="0.2">
      <c r="A178" s="36" t="s">
        <v>74</v>
      </c>
      <c r="B178" s="266"/>
      <c r="C178" s="266"/>
      <c r="D178" s="266"/>
      <c r="E178" s="266"/>
      <c r="F178" s="35" t="s">
        <v>74</v>
      </c>
      <c r="G178" s="266"/>
      <c r="H178" s="266"/>
      <c r="I178" s="266"/>
      <c r="J178" s="284"/>
    </row>
    <row r="179" spans="1:10" ht="30" customHeight="1" thickBot="1" x14ac:dyDescent="0.25">
      <c r="A179" s="37" t="s">
        <v>72</v>
      </c>
      <c r="B179" s="293"/>
      <c r="C179" s="293"/>
      <c r="D179" s="293"/>
      <c r="E179" s="293"/>
      <c r="F179" s="38" t="s">
        <v>72</v>
      </c>
      <c r="G179" s="293"/>
      <c r="H179" s="293"/>
      <c r="I179" s="293"/>
      <c r="J179" s="294"/>
    </row>
  </sheetData>
  <sheetProtection algorithmName="SHA-512" hashValue="GaT4N1fi5QaTGKWpQ52/2UAM/zaIo3qRSVTXlFcRPzPqF+nrqCcjeT/nTYiiohJ8+Mv2jw0Sg1pmT0XpSkkEDw==" saltValue="mVUISCWSylI9vFbf/h2jng==" spinCount="100000" sheet="1" formatRows="0"/>
  <mergeCells count="227">
    <mergeCell ref="B171:E171"/>
    <mergeCell ref="G171:J171"/>
    <mergeCell ref="B172:E172"/>
    <mergeCell ref="G172:J172"/>
    <mergeCell ref="B173:E173"/>
    <mergeCell ref="G173:J173"/>
    <mergeCell ref="B179:E179"/>
    <mergeCell ref="G179:J179"/>
    <mergeCell ref="A174:J174"/>
    <mergeCell ref="B175:E175"/>
    <mergeCell ref="G175:J175"/>
    <mergeCell ref="B176:E176"/>
    <mergeCell ref="G176:J176"/>
    <mergeCell ref="B177:E177"/>
    <mergeCell ref="G177:J177"/>
    <mergeCell ref="B178:E178"/>
    <mergeCell ref="G178:J178"/>
    <mergeCell ref="G169:J169"/>
    <mergeCell ref="G164:J164"/>
    <mergeCell ref="B154:E154"/>
    <mergeCell ref="B155:E155"/>
    <mergeCell ref="G151:J151"/>
    <mergeCell ref="G152:J152"/>
    <mergeCell ref="G153:J153"/>
    <mergeCell ref="I95:J95"/>
    <mergeCell ref="A96:A101"/>
    <mergeCell ref="D96:D101"/>
    <mergeCell ref="E96:J96"/>
    <mergeCell ref="E97:J101"/>
    <mergeCell ref="A95:H95"/>
    <mergeCell ref="G154:J154"/>
    <mergeCell ref="G155:J155"/>
    <mergeCell ref="A150:J150"/>
    <mergeCell ref="B151:E151"/>
    <mergeCell ref="B152:E152"/>
    <mergeCell ref="A103:A110"/>
    <mergeCell ref="B103:B110"/>
    <mergeCell ref="C103:C110"/>
    <mergeCell ref="D103:D110"/>
    <mergeCell ref="E103:J103"/>
    <mergeCell ref="E104:J110"/>
    <mergeCell ref="B157:E157"/>
    <mergeCell ref="G157:J157"/>
    <mergeCell ref="B158:E158"/>
    <mergeCell ref="G158:J158"/>
    <mergeCell ref="B159:E159"/>
    <mergeCell ref="G159:J159"/>
    <mergeCell ref="B160:E160"/>
    <mergeCell ref="G160:J160"/>
    <mergeCell ref="B170:E170"/>
    <mergeCell ref="G170:J170"/>
    <mergeCell ref="B161:E161"/>
    <mergeCell ref="G161:J161"/>
    <mergeCell ref="A162:J162"/>
    <mergeCell ref="B163:E163"/>
    <mergeCell ref="G163:J163"/>
    <mergeCell ref="B164:E164"/>
    <mergeCell ref="B165:E165"/>
    <mergeCell ref="G165:J165"/>
    <mergeCell ref="B166:E166"/>
    <mergeCell ref="G166:J166"/>
    <mergeCell ref="B167:E167"/>
    <mergeCell ref="G167:J167"/>
    <mergeCell ref="A168:J168"/>
    <mergeCell ref="B169:E169"/>
    <mergeCell ref="I83:J83"/>
    <mergeCell ref="A86:H86"/>
    <mergeCell ref="I86:J86"/>
    <mergeCell ref="A87:A94"/>
    <mergeCell ref="D87:D94"/>
    <mergeCell ref="E87:J87"/>
    <mergeCell ref="B87:B94"/>
    <mergeCell ref="E88:J94"/>
    <mergeCell ref="A156:J156"/>
    <mergeCell ref="A148:J148"/>
    <mergeCell ref="A149:J149"/>
    <mergeCell ref="B147:J147"/>
    <mergeCell ref="A118:H118"/>
    <mergeCell ref="I118:J118"/>
    <mergeCell ref="A119:A127"/>
    <mergeCell ref="D119:D127"/>
    <mergeCell ref="E119:J119"/>
    <mergeCell ref="E120:J127"/>
    <mergeCell ref="A136:H136"/>
    <mergeCell ref="I136:J136"/>
    <mergeCell ref="A137:A142"/>
    <mergeCell ref="D137:D142"/>
    <mergeCell ref="E137:J137"/>
    <mergeCell ref="E138:J142"/>
    <mergeCell ref="D72:D73"/>
    <mergeCell ref="E72:J72"/>
    <mergeCell ref="E73:J73"/>
    <mergeCell ref="C72:C73"/>
    <mergeCell ref="B72:B73"/>
    <mergeCell ref="A74:H74"/>
    <mergeCell ref="I74:J74"/>
    <mergeCell ref="E75:J75"/>
    <mergeCell ref="B153:E153"/>
    <mergeCell ref="C87:C94"/>
    <mergeCell ref="A102:H102"/>
    <mergeCell ref="I102:J102"/>
    <mergeCell ref="A84:A85"/>
    <mergeCell ref="D84:D85"/>
    <mergeCell ref="E84:J84"/>
    <mergeCell ref="E85:J85"/>
    <mergeCell ref="A78:J78"/>
    <mergeCell ref="A79:H79"/>
    <mergeCell ref="I79:J79"/>
    <mergeCell ref="A80:A82"/>
    <mergeCell ref="D80:D82"/>
    <mergeCell ref="E80:J80"/>
    <mergeCell ref="E81:J82"/>
    <mergeCell ref="A83:H83"/>
    <mergeCell ref="A22:A27"/>
    <mergeCell ref="D22:D27"/>
    <mergeCell ref="E22:J22"/>
    <mergeCell ref="E23:J27"/>
    <mergeCell ref="A71:H71"/>
    <mergeCell ref="I71:J71"/>
    <mergeCell ref="A28:A30"/>
    <mergeCell ref="D28:D44"/>
    <mergeCell ref="E28:J28"/>
    <mergeCell ref="E29:J44"/>
    <mergeCell ref="A45:A51"/>
    <mergeCell ref="A67:A70"/>
    <mergeCell ref="D67:D70"/>
    <mergeCell ref="E67:J67"/>
    <mergeCell ref="E68:J70"/>
    <mergeCell ref="A31:A32"/>
    <mergeCell ref="A33:A44"/>
    <mergeCell ref="E60:J60"/>
    <mergeCell ref="A62:A66"/>
    <mergeCell ref="D62:D66"/>
    <mergeCell ref="E62:J62"/>
    <mergeCell ref="E63:J66"/>
    <mergeCell ref="D45:D51"/>
    <mergeCell ref="E45:J45"/>
    <mergeCell ref="A21:H21"/>
    <mergeCell ref="I21:J21"/>
    <mergeCell ref="A16:B16"/>
    <mergeCell ref="C16:G16"/>
    <mergeCell ref="H16:J16"/>
    <mergeCell ref="A17:B17"/>
    <mergeCell ref="C17:G17"/>
    <mergeCell ref="H17:J17"/>
    <mergeCell ref="G15:H15"/>
    <mergeCell ref="I15:J15"/>
    <mergeCell ref="A18:J18"/>
    <mergeCell ref="A19:B19"/>
    <mergeCell ref="C19:E19"/>
    <mergeCell ref="F19:G19"/>
    <mergeCell ref="H19:J19"/>
    <mergeCell ref="A20:J20"/>
    <mergeCell ref="E12:F12"/>
    <mergeCell ref="E13:F13"/>
    <mergeCell ref="G12:H12"/>
    <mergeCell ref="G13:H13"/>
    <mergeCell ref="I12:J12"/>
    <mergeCell ref="I13:J13"/>
    <mergeCell ref="I14:J14"/>
    <mergeCell ref="A14:B14"/>
    <mergeCell ref="A15:B15"/>
    <mergeCell ref="C14:D14"/>
    <mergeCell ref="C15:D15"/>
    <mergeCell ref="E14:F14"/>
    <mergeCell ref="E15:F15"/>
    <mergeCell ref="G14:H14"/>
    <mergeCell ref="A1:B1"/>
    <mergeCell ref="A2:J2"/>
    <mergeCell ref="A3:B3"/>
    <mergeCell ref="A4:B4"/>
    <mergeCell ref="C3:H3"/>
    <mergeCell ref="C4:H4"/>
    <mergeCell ref="I3:J3"/>
    <mergeCell ref="I4:J4"/>
    <mergeCell ref="I1:J1"/>
    <mergeCell ref="E76:J77"/>
    <mergeCell ref="A75:A77"/>
    <mergeCell ref="D75:D77"/>
    <mergeCell ref="E61:J61"/>
    <mergeCell ref="A72:A73"/>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46:J51"/>
    <mergeCell ref="E52:J52"/>
    <mergeCell ref="E53:J58"/>
    <mergeCell ref="A60:A61"/>
    <mergeCell ref="A59:H59"/>
    <mergeCell ref="I59:J59"/>
    <mergeCell ref="A52:A58"/>
    <mergeCell ref="D52:D58"/>
    <mergeCell ref="D60:D61"/>
    <mergeCell ref="A144:J144"/>
    <mergeCell ref="B145:J145"/>
    <mergeCell ref="B146:J146"/>
    <mergeCell ref="A113:A117"/>
    <mergeCell ref="D113:D117"/>
    <mergeCell ref="E113:J113"/>
    <mergeCell ref="E114:J117"/>
    <mergeCell ref="A111:J111"/>
    <mergeCell ref="A112:H112"/>
    <mergeCell ref="I112:J112"/>
    <mergeCell ref="A128:H128"/>
    <mergeCell ref="I128:J128"/>
    <mergeCell ref="A129:A134"/>
    <mergeCell ref="D129:D134"/>
    <mergeCell ref="E129:J129"/>
    <mergeCell ref="E130:J134"/>
    <mergeCell ref="A135:J135"/>
    <mergeCell ref="A143:J143"/>
  </mergeCells>
  <conditionalFormatting sqref="C1:D1 C19:E19 H19:J19 A4:J4 A6:J6 A8:J8 A10:J10 A15 A17 C96:C101 C113:C117 C129:C134 A13:B13 E13 G13 I13 C15 E15 G15:J15 C119:C127 C60:C70 C80:C82 C17 H17 C22:C58">
    <cfRule type="containsBlanks" dxfId="46" priority="115">
      <formula>LEN(TRIM(A1))=0</formula>
    </cfRule>
  </conditionalFormatting>
  <conditionalFormatting sqref="C84:C85">
    <cfRule type="containsBlanks" dxfId="45" priority="80">
      <formula>LEN(TRIM(C84))=0</formula>
    </cfRule>
  </conditionalFormatting>
  <conditionalFormatting sqref="C137:C141">
    <cfRule type="containsBlanks" dxfId="44" priority="74">
      <formula>LEN(TRIM(C137))=0</formula>
    </cfRule>
  </conditionalFormatting>
  <conditionalFormatting sqref="A31">
    <cfRule type="containsBlanks" dxfId="43" priority="118">
      <formula>LEN(TRIM(A31))=0</formula>
    </cfRule>
  </conditionalFormatting>
  <conditionalFormatting sqref="C72">
    <cfRule type="containsBlanks" dxfId="42" priority="65">
      <formula>LEN(TRIM(C72))=0</formula>
    </cfRule>
  </conditionalFormatting>
  <conditionalFormatting sqref="C75:C77">
    <cfRule type="containsBlanks" dxfId="41" priority="64">
      <formula>LEN(TRIM(C75))=0</formula>
    </cfRule>
  </conditionalFormatting>
  <conditionalFormatting sqref="E1">
    <cfRule type="containsBlanks" dxfId="40" priority="60">
      <formula>LEN(TRIM(E1))=0</formula>
    </cfRule>
  </conditionalFormatting>
  <conditionalFormatting sqref="G1">
    <cfRule type="containsBlanks" dxfId="39" priority="59">
      <formula>LEN(TRIM(G1))=0</formula>
    </cfRule>
  </conditionalFormatting>
  <conditionalFormatting sqref="I1">
    <cfRule type="containsBlanks" priority="53" stopIfTrue="1">
      <formula>LEN(TRIM(I1))=0</formula>
    </cfRule>
    <cfRule type="cellIs" dxfId="38" priority="54" operator="lessThan">
      <formula>0.7</formula>
    </cfRule>
    <cfRule type="cellIs" dxfId="37" priority="55" operator="lessThan">
      <formula>0.8</formula>
    </cfRule>
    <cfRule type="cellIs" dxfId="36" priority="56" operator="lessThan">
      <formula>0.9</formula>
    </cfRule>
    <cfRule type="cellIs" dxfId="35" priority="57" operator="lessThan">
      <formula>1</formula>
    </cfRule>
    <cfRule type="cellIs" dxfId="34" priority="58" operator="equal">
      <formula>1</formula>
    </cfRule>
  </conditionalFormatting>
  <conditionalFormatting sqref="I21:J21">
    <cfRule type="containsText" dxfId="33" priority="41" operator="containsText" text="No cumple obligación">
      <formula>NOT(ISERROR(SEARCH("No cumple obligación",I21)))</formula>
    </cfRule>
    <cfRule type="containsText" dxfId="32" priority="42" operator="containsText" text="Cumple obligación">
      <formula>NOT(ISERROR(SEARCH("Cumple obligación",I21)))</formula>
    </cfRule>
  </conditionalFormatting>
  <conditionalFormatting sqref="I59:J59">
    <cfRule type="containsText" dxfId="31" priority="39" operator="containsText" text="No cumple obligación">
      <formula>NOT(ISERROR(SEARCH("No cumple obligación",I59)))</formula>
    </cfRule>
    <cfRule type="containsText" dxfId="30" priority="40" operator="containsText" text="Cumple obligación">
      <formula>NOT(ISERROR(SEARCH("Cumple obligación",I59)))</formula>
    </cfRule>
  </conditionalFormatting>
  <conditionalFormatting sqref="I71:J71">
    <cfRule type="containsText" dxfId="29" priority="37" operator="containsText" text="No cumple obligación">
      <formula>NOT(ISERROR(SEARCH("No cumple obligación",I71)))</formula>
    </cfRule>
    <cfRule type="containsText" dxfId="28" priority="38" operator="containsText" text="Cumple obligación">
      <formula>NOT(ISERROR(SEARCH("Cumple obligación",I71)))</formula>
    </cfRule>
  </conditionalFormatting>
  <conditionalFormatting sqref="I74:J74">
    <cfRule type="containsText" dxfId="27" priority="35" operator="containsText" text="No cumple obligación">
      <formula>NOT(ISERROR(SEARCH("No cumple obligación",I74)))</formula>
    </cfRule>
    <cfRule type="containsText" dxfId="26" priority="36" operator="containsText" text="Cumple obligación">
      <formula>NOT(ISERROR(SEARCH("Cumple obligación",I74)))</formula>
    </cfRule>
  </conditionalFormatting>
  <conditionalFormatting sqref="I79:J79">
    <cfRule type="containsText" dxfId="25" priority="21" operator="containsText" text="No cumple obligación">
      <formula>NOT(ISERROR(SEARCH("No cumple obligación",I79)))</formula>
    </cfRule>
    <cfRule type="containsText" dxfId="24" priority="22" operator="containsText" text="Cumple obligación">
      <formula>NOT(ISERROR(SEARCH("Cumple obligación",I79)))</formula>
    </cfRule>
  </conditionalFormatting>
  <conditionalFormatting sqref="I83:J83">
    <cfRule type="containsText" dxfId="23" priority="19" operator="containsText" text="No cumple obligación">
      <formula>NOT(ISERROR(SEARCH("No cumple obligación",I83)))</formula>
    </cfRule>
    <cfRule type="containsText" dxfId="22" priority="20" operator="containsText" text="Cumple obligación">
      <formula>NOT(ISERROR(SEARCH("Cumple obligación",I83)))</formula>
    </cfRule>
  </conditionalFormatting>
  <conditionalFormatting sqref="I86:J86">
    <cfRule type="containsText" dxfId="21" priority="17" operator="containsText" text="No cumple obligación">
      <formula>NOT(ISERROR(SEARCH("No cumple obligación",I86)))</formula>
    </cfRule>
    <cfRule type="containsText" dxfId="20" priority="18" operator="containsText" text="Cumple obligación">
      <formula>NOT(ISERROR(SEARCH("Cumple obligación",I86)))</formula>
    </cfRule>
  </conditionalFormatting>
  <conditionalFormatting sqref="I95:J95">
    <cfRule type="containsText" dxfId="19" priority="15" operator="containsText" text="No cumple obligación">
      <formula>NOT(ISERROR(SEARCH("No cumple obligación",I95)))</formula>
    </cfRule>
    <cfRule type="containsText" dxfId="18" priority="16" operator="containsText" text="Cumple obligación">
      <formula>NOT(ISERROR(SEARCH("Cumple obligación",I95)))</formula>
    </cfRule>
  </conditionalFormatting>
  <conditionalFormatting sqref="I102:J102">
    <cfRule type="containsText" dxfId="17" priority="13" operator="containsText" text="No cumple obligación">
      <formula>NOT(ISERROR(SEARCH("No cumple obligación",I102)))</formula>
    </cfRule>
    <cfRule type="containsText" dxfId="16" priority="14" operator="containsText" text="Cumple obligación">
      <formula>NOT(ISERROR(SEARCH("Cumple obligación",I102)))</formula>
    </cfRule>
  </conditionalFormatting>
  <conditionalFormatting sqref="I112:J112">
    <cfRule type="containsText" dxfId="15" priority="11" operator="containsText" text="No cumple obligación">
      <formula>NOT(ISERROR(SEARCH("No cumple obligación",I112)))</formula>
    </cfRule>
    <cfRule type="containsText" dxfId="14" priority="12" operator="containsText" text="Cumple obligación">
      <formula>NOT(ISERROR(SEARCH("Cumple obligación",I112)))</formula>
    </cfRule>
  </conditionalFormatting>
  <conditionalFormatting sqref="I118:J118">
    <cfRule type="containsText" dxfId="13" priority="9" operator="containsText" text="No cumple obligación">
      <formula>NOT(ISERROR(SEARCH("No cumple obligación",I118)))</formula>
    </cfRule>
    <cfRule type="containsText" dxfId="12" priority="10" operator="containsText" text="Cumple obligación">
      <formula>NOT(ISERROR(SEARCH("Cumple obligación",I118)))</formula>
    </cfRule>
  </conditionalFormatting>
  <conditionalFormatting sqref="I128:J128">
    <cfRule type="containsText" dxfId="11" priority="7" operator="containsText" text="No cumple obligación">
      <formula>NOT(ISERROR(SEARCH("No cumple obligación",I128)))</formula>
    </cfRule>
    <cfRule type="containsText" dxfId="10" priority="8" operator="containsText" text="Cumple obligación">
      <formula>NOT(ISERROR(SEARCH("Cumple obligación",I128)))</formula>
    </cfRule>
  </conditionalFormatting>
  <conditionalFormatting sqref="I136:J136">
    <cfRule type="containsText" dxfId="9" priority="5" operator="containsText" text="No cumple obligación">
      <formula>NOT(ISERROR(SEARCH("No cumple obligación",I136)))</formula>
    </cfRule>
    <cfRule type="containsText" dxfId="8" priority="6" operator="containsText" text="Cumple obligación">
      <formula>NOT(ISERROR(SEARCH("Cumple obligación",I136)))</formula>
    </cfRule>
  </conditionalFormatting>
  <conditionalFormatting sqref="C28 C52:C57 C45:C50">
    <cfRule type="cellIs" dxfId="7" priority="3" operator="equal">
      <formula>$A$31="No"</formula>
    </cfRule>
  </conditionalFormatting>
  <conditionalFormatting sqref="C28:C42">
    <cfRule type="cellIs" dxfId="6" priority="2" operator="equal">
      <formula>$A$31="No"</formula>
    </cfRule>
  </conditionalFormatting>
  <conditionalFormatting sqref="C43:C44 C51 C58">
    <cfRule type="cellIs" dxfId="5" priority="1" operator="equal">
      <formula>$A$31="Si"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TRANSITORIO SRPA&amp;R&amp;"Arial,Normal"&amp;10F4.A20.G27.P 
Versión 1 
Página &amp;P de &amp;N 
31/03/2022 
Clasificación de la Información 
Clasificada</oddHeader>
    <oddFooter>&amp;C&amp;G</oddFooter>
  </headerFooter>
  <rowBreaks count="6" manualBreakCount="6">
    <brk id="51" max="9" man="1"/>
    <brk id="70" max="9" man="1"/>
    <brk id="127" max="9" man="1"/>
    <brk id="142" max="9" man="1"/>
    <brk id="147" max="9" man="1"/>
    <brk id="16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C75:C77 C96:C101 C80:C82 C113:C117 C119:C126 C137:C138 C140:C141 C60:C70 C72 C84:C85 C129 C131:C134 C22:C58</xm:sqref>
        </x14:dataValidation>
        <x14:dataValidation type="list" allowBlank="1" showInputMessage="1" showErrorMessage="1" xr:uid="{00000000-0002-0000-0000-000004000000}">
          <x14:formula1>
            <xm:f>Tablas!$C$2</xm:f>
          </x14:formula1>
          <xm:sqref>C142</xm:sqref>
        </x14:dataValidation>
        <x14:dataValidation type="list" allowBlank="1" showInputMessage="1" showErrorMessage="1" xr:uid="{00000000-0002-0000-0000-000005000000}">
          <x14:formula1>
            <xm:f>Tablas!$D$2:$D$3</xm:f>
          </x14:formula1>
          <xm:sqref>D87:D94</xm:sqref>
        </x14:dataValidation>
        <x14:dataValidation type="list" allowBlank="1" showInputMessage="1" showErrorMessage="1" xr:uid="{00000000-0002-0000-0000-000006000000}">
          <x14:formula1>
            <xm:f>Tablas!$E$2:$E$3</xm:f>
          </x14:formula1>
          <xm:sqref>A31</xm:sqref>
        </x14:dataValidation>
        <x14:dataValidation type="list" allowBlank="1" showInputMessage="1" showErrorMessage="1" xr:uid="{00000000-0002-0000-0000-000007000000}">
          <x14:formula1>
            <xm:f>Tablas!$B$2:$B$4</xm:f>
          </x14:formula1>
          <xm:sqref>C139 C127 C130</xm:sqref>
        </x14:dataValidation>
        <x14:dataValidation type="list" allowBlank="1" showInputMessage="1" showErrorMessage="1" xr:uid="{00000000-0002-0000-0000-000008000000}">
          <x14:formula1>
            <xm:f>Tablas!$D$2:$D$4</xm:f>
          </x14:formula1>
          <xm:sqref>D103:D110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W2" sqref="JW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10"/>
      <c r="B1" s="299" t="s">
        <v>338</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300"/>
      <c r="CH1" s="300"/>
      <c r="CI1" s="300"/>
      <c r="CJ1" s="300"/>
      <c r="CK1" s="300"/>
      <c r="CL1" s="300"/>
      <c r="CM1" s="300"/>
      <c r="CN1" s="300"/>
      <c r="CO1" s="300"/>
      <c r="CP1" s="300"/>
      <c r="CQ1" s="300"/>
      <c r="CR1" s="300"/>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300"/>
      <c r="EU1" s="300"/>
      <c r="EV1" s="300"/>
      <c r="EW1" s="300"/>
      <c r="EX1" s="300"/>
      <c r="EY1" s="300"/>
      <c r="EZ1" s="300"/>
      <c r="FA1" s="300"/>
      <c r="FB1" s="300"/>
      <c r="FC1" s="300"/>
      <c r="FD1" s="300"/>
      <c r="FE1" s="300"/>
      <c r="FF1" s="300"/>
      <c r="FG1" s="300"/>
      <c r="FH1" s="300"/>
      <c r="FI1" s="300"/>
      <c r="FJ1" s="300"/>
      <c r="FK1" s="300"/>
      <c r="FL1" s="300"/>
      <c r="FM1" s="300"/>
      <c r="FN1" s="300"/>
      <c r="FO1" s="300"/>
      <c r="FP1" s="300"/>
      <c r="FQ1" s="300"/>
      <c r="FR1" s="300"/>
      <c r="FS1" s="300"/>
      <c r="FT1" s="300"/>
      <c r="FU1" s="300"/>
      <c r="FV1" s="300"/>
      <c r="FW1" s="300"/>
      <c r="FX1" s="300"/>
      <c r="FY1" s="300"/>
      <c r="FZ1" s="300"/>
      <c r="GA1" s="300"/>
      <c r="GB1" s="300"/>
      <c r="GC1" s="300"/>
      <c r="GD1" s="300"/>
      <c r="GE1" s="300"/>
      <c r="GF1" s="300"/>
      <c r="GG1" s="300"/>
      <c r="GH1" s="300"/>
      <c r="GI1" s="300"/>
      <c r="GJ1" s="300"/>
      <c r="GK1" s="300"/>
      <c r="GL1" s="300"/>
      <c r="GM1" s="300"/>
      <c r="GN1" s="300"/>
      <c r="GO1" s="300"/>
      <c r="GP1" s="300"/>
      <c r="GQ1" s="300"/>
      <c r="GR1" s="300"/>
      <c r="GS1" s="300"/>
      <c r="GT1" s="300"/>
      <c r="GU1" s="300"/>
      <c r="GV1" s="300"/>
      <c r="GW1" s="300"/>
      <c r="GX1" s="300"/>
      <c r="GY1" s="300"/>
      <c r="GZ1" s="300"/>
      <c r="HA1" s="300"/>
      <c r="HB1" s="300"/>
      <c r="HC1" s="300"/>
      <c r="HD1" s="300"/>
      <c r="HE1" s="300"/>
      <c r="HF1" s="300"/>
      <c r="HG1" s="300"/>
      <c r="HH1" s="300"/>
      <c r="HI1" s="300"/>
      <c r="HJ1" s="300"/>
      <c r="HK1" s="300"/>
      <c r="HL1" s="300"/>
      <c r="HM1" s="300"/>
      <c r="HN1" s="300"/>
      <c r="HO1" s="300"/>
      <c r="HP1" s="300"/>
      <c r="HQ1" s="300"/>
      <c r="HR1" s="300"/>
      <c r="HS1" s="300"/>
      <c r="HT1" s="300"/>
      <c r="HU1" s="300"/>
      <c r="HV1" s="300"/>
      <c r="HW1" s="300"/>
      <c r="HX1" s="300"/>
      <c r="HY1" s="300"/>
      <c r="HZ1" s="300"/>
      <c r="IA1" s="300"/>
      <c r="IB1" s="300"/>
      <c r="IC1" s="300"/>
      <c r="ID1" s="300"/>
      <c r="IE1" s="300"/>
      <c r="IF1" s="300"/>
      <c r="IG1" s="300"/>
      <c r="IH1" s="300"/>
      <c r="II1" s="300"/>
      <c r="IJ1" s="300"/>
      <c r="IK1" s="300"/>
      <c r="IL1" s="300"/>
      <c r="IM1" s="300"/>
      <c r="IN1" s="300"/>
      <c r="IO1" s="300"/>
      <c r="IP1" s="300"/>
      <c r="IQ1" s="300"/>
      <c r="IR1" s="300"/>
      <c r="IS1" s="300"/>
      <c r="IT1" s="300"/>
      <c r="IU1" s="300"/>
      <c r="IV1" s="300"/>
      <c r="IW1" s="300"/>
      <c r="IX1" s="300"/>
      <c r="IY1" s="300"/>
      <c r="IZ1" s="300"/>
      <c r="JA1" s="300"/>
      <c r="JB1" s="300"/>
      <c r="JC1" s="300"/>
      <c r="JD1" s="300"/>
      <c r="JE1" s="300"/>
      <c r="JF1" s="300"/>
      <c r="JG1" s="300"/>
      <c r="JH1" s="300"/>
      <c r="JI1" s="300"/>
      <c r="JJ1" s="300"/>
      <c r="JK1" s="300"/>
      <c r="JL1" s="300"/>
      <c r="JM1" s="300"/>
      <c r="JN1" s="300"/>
      <c r="JO1" s="300"/>
      <c r="JP1" s="300"/>
      <c r="JQ1" s="300"/>
      <c r="JR1" s="300"/>
      <c r="JS1" s="300"/>
      <c r="JT1" s="300"/>
      <c r="JU1" s="300"/>
      <c r="JV1" s="301"/>
      <c r="JW1" s="95" t="s">
        <v>400</v>
      </c>
      <c r="JX1" s="49">
        <v>44651</v>
      </c>
    </row>
    <row r="2" spans="1:297" ht="30" customHeight="1" x14ac:dyDescent="0.25">
      <c r="A2" s="311"/>
      <c r="B2" s="302"/>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c r="EE2" s="303"/>
      <c r="EF2" s="303"/>
      <c r="EG2" s="303"/>
      <c r="EH2" s="303"/>
      <c r="EI2" s="303"/>
      <c r="EJ2" s="303"/>
      <c r="EK2" s="303"/>
      <c r="EL2" s="303"/>
      <c r="EM2" s="303"/>
      <c r="EN2" s="303"/>
      <c r="EO2" s="303"/>
      <c r="EP2" s="303"/>
      <c r="EQ2" s="303"/>
      <c r="ER2" s="303"/>
      <c r="ES2" s="303"/>
      <c r="ET2" s="303"/>
      <c r="EU2" s="303"/>
      <c r="EV2" s="303"/>
      <c r="EW2" s="303"/>
      <c r="EX2" s="303"/>
      <c r="EY2" s="303"/>
      <c r="EZ2" s="303"/>
      <c r="FA2" s="303"/>
      <c r="FB2" s="303"/>
      <c r="FC2" s="303"/>
      <c r="FD2" s="303"/>
      <c r="FE2" s="303"/>
      <c r="FF2" s="303"/>
      <c r="FG2" s="303"/>
      <c r="FH2" s="303"/>
      <c r="FI2" s="303"/>
      <c r="FJ2" s="303"/>
      <c r="FK2" s="303"/>
      <c r="FL2" s="303"/>
      <c r="FM2" s="303"/>
      <c r="FN2" s="303"/>
      <c r="FO2" s="303"/>
      <c r="FP2" s="303"/>
      <c r="FQ2" s="303"/>
      <c r="FR2" s="303"/>
      <c r="FS2" s="303"/>
      <c r="FT2" s="303"/>
      <c r="FU2" s="303"/>
      <c r="FV2" s="303"/>
      <c r="FW2" s="303"/>
      <c r="FX2" s="303"/>
      <c r="FY2" s="303"/>
      <c r="FZ2" s="303"/>
      <c r="GA2" s="303"/>
      <c r="GB2" s="303"/>
      <c r="GC2" s="303"/>
      <c r="GD2" s="303"/>
      <c r="GE2" s="303"/>
      <c r="GF2" s="303"/>
      <c r="GG2" s="303"/>
      <c r="GH2" s="303"/>
      <c r="GI2" s="303"/>
      <c r="GJ2" s="303"/>
      <c r="GK2" s="303"/>
      <c r="GL2" s="303"/>
      <c r="GM2" s="303"/>
      <c r="GN2" s="303"/>
      <c r="GO2" s="303"/>
      <c r="GP2" s="303"/>
      <c r="GQ2" s="303"/>
      <c r="GR2" s="303"/>
      <c r="GS2" s="303"/>
      <c r="GT2" s="303"/>
      <c r="GU2" s="303"/>
      <c r="GV2" s="303"/>
      <c r="GW2" s="303"/>
      <c r="GX2" s="303"/>
      <c r="GY2" s="303"/>
      <c r="GZ2" s="303"/>
      <c r="HA2" s="303"/>
      <c r="HB2" s="303"/>
      <c r="HC2" s="303"/>
      <c r="HD2" s="303"/>
      <c r="HE2" s="303"/>
      <c r="HF2" s="303"/>
      <c r="HG2" s="303"/>
      <c r="HH2" s="303"/>
      <c r="HI2" s="303"/>
      <c r="HJ2" s="303"/>
      <c r="HK2" s="303"/>
      <c r="HL2" s="303"/>
      <c r="HM2" s="303"/>
      <c r="HN2" s="303"/>
      <c r="HO2" s="303"/>
      <c r="HP2" s="303"/>
      <c r="HQ2" s="303"/>
      <c r="HR2" s="303"/>
      <c r="HS2" s="303"/>
      <c r="HT2" s="303"/>
      <c r="HU2" s="303"/>
      <c r="HV2" s="303"/>
      <c r="HW2" s="303"/>
      <c r="HX2" s="303"/>
      <c r="HY2" s="303"/>
      <c r="HZ2" s="303"/>
      <c r="IA2" s="303"/>
      <c r="IB2" s="303"/>
      <c r="IC2" s="303"/>
      <c r="ID2" s="303"/>
      <c r="IE2" s="303"/>
      <c r="IF2" s="303"/>
      <c r="IG2" s="303"/>
      <c r="IH2" s="303"/>
      <c r="II2" s="303"/>
      <c r="IJ2" s="303"/>
      <c r="IK2" s="303"/>
      <c r="IL2" s="303"/>
      <c r="IM2" s="303"/>
      <c r="IN2" s="303"/>
      <c r="IO2" s="303"/>
      <c r="IP2" s="303"/>
      <c r="IQ2" s="303"/>
      <c r="IR2" s="303"/>
      <c r="IS2" s="303"/>
      <c r="IT2" s="303"/>
      <c r="IU2" s="303"/>
      <c r="IV2" s="303"/>
      <c r="IW2" s="303"/>
      <c r="IX2" s="303"/>
      <c r="IY2" s="303"/>
      <c r="IZ2" s="303"/>
      <c r="JA2" s="303"/>
      <c r="JB2" s="303"/>
      <c r="JC2" s="303"/>
      <c r="JD2" s="303"/>
      <c r="JE2" s="303"/>
      <c r="JF2" s="303"/>
      <c r="JG2" s="303"/>
      <c r="JH2" s="303"/>
      <c r="JI2" s="303"/>
      <c r="JJ2" s="303"/>
      <c r="JK2" s="303"/>
      <c r="JL2" s="303"/>
      <c r="JM2" s="303"/>
      <c r="JN2" s="303"/>
      <c r="JO2" s="303"/>
      <c r="JP2" s="303"/>
      <c r="JQ2" s="303"/>
      <c r="JR2" s="303"/>
      <c r="JS2" s="303"/>
      <c r="JT2" s="303"/>
      <c r="JU2" s="303"/>
      <c r="JV2" s="304"/>
      <c r="JW2" s="96" t="s">
        <v>274</v>
      </c>
      <c r="JX2" s="42" t="s">
        <v>154</v>
      </c>
    </row>
    <row r="3" spans="1:297" ht="30" customHeight="1" thickBot="1" x14ac:dyDescent="0.3">
      <c r="A3" s="312"/>
      <c r="B3" s="305"/>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7"/>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306"/>
      <c r="FV3" s="306"/>
      <c r="FW3" s="306"/>
      <c r="FX3" s="306"/>
      <c r="FY3" s="306"/>
      <c r="FZ3" s="306"/>
      <c r="GA3" s="306"/>
      <c r="GB3" s="306"/>
      <c r="GC3" s="306"/>
      <c r="GD3" s="306"/>
      <c r="GE3" s="306"/>
      <c r="GF3" s="306"/>
      <c r="GG3" s="306"/>
      <c r="GH3" s="306"/>
      <c r="GI3" s="306"/>
      <c r="GJ3" s="306"/>
      <c r="GK3" s="306"/>
      <c r="GL3" s="306"/>
      <c r="GM3" s="306"/>
      <c r="GN3" s="306"/>
      <c r="GO3" s="306"/>
      <c r="GP3" s="306"/>
      <c r="GQ3" s="306"/>
      <c r="GR3" s="306"/>
      <c r="GS3" s="306"/>
      <c r="GT3" s="306"/>
      <c r="GU3" s="306"/>
      <c r="GV3" s="306"/>
      <c r="GW3" s="306"/>
      <c r="GX3" s="306"/>
      <c r="GY3" s="306"/>
      <c r="GZ3" s="306"/>
      <c r="HA3" s="306"/>
      <c r="HB3" s="306"/>
      <c r="HC3" s="306"/>
      <c r="HD3" s="306"/>
      <c r="HE3" s="306"/>
      <c r="HF3" s="306"/>
      <c r="HG3" s="306"/>
      <c r="HH3" s="306"/>
      <c r="HI3" s="306"/>
      <c r="HJ3" s="306"/>
      <c r="HK3" s="306"/>
      <c r="HL3" s="306"/>
      <c r="HM3" s="306"/>
      <c r="HN3" s="306"/>
      <c r="HO3" s="306"/>
      <c r="HP3" s="306"/>
      <c r="HQ3" s="306"/>
      <c r="HR3" s="306"/>
      <c r="HS3" s="306"/>
      <c r="HT3" s="306"/>
      <c r="HU3" s="306"/>
      <c r="HV3" s="306"/>
      <c r="HW3" s="306"/>
      <c r="HX3" s="306"/>
      <c r="HY3" s="306"/>
      <c r="HZ3" s="306"/>
      <c r="IA3" s="306"/>
      <c r="IB3" s="306"/>
      <c r="IC3" s="306"/>
      <c r="ID3" s="306"/>
      <c r="IE3" s="306"/>
      <c r="IF3" s="306"/>
      <c r="IG3" s="306"/>
      <c r="IH3" s="306"/>
      <c r="II3" s="306"/>
      <c r="IJ3" s="306"/>
      <c r="IK3" s="306"/>
      <c r="IL3" s="306"/>
      <c r="IM3" s="306"/>
      <c r="IN3" s="306"/>
      <c r="IO3" s="306"/>
      <c r="IP3" s="306"/>
      <c r="IQ3" s="306"/>
      <c r="IR3" s="306"/>
      <c r="IS3" s="306"/>
      <c r="IT3" s="306"/>
      <c r="IU3" s="306"/>
      <c r="IV3" s="306"/>
      <c r="IW3" s="306"/>
      <c r="IX3" s="306"/>
      <c r="IY3" s="306"/>
      <c r="IZ3" s="306"/>
      <c r="JA3" s="306"/>
      <c r="JB3" s="306"/>
      <c r="JC3" s="306"/>
      <c r="JD3" s="306"/>
      <c r="JE3" s="306"/>
      <c r="JF3" s="306"/>
      <c r="JG3" s="306"/>
      <c r="JH3" s="306"/>
      <c r="JI3" s="306"/>
      <c r="JJ3" s="306"/>
      <c r="JK3" s="306"/>
      <c r="JL3" s="306"/>
      <c r="JM3" s="306"/>
      <c r="JN3" s="306"/>
      <c r="JO3" s="306"/>
      <c r="JP3" s="306"/>
      <c r="JQ3" s="306"/>
      <c r="JR3" s="306"/>
      <c r="JS3" s="306"/>
      <c r="JT3" s="306"/>
      <c r="JU3" s="306"/>
      <c r="JV3" s="308"/>
      <c r="JW3" s="296" t="s">
        <v>153</v>
      </c>
      <c r="JX3" s="297"/>
    </row>
    <row r="4" spans="1:297" ht="12.75"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97" t="s">
        <v>67</v>
      </c>
      <c r="BB4" s="97" t="s">
        <v>67</v>
      </c>
      <c r="BC4" s="97" t="s">
        <v>67</v>
      </c>
      <c r="BD4" s="97" t="s">
        <v>67</v>
      </c>
      <c r="BE4" s="97" t="s">
        <v>67</v>
      </c>
      <c r="BF4" s="97" t="s">
        <v>67</v>
      </c>
      <c r="BG4" s="97" t="s">
        <v>67</v>
      </c>
      <c r="BH4" s="97" t="s">
        <v>67</v>
      </c>
      <c r="BI4" s="97" t="s">
        <v>67</v>
      </c>
      <c r="BJ4" s="97" t="s">
        <v>67</v>
      </c>
      <c r="BK4" s="97" t="s">
        <v>67</v>
      </c>
      <c r="BL4" s="97" t="s">
        <v>67</v>
      </c>
      <c r="BM4" s="97" t="s">
        <v>67</v>
      </c>
      <c r="BN4" s="97" t="s">
        <v>67</v>
      </c>
      <c r="BO4" s="97" t="s">
        <v>67</v>
      </c>
      <c r="BP4" s="97" t="s">
        <v>67</v>
      </c>
      <c r="BQ4" s="97" t="s">
        <v>67</v>
      </c>
      <c r="BR4" s="97" t="s">
        <v>67</v>
      </c>
      <c r="BS4" s="97" t="s">
        <v>67</v>
      </c>
      <c r="BT4" s="97" t="s">
        <v>67</v>
      </c>
      <c r="BU4" s="97" t="s">
        <v>67</v>
      </c>
      <c r="BV4" s="97" t="s">
        <v>67</v>
      </c>
      <c r="BW4" s="98" t="s">
        <v>68</v>
      </c>
      <c r="BX4" s="98" t="s">
        <v>68</v>
      </c>
      <c r="BY4" s="98" t="s">
        <v>68</v>
      </c>
      <c r="BZ4" s="98" t="s">
        <v>68</v>
      </c>
      <c r="CA4" s="98" t="s">
        <v>68</v>
      </c>
      <c r="CB4" s="99" t="s">
        <v>69</v>
      </c>
      <c r="CC4" s="99" t="s">
        <v>69</v>
      </c>
      <c r="CD4" s="99" t="s">
        <v>69</v>
      </c>
      <c r="CE4" s="92" t="s">
        <v>70</v>
      </c>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89"/>
      <c r="JX4" s="89"/>
    </row>
    <row r="5" spans="1:297" ht="25.5"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76" t="s">
        <v>315</v>
      </c>
      <c r="BB5" s="76" t="s">
        <v>315</v>
      </c>
      <c r="BC5" s="75" t="s">
        <v>316</v>
      </c>
      <c r="BD5" s="77" t="s">
        <v>317</v>
      </c>
      <c r="BE5" s="78" t="s">
        <v>318</v>
      </c>
      <c r="BF5" s="78" t="s">
        <v>318</v>
      </c>
      <c r="BG5" s="78" t="s">
        <v>318</v>
      </c>
      <c r="BH5" s="78" t="s">
        <v>318</v>
      </c>
      <c r="BI5" s="78" t="s">
        <v>318</v>
      </c>
      <c r="BJ5" s="79" t="s">
        <v>319</v>
      </c>
      <c r="BK5" s="79" t="s">
        <v>319</v>
      </c>
      <c r="BL5" s="79" t="s">
        <v>319</v>
      </c>
      <c r="BM5" s="79" t="s">
        <v>319</v>
      </c>
      <c r="BN5" s="79" t="s">
        <v>319</v>
      </c>
      <c r="BO5" s="76" t="s">
        <v>315</v>
      </c>
      <c r="BP5" s="76" t="s">
        <v>315</v>
      </c>
      <c r="BQ5" s="80" t="s">
        <v>320</v>
      </c>
      <c r="BR5" s="80" t="s">
        <v>320</v>
      </c>
      <c r="BS5" s="39" t="s">
        <v>321</v>
      </c>
      <c r="BT5" s="80" t="s">
        <v>320</v>
      </c>
      <c r="BU5" s="80" t="s">
        <v>320</v>
      </c>
      <c r="BV5" s="39" t="s">
        <v>321</v>
      </c>
      <c r="BW5" s="90"/>
      <c r="BX5" s="90"/>
      <c r="BY5" s="90"/>
      <c r="BZ5" s="90"/>
      <c r="CA5" s="90"/>
      <c r="CB5" s="91"/>
      <c r="CC5" s="91"/>
      <c r="CD5" s="91"/>
      <c r="CE5" s="9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89"/>
      <c r="JX5" s="89"/>
    </row>
    <row r="6" spans="1:297" ht="12.75"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101">
        <v>3</v>
      </c>
      <c r="BB6" s="101">
        <v>3</v>
      </c>
      <c r="BC6" s="101">
        <v>3</v>
      </c>
      <c r="BD6" s="101">
        <v>1</v>
      </c>
      <c r="BE6" s="101">
        <v>3</v>
      </c>
      <c r="BF6" s="101">
        <v>3</v>
      </c>
      <c r="BG6" s="101">
        <v>3</v>
      </c>
      <c r="BH6" s="101">
        <v>3</v>
      </c>
      <c r="BI6" s="101">
        <v>3</v>
      </c>
      <c r="BJ6" s="101">
        <v>3</v>
      </c>
      <c r="BK6" s="101">
        <v>3</v>
      </c>
      <c r="BL6" s="101">
        <v>3</v>
      </c>
      <c r="BM6" s="101">
        <v>3</v>
      </c>
      <c r="BN6" s="101">
        <v>1</v>
      </c>
      <c r="BO6" s="101">
        <v>2</v>
      </c>
      <c r="BP6" s="101">
        <v>3</v>
      </c>
      <c r="BQ6" s="101">
        <v>3</v>
      </c>
      <c r="BR6" s="101">
        <v>3</v>
      </c>
      <c r="BS6" s="101">
        <v>2</v>
      </c>
      <c r="BT6" s="101">
        <v>3</v>
      </c>
      <c r="BU6" s="101">
        <v>3</v>
      </c>
      <c r="BV6" s="101">
        <v>3</v>
      </c>
      <c r="BW6" s="101">
        <v>3</v>
      </c>
      <c r="BX6" s="101">
        <v>2</v>
      </c>
      <c r="BY6" s="101">
        <v>3</v>
      </c>
      <c r="BZ6" s="101">
        <v>3</v>
      </c>
      <c r="CA6" s="101">
        <v>3</v>
      </c>
      <c r="CB6" s="101">
        <v>1</v>
      </c>
      <c r="CC6" s="101">
        <v>3</v>
      </c>
      <c r="CD6" s="101">
        <v>2</v>
      </c>
      <c r="CE6" s="101">
        <v>3</v>
      </c>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89"/>
      <c r="JX6" s="89"/>
    </row>
    <row r="7" spans="1:297" x14ac:dyDescent="0.25">
      <c r="A7" s="22"/>
      <c r="B7" s="22"/>
      <c r="C7" s="22"/>
      <c r="D7" s="22"/>
      <c r="E7" s="22"/>
      <c r="F7" s="22"/>
      <c r="G7" s="22"/>
      <c r="H7" s="22"/>
      <c r="I7" s="23"/>
      <c r="J7" s="23"/>
      <c r="AD7" s="100" t="s">
        <v>83</v>
      </c>
      <c r="AE7" s="100" t="s">
        <v>83</v>
      </c>
      <c r="AF7" s="100" t="s">
        <v>83</v>
      </c>
      <c r="AG7" s="100" t="s">
        <v>83</v>
      </c>
      <c r="AH7" s="100" t="s">
        <v>83</v>
      </c>
      <c r="AI7" s="100" t="s">
        <v>83</v>
      </c>
      <c r="AJ7" s="100" t="s">
        <v>83</v>
      </c>
      <c r="AK7" s="100" t="s">
        <v>83</v>
      </c>
      <c r="AL7" s="100" t="s">
        <v>83</v>
      </c>
      <c r="AM7" s="100" t="s">
        <v>83</v>
      </c>
      <c r="AN7" s="100" t="s">
        <v>83</v>
      </c>
      <c r="AO7" s="100" t="s">
        <v>83</v>
      </c>
      <c r="AP7" s="100" t="s">
        <v>83</v>
      </c>
      <c r="AQ7" s="100" t="s">
        <v>83</v>
      </c>
      <c r="AR7" s="100" t="s">
        <v>83</v>
      </c>
      <c r="AS7" s="100" t="s">
        <v>83</v>
      </c>
      <c r="AT7" s="100" t="s">
        <v>83</v>
      </c>
      <c r="AU7" s="100" t="s">
        <v>83</v>
      </c>
      <c r="AV7" s="100" t="s">
        <v>83</v>
      </c>
      <c r="AW7" s="100" t="s">
        <v>83</v>
      </c>
      <c r="AX7" s="100" t="s">
        <v>83</v>
      </c>
      <c r="AY7" s="100" t="s">
        <v>83</v>
      </c>
      <c r="AZ7" s="100" t="s">
        <v>83</v>
      </c>
      <c r="BA7" s="93" t="s">
        <v>84</v>
      </c>
      <c r="BB7" s="43" t="s">
        <v>84</v>
      </c>
      <c r="BC7" s="43" t="s">
        <v>84</v>
      </c>
      <c r="BD7" s="43" t="s">
        <v>84</v>
      </c>
      <c r="BE7" s="43" t="s">
        <v>84</v>
      </c>
      <c r="BF7" s="43" t="s">
        <v>84</v>
      </c>
      <c r="BG7" s="43" t="s">
        <v>84</v>
      </c>
      <c r="BH7" s="43" t="s">
        <v>84</v>
      </c>
      <c r="BI7" s="43" t="s">
        <v>84</v>
      </c>
      <c r="BJ7" s="43" t="s">
        <v>84</v>
      </c>
      <c r="BK7" s="43" t="s">
        <v>84</v>
      </c>
      <c r="BL7" s="43" t="s">
        <v>84</v>
      </c>
      <c r="BM7" s="43" t="s">
        <v>84</v>
      </c>
      <c r="BN7" s="43" t="s">
        <v>84</v>
      </c>
      <c r="BO7" s="43" t="s">
        <v>84</v>
      </c>
      <c r="BP7" s="43" t="s">
        <v>84</v>
      </c>
      <c r="BQ7" s="43" t="s">
        <v>84</v>
      </c>
      <c r="BR7" s="43" t="s">
        <v>84</v>
      </c>
      <c r="BS7" s="43" t="s">
        <v>84</v>
      </c>
      <c r="BT7" s="43" t="s">
        <v>84</v>
      </c>
      <c r="BU7" s="43" t="s">
        <v>84</v>
      </c>
      <c r="BV7" s="43" t="s">
        <v>84</v>
      </c>
      <c r="BW7" s="43" t="s">
        <v>84</v>
      </c>
      <c r="BX7" s="43" t="s">
        <v>84</v>
      </c>
      <c r="BY7" s="43" t="s">
        <v>84</v>
      </c>
      <c r="BZ7" s="43" t="s">
        <v>84</v>
      </c>
      <c r="CA7" s="43" t="s">
        <v>84</v>
      </c>
      <c r="CB7" s="43" t="s">
        <v>84</v>
      </c>
      <c r="CC7" s="43" t="s">
        <v>84</v>
      </c>
      <c r="CD7" s="43" t="s">
        <v>84</v>
      </c>
      <c r="CE7" s="43" t="s">
        <v>84</v>
      </c>
      <c r="CF7" s="102" t="s">
        <v>152</v>
      </c>
      <c r="CG7" s="102" t="s">
        <v>152</v>
      </c>
      <c r="CH7" s="102" t="s">
        <v>152</v>
      </c>
      <c r="CI7" s="102" t="s">
        <v>152</v>
      </c>
      <c r="CJ7" s="102" t="s">
        <v>152</v>
      </c>
      <c r="CK7" s="102" t="s">
        <v>152</v>
      </c>
      <c r="CL7" s="102" t="s">
        <v>152</v>
      </c>
      <c r="CM7" s="102" t="s">
        <v>152</v>
      </c>
      <c r="CN7" s="102" t="s">
        <v>152</v>
      </c>
      <c r="CO7" s="102" t="s">
        <v>152</v>
      </c>
      <c r="CP7" s="102" t="s">
        <v>152</v>
      </c>
      <c r="CQ7" s="102" t="s">
        <v>152</v>
      </c>
      <c r="CR7" s="102" t="s">
        <v>152</v>
      </c>
      <c r="CS7" s="102" t="s">
        <v>152</v>
      </c>
      <c r="CT7" s="102" t="s">
        <v>152</v>
      </c>
      <c r="CU7" s="102" t="s">
        <v>152</v>
      </c>
      <c r="CV7" s="102" t="s">
        <v>152</v>
      </c>
      <c r="CW7" s="102" t="s">
        <v>152</v>
      </c>
      <c r="CX7" s="102" t="s">
        <v>152</v>
      </c>
      <c r="CY7" s="102" t="s">
        <v>152</v>
      </c>
      <c r="CZ7" s="102" t="s">
        <v>152</v>
      </c>
      <c r="DA7" s="102" t="s">
        <v>152</v>
      </c>
      <c r="DB7" s="102" t="s">
        <v>152</v>
      </c>
      <c r="DC7" s="102" t="s">
        <v>152</v>
      </c>
      <c r="DD7" s="102" t="s">
        <v>152</v>
      </c>
      <c r="DE7" s="102" t="s">
        <v>152</v>
      </c>
      <c r="DF7" s="102" t="s">
        <v>152</v>
      </c>
      <c r="DG7" s="102" t="s">
        <v>152</v>
      </c>
      <c r="DH7" s="102" t="s">
        <v>152</v>
      </c>
      <c r="DI7" s="102" t="s">
        <v>152</v>
      </c>
      <c r="DJ7" s="102" t="s">
        <v>152</v>
      </c>
      <c r="DK7" s="103" t="s">
        <v>85</v>
      </c>
      <c r="DL7" s="103" t="s">
        <v>85</v>
      </c>
      <c r="DM7" s="103" t="s">
        <v>85</v>
      </c>
      <c r="DN7" s="103" t="s">
        <v>85</v>
      </c>
      <c r="DO7" s="103" t="s">
        <v>85</v>
      </c>
      <c r="DP7" s="103" t="s">
        <v>85</v>
      </c>
      <c r="DQ7" s="103" t="s">
        <v>85</v>
      </c>
      <c r="DR7" s="103" t="s">
        <v>85</v>
      </c>
      <c r="DS7" s="103" t="s">
        <v>85</v>
      </c>
      <c r="DT7" s="103" t="s">
        <v>85</v>
      </c>
      <c r="DU7" s="103" t="s">
        <v>85</v>
      </c>
      <c r="DV7" s="103" t="s">
        <v>85</v>
      </c>
      <c r="DW7" s="103" t="s">
        <v>85</v>
      </c>
      <c r="DX7" s="103" t="s">
        <v>85</v>
      </c>
      <c r="DY7" s="103" t="s">
        <v>85</v>
      </c>
      <c r="DZ7" s="103" t="s">
        <v>85</v>
      </c>
      <c r="EA7" s="103" t="s">
        <v>85</v>
      </c>
      <c r="EB7" s="103" t="s">
        <v>85</v>
      </c>
      <c r="EC7" s="103" t="s">
        <v>85</v>
      </c>
      <c r="ED7" s="103" t="s">
        <v>85</v>
      </c>
      <c r="EE7" s="103" t="s">
        <v>85</v>
      </c>
      <c r="EF7" s="103" t="s">
        <v>85</v>
      </c>
      <c r="EG7" s="103" t="s">
        <v>85</v>
      </c>
      <c r="EH7" s="103" t="s">
        <v>85</v>
      </c>
      <c r="EI7" s="103" t="s">
        <v>85</v>
      </c>
      <c r="EJ7" s="103" t="s">
        <v>85</v>
      </c>
      <c r="EK7" s="103" t="s">
        <v>85</v>
      </c>
      <c r="EL7" s="103"/>
      <c r="EM7" s="103" t="s">
        <v>85</v>
      </c>
      <c r="EN7" s="103" t="s">
        <v>85</v>
      </c>
      <c r="EO7" s="103" t="s">
        <v>85</v>
      </c>
      <c r="EP7" s="103" t="s">
        <v>85</v>
      </c>
      <c r="EQ7" s="103" t="s">
        <v>85</v>
      </c>
      <c r="ER7" s="103" t="s">
        <v>85</v>
      </c>
      <c r="ES7" s="103" t="s">
        <v>85</v>
      </c>
      <c r="ET7" s="103" t="s">
        <v>85</v>
      </c>
      <c r="EU7" s="103" t="s">
        <v>85</v>
      </c>
      <c r="EV7" s="103" t="s">
        <v>85</v>
      </c>
      <c r="EW7" s="103" t="s">
        <v>85</v>
      </c>
      <c r="EX7" s="103" t="s">
        <v>85</v>
      </c>
      <c r="EY7" s="103" t="s">
        <v>85</v>
      </c>
      <c r="EZ7" s="103" t="s">
        <v>85</v>
      </c>
      <c r="FA7" s="103" t="s">
        <v>85</v>
      </c>
      <c r="FB7" s="103" t="s">
        <v>85</v>
      </c>
      <c r="FC7" s="103" t="s">
        <v>85</v>
      </c>
      <c r="FD7" s="103" t="s">
        <v>85</v>
      </c>
      <c r="FE7" s="103" t="s">
        <v>85</v>
      </c>
      <c r="FF7" s="103" t="s">
        <v>85</v>
      </c>
      <c r="FG7" s="103" t="s">
        <v>85</v>
      </c>
      <c r="FH7" s="103" t="s">
        <v>85</v>
      </c>
      <c r="FI7" s="103" t="s">
        <v>85</v>
      </c>
      <c r="FJ7" s="103" t="s">
        <v>85</v>
      </c>
      <c r="FK7" s="103" t="s">
        <v>85</v>
      </c>
      <c r="FL7" s="103" t="s">
        <v>85</v>
      </c>
      <c r="FM7" s="103" t="s">
        <v>85</v>
      </c>
      <c r="FN7" s="103" t="s">
        <v>85</v>
      </c>
      <c r="FO7" s="103" t="s">
        <v>85</v>
      </c>
      <c r="FP7" s="103" t="s">
        <v>85</v>
      </c>
      <c r="FQ7" s="103" t="s">
        <v>85</v>
      </c>
      <c r="FR7" s="103" t="s">
        <v>85</v>
      </c>
      <c r="FS7" s="103" t="s">
        <v>85</v>
      </c>
      <c r="FT7" s="103" t="s">
        <v>85</v>
      </c>
      <c r="FU7" s="103" t="s">
        <v>85</v>
      </c>
      <c r="FV7" s="103" t="s">
        <v>85</v>
      </c>
      <c r="FW7" s="103" t="s">
        <v>85</v>
      </c>
      <c r="FX7" s="103" t="s">
        <v>85</v>
      </c>
      <c r="FY7" s="103" t="s">
        <v>85</v>
      </c>
      <c r="FZ7" s="103" t="s">
        <v>85</v>
      </c>
      <c r="GA7" s="103" t="s">
        <v>85</v>
      </c>
      <c r="GB7" s="103" t="s">
        <v>85</v>
      </c>
      <c r="GC7" s="103" t="s">
        <v>85</v>
      </c>
      <c r="GD7" s="103" t="s">
        <v>85</v>
      </c>
      <c r="GE7" s="103" t="s">
        <v>85</v>
      </c>
      <c r="GF7" s="103" t="s">
        <v>85</v>
      </c>
      <c r="GG7" s="103" t="s">
        <v>85</v>
      </c>
      <c r="GH7" s="103" t="s">
        <v>85</v>
      </c>
      <c r="GI7" s="103" t="s">
        <v>85</v>
      </c>
      <c r="GJ7" s="103" t="s">
        <v>85</v>
      </c>
      <c r="GK7" s="103" t="s">
        <v>85</v>
      </c>
      <c r="GL7" s="103" t="s">
        <v>85</v>
      </c>
      <c r="GM7" s="103" t="s">
        <v>85</v>
      </c>
      <c r="GN7" s="103" t="s">
        <v>85</v>
      </c>
      <c r="GO7" s="103" t="s">
        <v>85</v>
      </c>
      <c r="GP7" s="103" t="s">
        <v>85</v>
      </c>
      <c r="GQ7" s="103" t="s">
        <v>85</v>
      </c>
      <c r="GR7" s="103" t="s">
        <v>85</v>
      </c>
      <c r="GS7" s="103" t="s">
        <v>85</v>
      </c>
      <c r="GT7" s="103" t="s">
        <v>85</v>
      </c>
      <c r="GU7" s="103" t="s">
        <v>85</v>
      </c>
      <c r="GV7" s="103" t="s">
        <v>85</v>
      </c>
      <c r="GW7" s="103" t="s">
        <v>85</v>
      </c>
      <c r="GX7" s="103" t="s">
        <v>85</v>
      </c>
      <c r="GY7" s="103" t="s">
        <v>85</v>
      </c>
      <c r="GZ7" s="103" t="s">
        <v>85</v>
      </c>
      <c r="HA7" s="103" t="s">
        <v>85</v>
      </c>
      <c r="HB7" s="103" t="s">
        <v>85</v>
      </c>
      <c r="HC7" s="103" t="s">
        <v>85</v>
      </c>
      <c r="HD7" s="103" t="s">
        <v>85</v>
      </c>
      <c r="HE7" s="103" t="s">
        <v>85</v>
      </c>
      <c r="HF7" s="103" t="s">
        <v>85</v>
      </c>
      <c r="HG7" s="103" t="s">
        <v>85</v>
      </c>
      <c r="HH7" s="103" t="s">
        <v>85</v>
      </c>
      <c r="HI7" s="103" t="s">
        <v>85</v>
      </c>
      <c r="HJ7" s="103" t="s">
        <v>85</v>
      </c>
      <c r="HK7" s="103" t="s">
        <v>85</v>
      </c>
      <c r="HL7" s="103" t="s">
        <v>85</v>
      </c>
      <c r="HM7" s="103" t="s">
        <v>85</v>
      </c>
      <c r="HN7" s="103" t="s">
        <v>85</v>
      </c>
      <c r="HO7" s="103" t="s">
        <v>85</v>
      </c>
      <c r="HP7" s="103" t="s">
        <v>85</v>
      </c>
      <c r="HQ7" s="103" t="s">
        <v>85</v>
      </c>
      <c r="HR7" s="103" t="s">
        <v>85</v>
      </c>
      <c r="HS7" s="103" t="s">
        <v>85</v>
      </c>
      <c r="HT7" s="103" t="s">
        <v>85</v>
      </c>
      <c r="HU7" s="103" t="s">
        <v>85</v>
      </c>
      <c r="HV7" s="103" t="s">
        <v>85</v>
      </c>
      <c r="HW7" s="103" t="s">
        <v>85</v>
      </c>
      <c r="HX7" s="103" t="s">
        <v>85</v>
      </c>
      <c r="HY7" s="103" t="s">
        <v>85</v>
      </c>
      <c r="HZ7" s="103" t="s">
        <v>85</v>
      </c>
      <c r="IA7" s="103" t="s">
        <v>85</v>
      </c>
      <c r="IB7" s="103" t="s">
        <v>85</v>
      </c>
      <c r="IC7" s="103" t="s">
        <v>85</v>
      </c>
      <c r="ID7" s="103" t="s">
        <v>85</v>
      </c>
      <c r="IE7" s="103" t="s">
        <v>85</v>
      </c>
      <c r="IF7" s="103" t="s">
        <v>85</v>
      </c>
      <c r="IG7" s="309" t="s">
        <v>333</v>
      </c>
      <c r="IH7" s="309"/>
      <c r="II7" s="309"/>
      <c r="IJ7" s="104"/>
      <c r="IK7" s="104"/>
      <c r="IL7" s="104"/>
      <c r="IM7" s="104"/>
      <c r="IN7" s="104"/>
      <c r="IO7" s="104"/>
      <c r="IP7" s="104"/>
      <c r="IQ7" s="104"/>
      <c r="IR7" s="104"/>
      <c r="IS7" s="104"/>
      <c r="IT7" s="104"/>
      <c r="IU7" s="104"/>
      <c r="IV7" s="104"/>
      <c r="IW7" s="104"/>
      <c r="IX7" s="104"/>
      <c r="IY7" s="104"/>
      <c r="IZ7" s="104"/>
      <c r="JA7" s="104"/>
      <c r="JB7" s="104"/>
      <c r="JC7" s="104"/>
      <c r="JD7" s="104"/>
      <c r="JE7" s="104"/>
      <c r="JF7" s="104"/>
      <c r="JG7" s="104"/>
      <c r="JH7" s="104"/>
      <c r="JI7" s="104"/>
      <c r="JJ7" s="104"/>
      <c r="JK7" s="104"/>
      <c r="JL7" s="104"/>
      <c r="JM7" s="104"/>
      <c r="JN7" s="104"/>
      <c r="JO7" s="104"/>
      <c r="JP7" s="104"/>
      <c r="JQ7" s="104"/>
      <c r="JR7" s="104"/>
      <c r="JS7" s="104"/>
      <c r="JT7" s="104"/>
      <c r="JU7" s="104"/>
      <c r="JV7" s="104"/>
      <c r="JW7" s="104"/>
      <c r="JX7" s="104"/>
      <c r="JY7" s="295" t="s">
        <v>302</v>
      </c>
      <c r="JZ7" s="295"/>
      <c r="KA7" s="295"/>
      <c r="KB7" s="295"/>
      <c r="KC7" s="295"/>
      <c r="KD7" s="295"/>
      <c r="KE7" s="295"/>
    </row>
    <row r="8" spans="1:297" ht="15" customHeight="1" x14ac:dyDescent="0.25">
      <c r="D8" s="298" t="s">
        <v>2</v>
      </c>
      <c r="E8" s="298"/>
      <c r="F8" s="298"/>
      <c r="G8" s="298"/>
      <c r="H8" s="298"/>
      <c r="I8" s="298"/>
      <c r="J8" s="298"/>
      <c r="K8" s="298"/>
      <c r="L8" s="298"/>
      <c r="M8" s="298"/>
      <c r="N8" s="298"/>
      <c r="O8" s="44"/>
      <c r="P8" s="298" t="s">
        <v>14</v>
      </c>
      <c r="Q8" s="298"/>
      <c r="R8" s="298"/>
      <c r="S8" s="298"/>
      <c r="T8" s="298"/>
      <c r="U8" s="298"/>
      <c r="V8" s="298"/>
      <c r="W8" s="298"/>
      <c r="X8" s="298"/>
      <c r="Y8" s="298"/>
      <c r="Z8" s="298"/>
      <c r="AA8" s="53"/>
      <c r="AB8" s="298" t="s">
        <v>66</v>
      </c>
      <c r="AC8" s="298"/>
      <c r="AD8" s="94" t="s">
        <v>67</v>
      </c>
      <c r="AE8" s="94" t="s">
        <v>67</v>
      </c>
      <c r="AF8" s="94" t="s">
        <v>67</v>
      </c>
      <c r="AG8" s="94" t="s">
        <v>67</v>
      </c>
      <c r="AH8" s="94" t="s">
        <v>67</v>
      </c>
      <c r="AI8" s="94" t="s">
        <v>67</v>
      </c>
      <c r="AJ8" s="94" t="s">
        <v>67</v>
      </c>
      <c r="AK8" s="94" t="s">
        <v>67</v>
      </c>
      <c r="AL8" s="94" t="s">
        <v>67</v>
      </c>
      <c r="AM8" s="94" t="s">
        <v>67</v>
      </c>
      <c r="AN8" s="94" t="s">
        <v>67</v>
      </c>
      <c r="AO8" s="94" t="s">
        <v>67</v>
      </c>
      <c r="AP8" s="94" t="s">
        <v>67</v>
      </c>
      <c r="AQ8" s="94" t="s">
        <v>67</v>
      </c>
      <c r="AR8" s="94" t="s">
        <v>68</v>
      </c>
      <c r="AS8" s="94" t="s">
        <v>68</v>
      </c>
      <c r="AT8" s="94" t="s">
        <v>68</v>
      </c>
      <c r="AU8" s="94" t="s">
        <v>68</v>
      </c>
      <c r="AV8" s="94" t="s">
        <v>68</v>
      </c>
      <c r="AW8" s="94" t="s">
        <v>69</v>
      </c>
      <c r="AX8" s="94" t="s">
        <v>69</v>
      </c>
      <c r="AY8" s="94" t="s">
        <v>69</v>
      </c>
      <c r="AZ8" s="94" t="s">
        <v>70</v>
      </c>
      <c r="BA8" s="24" t="s">
        <v>67</v>
      </c>
      <c r="BB8" s="24" t="s">
        <v>67</v>
      </c>
      <c r="BC8" s="24" t="s">
        <v>67</v>
      </c>
      <c r="BD8" s="24" t="s">
        <v>67</v>
      </c>
      <c r="BE8" s="24" t="s">
        <v>67</v>
      </c>
      <c r="BF8" s="24" t="s">
        <v>67</v>
      </c>
      <c r="BG8" s="24" t="s">
        <v>67</v>
      </c>
      <c r="BH8" s="24" t="s">
        <v>67</v>
      </c>
      <c r="BI8" s="24" t="s">
        <v>67</v>
      </c>
      <c r="BJ8" s="24" t="s">
        <v>67</v>
      </c>
      <c r="BK8" s="24" t="s">
        <v>67</v>
      </c>
      <c r="BL8" s="24" t="s">
        <v>67</v>
      </c>
      <c r="BM8" s="24" t="s">
        <v>67</v>
      </c>
      <c r="BN8" s="24" t="s">
        <v>67</v>
      </c>
      <c r="BO8" s="24" t="s">
        <v>67</v>
      </c>
      <c r="BP8" s="24" t="s">
        <v>67</v>
      </c>
      <c r="BQ8" s="24" t="s">
        <v>67</v>
      </c>
      <c r="BR8" s="24" t="s">
        <v>67</v>
      </c>
      <c r="BS8" s="24" t="s">
        <v>67</v>
      </c>
      <c r="BT8" s="24" t="s">
        <v>67</v>
      </c>
      <c r="BU8" s="24" t="s">
        <v>67</v>
      </c>
      <c r="BV8" s="24" t="s">
        <v>67</v>
      </c>
      <c r="BW8" s="24" t="s">
        <v>68</v>
      </c>
      <c r="BX8" s="24" t="s">
        <v>68</v>
      </c>
      <c r="BY8" s="24" t="s">
        <v>68</v>
      </c>
      <c r="BZ8" s="24" t="s">
        <v>68</v>
      </c>
      <c r="CA8" s="24" t="s">
        <v>68</v>
      </c>
      <c r="CB8" s="24" t="s">
        <v>69</v>
      </c>
      <c r="CC8" s="24" t="s">
        <v>69</v>
      </c>
      <c r="CD8" s="24" t="s">
        <v>69</v>
      </c>
      <c r="CE8" s="24" t="s">
        <v>70</v>
      </c>
      <c r="CF8" s="24" t="s">
        <v>67</v>
      </c>
      <c r="CG8" s="24" t="s">
        <v>67</v>
      </c>
      <c r="CH8" s="24" t="s">
        <v>67</v>
      </c>
      <c r="CI8" s="24" t="s">
        <v>67</v>
      </c>
      <c r="CJ8" s="24" t="s">
        <v>67</v>
      </c>
      <c r="CK8" s="24" t="s">
        <v>67</v>
      </c>
      <c r="CL8" s="24" t="s">
        <v>67</v>
      </c>
      <c r="CM8" s="24" t="s">
        <v>67</v>
      </c>
      <c r="CN8" s="24" t="s">
        <v>67</v>
      </c>
      <c r="CO8" s="24" t="s">
        <v>67</v>
      </c>
      <c r="CP8" s="24" t="s">
        <v>67</v>
      </c>
      <c r="CQ8" s="24" t="s">
        <v>67</v>
      </c>
      <c r="CR8" s="24" t="s">
        <v>67</v>
      </c>
      <c r="CS8" s="24" t="s">
        <v>67</v>
      </c>
      <c r="CT8" s="24" t="s">
        <v>67</v>
      </c>
      <c r="CU8" s="24" t="s">
        <v>67</v>
      </c>
      <c r="CV8" s="24" t="s">
        <v>67</v>
      </c>
      <c r="CW8" s="24" t="s">
        <v>67</v>
      </c>
      <c r="CX8" s="24" t="s">
        <v>67</v>
      </c>
      <c r="CY8" s="24" t="s">
        <v>67</v>
      </c>
      <c r="CZ8" s="24" t="s">
        <v>67</v>
      </c>
      <c r="DA8" s="24" t="s">
        <v>67</v>
      </c>
      <c r="DB8" s="24" t="s">
        <v>68</v>
      </c>
      <c r="DC8" s="24" t="s">
        <v>68</v>
      </c>
      <c r="DD8" s="24" t="s">
        <v>68</v>
      </c>
      <c r="DE8" s="24" t="s">
        <v>68</v>
      </c>
      <c r="DF8" s="24" t="s">
        <v>68</v>
      </c>
      <c r="DG8" s="24" t="s">
        <v>69</v>
      </c>
      <c r="DH8" s="24" t="s">
        <v>69</v>
      </c>
      <c r="DI8" s="24" t="s">
        <v>69</v>
      </c>
      <c r="DJ8" s="24" t="s">
        <v>70</v>
      </c>
      <c r="DK8" s="24" t="s">
        <v>67</v>
      </c>
      <c r="DL8" s="24" t="s">
        <v>67</v>
      </c>
      <c r="DM8" s="24" t="s">
        <v>67</v>
      </c>
      <c r="DN8" s="24" t="s">
        <v>67</v>
      </c>
      <c r="DO8" s="24" t="s">
        <v>67</v>
      </c>
      <c r="DP8" s="24" t="s">
        <v>67</v>
      </c>
      <c r="DQ8" s="24" t="s">
        <v>67</v>
      </c>
      <c r="DR8" s="24" t="s">
        <v>67</v>
      </c>
      <c r="DS8" s="24" t="s">
        <v>67</v>
      </c>
      <c r="DT8" s="24" t="s">
        <v>67</v>
      </c>
      <c r="DU8" s="24" t="s">
        <v>67</v>
      </c>
      <c r="DV8" s="24" t="s">
        <v>67</v>
      </c>
      <c r="DW8" s="24" t="s">
        <v>67</v>
      </c>
      <c r="DX8" s="24" t="s">
        <v>67</v>
      </c>
      <c r="DY8" s="24" t="s">
        <v>67</v>
      </c>
      <c r="DZ8" s="24" t="s">
        <v>67</v>
      </c>
      <c r="EA8" s="24" t="s">
        <v>67</v>
      </c>
      <c r="EB8" s="24" t="s">
        <v>67</v>
      </c>
      <c r="EC8" s="24" t="s">
        <v>67</v>
      </c>
      <c r="ED8" s="24" t="s">
        <v>67</v>
      </c>
      <c r="EE8" s="24" t="s">
        <v>67</v>
      </c>
      <c r="EF8" s="24" t="s">
        <v>67</v>
      </c>
      <c r="EG8" s="24" t="s">
        <v>67</v>
      </c>
      <c r="EH8" s="24" t="s">
        <v>67</v>
      </c>
      <c r="EI8" s="24" t="s">
        <v>67</v>
      </c>
      <c r="EJ8" s="24" t="s">
        <v>67</v>
      </c>
      <c r="EK8" s="24" t="s">
        <v>67</v>
      </c>
      <c r="EL8" s="24"/>
      <c r="EM8" s="24" t="s">
        <v>67</v>
      </c>
      <c r="EN8" s="24" t="s">
        <v>67</v>
      </c>
      <c r="EO8" s="24" t="s">
        <v>67</v>
      </c>
      <c r="EP8" s="24" t="s">
        <v>67</v>
      </c>
      <c r="EQ8" s="24" t="s">
        <v>67</v>
      </c>
      <c r="ER8" s="24" t="s">
        <v>67</v>
      </c>
      <c r="ES8" s="24" t="s">
        <v>67</v>
      </c>
      <c r="ET8" s="24" t="s">
        <v>67</v>
      </c>
      <c r="EU8" s="24" t="s">
        <v>67</v>
      </c>
      <c r="EV8" s="24" t="s">
        <v>67</v>
      </c>
      <c r="EW8" s="24" t="s">
        <v>67</v>
      </c>
      <c r="EX8" s="24" t="s">
        <v>67</v>
      </c>
      <c r="EY8" s="24" t="s">
        <v>67</v>
      </c>
      <c r="EZ8" s="24" t="s">
        <v>67</v>
      </c>
      <c r="FA8" s="24" t="s">
        <v>67</v>
      </c>
      <c r="FB8" s="24" t="s">
        <v>67</v>
      </c>
      <c r="FC8" s="24" t="s">
        <v>67</v>
      </c>
      <c r="FD8" s="24" t="s">
        <v>67</v>
      </c>
      <c r="FE8" s="24" t="s">
        <v>67</v>
      </c>
      <c r="FF8" s="24" t="s">
        <v>67</v>
      </c>
      <c r="FG8" s="24" t="s">
        <v>67</v>
      </c>
      <c r="FH8" s="24" t="s">
        <v>67</v>
      </c>
      <c r="FI8" s="24" t="s">
        <v>67</v>
      </c>
      <c r="FJ8" s="24" t="s">
        <v>67</v>
      </c>
      <c r="FK8" s="24" t="s">
        <v>67</v>
      </c>
      <c r="FL8" s="24" t="s">
        <v>67</v>
      </c>
      <c r="FM8" s="24" t="s">
        <v>67</v>
      </c>
      <c r="FN8" s="24" t="s">
        <v>67</v>
      </c>
      <c r="FO8" s="24" t="s">
        <v>67</v>
      </c>
      <c r="FP8" s="24" t="s">
        <v>67</v>
      </c>
      <c r="FQ8" s="24" t="s">
        <v>67</v>
      </c>
      <c r="FR8" s="24" t="s">
        <v>67</v>
      </c>
      <c r="FS8" s="24" t="s">
        <v>67</v>
      </c>
      <c r="FT8" s="24" t="s">
        <v>67</v>
      </c>
      <c r="FU8" s="24" t="s">
        <v>67</v>
      </c>
      <c r="FV8" s="24" t="s">
        <v>67</v>
      </c>
      <c r="FW8" s="24" t="s">
        <v>67</v>
      </c>
      <c r="FX8" s="24" t="s">
        <v>67</v>
      </c>
      <c r="FY8" s="24" t="s">
        <v>67</v>
      </c>
      <c r="FZ8" s="24" t="s">
        <v>67</v>
      </c>
      <c r="GA8" s="24" t="s">
        <v>67</v>
      </c>
      <c r="GB8" s="24" t="s">
        <v>67</v>
      </c>
      <c r="GC8" s="24" t="s">
        <v>67</v>
      </c>
      <c r="GD8" s="24" t="s">
        <v>67</v>
      </c>
      <c r="GE8" s="24" t="s">
        <v>67</v>
      </c>
      <c r="GF8" s="24" t="s">
        <v>67</v>
      </c>
      <c r="GG8" s="24" t="s">
        <v>67</v>
      </c>
      <c r="GH8" s="24" t="s">
        <v>67</v>
      </c>
      <c r="GI8" s="24" t="s">
        <v>67</v>
      </c>
      <c r="GJ8" s="24" t="s">
        <v>67</v>
      </c>
      <c r="GK8" s="24" t="s">
        <v>67</v>
      </c>
      <c r="GL8" s="24" t="s">
        <v>67</v>
      </c>
      <c r="GM8" s="24" t="s">
        <v>67</v>
      </c>
      <c r="GN8" s="24" t="s">
        <v>67</v>
      </c>
      <c r="GO8" s="24" t="s">
        <v>67</v>
      </c>
      <c r="GP8" s="24" t="s">
        <v>67</v>
      </c>
      <c r="GQ8" s="24" t="s">
        <v>67</v>
      </c>
      <c r="GR8" s="24" t="s">
        <v>67</v>
      </c>
      <c r="GS8" s="24" t="s">
        <v>67</v>
      </c>
      <c r="GT8" s="24" t="s">
        <v>67</v>
      </c>
      <c r="GU8" s="24" t="s">
        <v>67</v>
      </c>
      <c r="GV8" s="24" t="s">
        <v>67</v>
      </c>
      <c r="GW8" s="24" t="s">
        <v>68</v>
      </c>
      <c r="GX8" s="24" t="s">
        <v>68</v>
      </c>
      <c r="GY8" s="24" t="s">
        <v>68</v>
      </c>
      <c r="GZ8" s="24" t="s">
        <v>68</v>
      </c>
      <c r="HA8" s="24" t="s">
        <v>68</v>
      </c>
      <c r="HB8" s="24" t="s">
        <v>68</v>
      </c>
      <c r="HC8" s="24" t="s">
        <v>68</v>
      </c>
      <c r="HD8" s="24" t="s">
        <v>68</v>
      </c>
      <c r="HE8" s="24" t="s">
        <v>68</v>
      </c>
      <c r="HF8" s="24" t="s">
        <v>68</v>
      </c>
      <c r="HG8" s="24" t="s">
        <v>68</v>
      </c>
      <c r="HH8" s="24" t="s">
        <v>69</v>
      </c>
      <c r="HI8" s="24" t="s">
        <v>69</v>
      </c>
      <c r="HJ8" s="24" t="s">
        <v>69</v>
      </c>
      <c r="HK8" s="24" t="s">
        <v>69</v>
      </c>
      <c r="HL8" s="24" t="s">
        <v>69</v>
      </c>
      <c r="HM8" s="24" t="s">
        <v>69</v>
      </c>
      <c r="HN8" s="24" t="s">
        <v>69</v>
      </c>
      <c r="HO8" s="24" t="s">
        <v>69</v>
      </c>
      <c r="HP8" s="24" t="s">
        <v>69</v>
      </c>
      <c r="HQ8" s="24" t="s">
        <v>69</v>
      </c>
      <c r="HR8" s="24" t="s">
        <v>69</v>
      </c>
      <c r="HS8" s="24" t="s">
        <v>69</v>
      </c>
      <c r="HT8" s="24" t="s">
        <v>69</v>
      </c>
      <c r="HU8" s="24" t="s">
        <v>69</v>
      </c>
      <c r="HV8" s="24" t="s">
        <v>69</v>
      </c>
      <c r="HW8" s="24" t="s">
        <v>69</v>
      </c>
      <c r="HX8" s="24" t="s">
        <v>69</v>
      </c>
      <c r="HY8" s="24" t="s">
        <v>69</v>
      </c>
      <c r="HZ8" s="24" t="s">
        <v>69</v>
      </c>
      <c r="IA8" s="24" t="s">
        <v>69</v>
      </c>
      <c r="IB8" s="24" t="s">
        <v>70</v>
      </c>
      <c r="IC8" s="24" t="s">
        <v>70</v>
      </c>
      <c r="ID8" s="24" t="s">
        <v>70</v>
      </c>
      <c r="IE8" s="24" t="s">
        <v>70</v>
      </c>
      <c r="IF8" s="24" t="s">
        <v>70</v>
      </c>
      <c r="IG8" s="309"/>
      <c r="IH8" s="309"/>
      <c r="II8" s="309"/>
      <c r="IJ8" s="111"/>
      <c r="IK8" s="298" t="s">
        <v>144</v>
      </c>
      <c r="IL8" s="298"/>
      <c r="IM8" s="298"/>
      <c r="IN8" s="298"/>
      <c r="IO8" s="298" t="s">
        <v>145</v>
      </c>
      <c r="IP8" s="298"/>
      <c r="IQ8" s="298"/>
      <c r="IR8" s="298"/>
      <c r="IS8" s="298" t="s">
        <v>146</v>
      </c>
      <c r="IT8" s="298"/>
      <c r="IU8" s="298"/>
      <c r="IV8" s="298"/>
      <c r="IW8" s="298" t="s">
        <v>147</v>
      </c>
      <c r="IX8" s="298"/>
      <c r="IY8" s="298"/>
      <c r="IZ8" s="298"/>
      <c r="JA8" s="298" t="s">
        <v>148</v>
      </c>
      <c r="JB8" s="298"/>
      <c r="JC8" s="298"/>
      <c r="JD8" s="298"/>
      <c r="JE8" s="298" t="s">
        <v>149</v>
      </c>
      <c r="JF8" s="298"/>
      <c r="JG8" s="298"/>
      <c r="JH8" s="298"/>
      <c r="JI8" s="298" t="s">
        <v>150</v>
      </c>
      <c r="JJ8" s="298"/>
      <c r="JK8" s="298"/>
      <c r="JL8" s="298"/>
      <c r="JM8" s="298" t="s">
        <v>151</v>
      </c>
      <c r="JN8" s="298"/>
      <c r="JO8" s="298"/>
      <c r="JP8" s="298"/>
      <c r="JQ8" s="298" t="s">
        <v>163</v>
      </c>
      <c r="JR8" s="298"/>
      <c r="JS8" s="298"/>
      <c r="JT8" s="298"/>
      <c r="JU8" s="298" t="s">
        <v>162</v>
      </c>
      <c r="JV8" s="298"/>
      <c r="JW8" s="298"/>
      <c r="JX8" s="298"/>
      <c r="JY8" s="64">
        <v>7.0000000000000007E-2</v>
      </c>
      <c r="JZ8" s="65">
        <v>0.22</v>
      </c>
      <c r="KA8" s="66">
        <v>7.0000000000000007E-2</v>
      </c>
      <c r="KB8" s="67">
        <v>0.14000000000000001</v>
      </c>
      <c r="KC8" s="68">
        <v>0.14000000000000001</v>
      </c>
      <c r="KD8" s="69">
        <v>0.22</v>
      </c>
      <c r="KE8" s="70">
        <v>0.14000000000000001</v>
      </c>
      <c r="KF8" s="71">
        <v>0.78</v>
      </c>
      <c r="KG8" s="72">
        <v>0.05</v>
      </c>
      <c r="KH8" s="73">
        <v>0.15</v>
      </c>
      <c r="KI8" s="74">
        <v>0.02</v>
      </c>
    </row>
    <row r="9" spans="1:297" ht="89.25" x14ac:dyDescent="0.25">
      <c r="A9" s="34" t="s">
        <v>65</v>
      </c>
      <c r="B9" s="34" t="s">
        <v>0</v>
      </c>
      <c r="C9" s="21" t="s">
        <v>59</v>
      </c>
      <c r="D9" s="34" t="s">
        <v>3</v>
      </c>
      <c r="E9" s="34" t="s">
        <v>4</v>
      </c>
      <c r="F9" s="34" t="s">
        <v>60</v>
      </c>
      <c r="G9" s="34" t="s">
        <v>61</v>
      </c>
      <c r="H9" s="34" t="s">
        <v>6</v>
      </c>
      <c r="I9" s="34" t="s">
        <v>8</v>
      </c>
      <c r="J9" s="34" t="s">
        <v>9</v>
      </c>
      <c r="K9" s="34" t="s">
        <v>10</v>
      </c>
      <c r="L9" s="34" t="s">
        <v>11</v>
      </c>
      <c r="M9" s="34" t="s">
        <v>12</v>
      </c>
      <c r="N9" s="34" t="s">
        <v>13</v>
      </c>
      <c r="O9" s="34" t="s">
        <v>155</v>
      </c>
      <c r="P9" s="34" t="s">
        <v>15</v>
      </c>
      <c r="Q9" s="34" t="s">
        <v>62</v>
      </c>
      <c r="R9" s="34" t="s">
        <v>17</v>
      </c>
      <c r="S9" s="34" t="s">
        <v>156</v>
      </c>
      <c r="T9" s="34" t="s">
        <v>18</v>
      </c>
      <c r="U9" s="34" t="s">
        <v>19</v>
      </c>
      <c r="V9" s="34" t="s">
        <v>275</v>
      </c>
      <c r="W9" s="34" t="s">
        <v>63</v>
      </c>
      <c r="X9" s="34" t="s">
        <v>64</v>
      </c>
      <c r="Y9" s="34" t="s">
        <v>22</v>
      </c>
      <c r="Z9" s="34" t="s">
        <v>23</v>
      </c>
      <c r="AA9" s="34" t="s">
        <v>276</v>
      </c>
      <c r="AB9" s="34" t="s">
        <v>24</v>
      </c>
      <c r="AC9" s="34" t="s">
        <v>26</v>
      </c>
      <c r="AD9" s="48" t="s">
        <v>279</v>
      </c>
      <c r="AE9" s="48" t="s">
        <v>280</v>
      </c>
      <c r="AF9" s="48" t="s">
        <v>281</v>
      </c>
      <c r="AG9" s="48" t="s">
        <v>166</v>
      </c>
      <c r="AH9" s="33" t="s">
        <v>322</v>
      </c>
      <c r="AI9" s="33" t="s">
        <v>323</v>
      </c>
      <c r="AJ9" s="33" t="s">
        <v>177</v>
      </c>
      <c r="AK9" s="33" t="s">
        <v>178</v>
      </c>
      <c r="AL9" s="48" t="s">
        <v>286</v>
      </c>
      <c r="AM9" s="48" t="s">
        <v>179</v>
      </c>
      <c r="AN9" s="48" t="s">
        <v>287</v>
      </c>
      <c r="AO9" s="48" t="s">
        <v>180</v>
      </c>
      <c r="AP9" s="48" t="s">
        <v>181</v>
      </c>
      <c r="AQ9" s="48" t="s">
        <v>182</v>
      </c>
      <c r="AR9" s="33" t="s">
        <v>183</v>
      </c>
      <c r="AS9" s="33" t="s">
        <v>293</v>
      </c>
      <c r="AT9" s="33" t="s">
        <v>184</v>
      </c>
      <c r="AU9" s="33" t="s">
        <v>267</v>
      </c>
      <c r="AV9" s="33" t="s">
        <v>185</v>
      </c>
      <c r="AW9" s="33" t="s">
        <v>290</v>
      </c>
      <c r="AX9" s="33" t="s">
        <v>291</v>
      </c>
      <c r="AY9" s="33" t="s">
        <v>58</v>
      </c>
      <c r="AZ9" s="33" t="s">
        <v>268</v>
      </c>
      <c r="BA9" s="48" t="s">
        <v>279</v>
      </c>
      <c r="BB9" s="48" t="s">
        <v>280</v>
      </c>
      <c r="BC9" s="48" t="s">
        <v>281</v>
      </c>
      <c r="BD9" s="48" t="s">
        <v>166</v>
      </c>
      <c r="BE9" s="39" t="s">
        <v>167</v>
      </c>
      <c r="BF9" s="48" t="s">
        <v>168</v>
      </c>
      <c r="BG9" s="39" t="s">
        <v>169</v>
      </c>
      <c r="BH9" s="39" t="s">
        <v>170</v>
      </c>
      <c r="BI9" s="39" t="s">
        <v>171</v>
      </c>
      <c r="BJ9" s="39" t="s">
        <v>172</v>
      </c>
      <c r="BK9" s="39" t="s">
        <v>173</v>
      </c>
      <c r="BL9" s="39" t="s">
        <v>174</v>
      </c>
      <c r="BM9" s="48" t="s">
        <v>175</v>
      </c>
      <c r="BN9" s="48" t="s">
        <v>176</v>
      </c>
      <c r="BO9" s="39" t="s">
        <v>177</v>
      </c>
      <c r="BP9" s="39" t="s">
        <v>178</v>
      </c>
      <c r="BQ9" s="48" t="s">
        <v>286</v>
      </c>
      <c r="BR9" s="48" t="s">
        <v>179</v>
      </c>
      <c r="BS9" s="48" t="s">
        <v>287</v>
      </c>
      <c r="BT9" s="48" t="s">
        <v>180</v>
      </c>
      <c r="BU9" s="48" t="s">
        <v>181</v>
      </c>
      <c r="BV9" s="48" t="s">
        <v>182</v>
      </c>
      <c r="BW9" s="39" t="s">
        <v>183</v>
      </c>
      <c r="BX9" s="39" t="s">
        <v>293</v>
      </c>
      <c r="BY9" s="39" t="s">
        <v>184</v>
      </c>
      <c r="BZ9" s="39" t="s">
        <v>295</v>
      </c>
      <c r="CA9" s="39" t="s">
        <v>186</v>
      </c>
      <c r="CB9" s="39" t="s">
        <v>290</v>
      </c>
      <c r="CC9" s="39" t="s">
        <v>291</v>
      </c>
      <c r="CD9" s="39" t="s">
        <v>58</v>
      </c>
      <c r="CE9" s="39" t="s">
        <v>269</v>
      </c>
      <c r="CF9" s="48" t="s">
        <v>324</v>
      </c>
      <c r="CG9" s="48" t="s">
        <v>325</v>
      </c>
      <c r="CH9" s="48" t="s">
        <v>326</v>
      </c>
      <c r="CI9" s="48" t="s">
        <v>187</v>
      </c>
      <c r="CJ9" s="41" t="s">
        <v>188</v>
      </c>
      <c r="CK9" s="48" t="s">
        <v>189</v>
      </c>
      <c r="CL9" s="41" t="s">
        <v>190</v>
      </c>
      <c r="CM9" s="41" t="s">
        <v>191</v>
      </c>
      <c r="CN9" s="41" t="s">
        <v>192</v>
      </c>
      <c r="CO9" s="41" t="s">
        <v>193</v>
      </c>
      <c r="CP9" s="41" t="s">
        <v>194</v>
      </c>
      <c r="CQ9" s="41" t="s">
        <v>195</v>
      </c>
      <c r="CR9" s="48" t="s">
        <v>196</v>
      </c>
      <c r="CS9" s="48" t="s">
        <v>197</v>
      </c>
      <c r="CT9" s="41" t="s">
        <v>198</v>
      </c>
      <c r="CU9" s="41" t="s">
        <v>199</v>
      </c>
      <c r="CV9" s="48" t="s">
        <v>327</v>
      </c>
      <c r="CW9" s="48" t="s">
        <v>200</v>
      </c>
      <c r="CX9" s="48" t="s">
        <v>328</v>
      </c>
      <c r="CY9" s="48" t="s">
        <v>201</v>
      </c>
      <c r="CZ9" s="48" t="s">
        <v>202</v>
      </c>
      <c r="DA9" s="48" t="s">
        <v>203</v>
      </c>
      <c r="DB9" s="41" t="s">
        <v>204</v>
      </c>
      <c r="DC9" s="41" t="s">
        <v>329</v>
      </c>
      <c r="DD9" s="41" t="s">
        <v>205</v>
      </c>
      <c r="DE9" s="41" t="s">
        <v>330</v>
      </c>
      <c r="DF9" s="41" t="s">
        <v>206</v>
      </c>
      <c r="DG9" s="41" t="s">
        <v>331</v>
      </c>
      <c r="DH9" s="41" t="s">
        <v>332</v>
      </c>
      <c r="DI9" s="41" t="s">
        <v>207</v>
      </c>
      <c r="DJ9" s="41" t="s">
        <v>270</v>
      </c>
      <c r="DK9" s="47" t="s">
        <v>208</v>
      </c>
      <c r="DL9" s="47" t="s">
        <v>209</v>
      </c>
      <c r="DM9" s="47" t="s">
        <v>210</v>
      </c>
      <c r="DN9" s="47" t="s">
        <v>211</v>
      </c>
      <c r="DO9" s="47" t="s">
        <v>212</v>
      </c>
      <c r="DP9" s="47" t="s">
        <v>213</v>
      </c>
      <c r="DQ9" s="47" t="s">
        <v>214</v>
      </c>
      <c r="DR9" s="47" t="s">
        <v>215</v>
      </c>
      <c r="DS9" s="47" t="s">
        <v>216</v>
      </c>
      <c r="DT9" s="47" t="s">
        <v>217</v>
      </c>
      <c r="DU9" s="47" t="s">
        <v>218</v>
      </c>
      <c r="DV9" s="47" t="s">
        <v>219</v>
      </c>
      <c r="DW9" s="47" t="s">
        <v>86</v>
      </c>
      <c r="DX9" s="47" t="s">
        <v>87</v>
      </c>
      <c r="DY9" s="47" t="s">
        <v>88</v>
      </c>
      <c r="DZ9" s="47" t="s">
        <v>220</v>
      </c>
      <c r="EA9" s="47" t="s">
        <v>221</v>
      </c>
      <c r="EB9" s="47" t="s">
        <v>222</v>
      </c>
      <c r="EC9" s="40" t="s">
        <v>89</v>
      </c>
      <c r="ED9" s="40" t="s">
        <v>90</v>
      </c>
      <c r="EE9" s="40" t="s">
        <v>91</v>
      </c>
      <c r="EF9" s="40" t="s">
        <v>92</v>
      </c>
      <c r="EG9" s="40" t="s">
        <v>93</v>
      </c>
      <c r="EH9" s="40" t="s">
        <v>94</v>
      </c>
      <c r="EI9" s="47" t="s">
        <v>95</v>
      </c>
      <c r="EJ9" s="47" t="s">
        <v>96</v>
      </c>
      <c r="EK9" s="47" t="s">
        <v>97</v>
      </c>
      <c r="EL9" s="29" t="s">
        <v>53</v>
      </c>
      <c r="EM9" s="40" t="s">
        <v>98</v>
      </c>
      <c r="EN9" s="40" t="s">
        <v>99</v>
      </c>
      <c r="EO9" s="40" t="s">
        <v>100</v>
      </c>
      <c r="EP9" s="40" t="s">
        <v>101</v>
      </c>
      <c r="EQ9" s="40" t="s">
        <v>223</v>
      </c>
      <c r="ER9" s="40" t="s">
        <v>224</v>
      </c>
      <c r="ES9" s="40" t="s">
        <v>225</v>
      </c>
      <c r="ET9" s="40" t="s">
        <v>226</v>
      </c>
      <c r="EU9" s="40" t="s">
        <v>227</v>
      </c>
      <c r="EV9" s="40" t="s">
        <v>228</v>
      </c>
      <c r="EW9" s="40" t="s">
        <v>229</v>
      </c>
      <c r="EX9" s="40" t="s">
        <v>230</v>
      </c>
      <c r="EY9" s="40" t="s">
        <v>231</v>
      </c>
      <c r="EZ9" s="40" t="s">
        <v>232</v>
      </c>
      <c r="FA9" s="40" t="s">
        <v>301</v>
      </c>
      <c r="FB9" s="40" t="s">
        <v>233</v>
      </c>
      <c r="FC9" s="40" t="s">
        <v>234</v>
      </c>
      <c r="FD9" s="40" t="s">
        <v>102</v>
      </c>
      <c r="FE9" s="40" t="s">
        <v>103</v>
      </c>
      <c r="FF9" s="40" t="s">
        <v>104</v>
      </c>
      <c r="FG9" s="40" t="s">
        <v>105</v>
      </c>
      <c r="FH9" s="40" t="s">
        <v>106</v>
      </c>
      <c r="FI9" s="40" t="s">
        <v>107</v>
      </c>
      <c r="FJ9" s="40" t="s">
        <v>235</v>
      </c>
      <c r="FK9" s="40" t="s">
        <v>236</v>
      </c>
      <c r="FL9" s="40" t="s">
        <v>237</v>
      </c>
      <c r="FM9" s="40" t="s">
        <v>238</v>
      </c>
      <c r="FN9" s="40" t="s">
        <v>239</v>
      </c>
      <c r="FO9" s="40" t="s">
        <v>240</v>
      </c>
      <c r="FP9" s="40" t="s">
        <v>241</v>
      </c>
      <c r="FQ9" s="40" t="s">
        <v>242</v>
      </c>
      <c r="FR9" s="40" t="s">
        <v>243</v>
      </c>
      <c r="FS9" s="40" t="s">
        <v>244</v>
      </c>
      <c r="FT9" s="40" t="s">
        <v>245</v>
      </c>
      <c r="FU9" s="40" t="s">
        <v>246</v>
      </c>
      <c r="FV9" s="40" t="s">
        <v>247</v>
      </c>
      <c r="FW9" s="40" t="s">
        <v>254</v>
      </c>
      <c r="FX9" s="40" t="s">
        <v>255</v>
      </c>
      <c r="FY9" s="40" t="s">
        <v>248</v>
      </c>
      <c r="FZ9" s="40" t="s">
        <v>249</v>
      </c>
      <c r="GA9" s="40" t="s">
        <v>250</v>
      </c>
      <c r="GB9" s="40" t="s">
        <v>251</v>
      </c>
      <c r="GC9" s="47" t="s">
        <v>252</v>
      </c>
      <c r="GD9" s="47" t="s">
        <v>253</v>
      </c>
      <c r="GE9" s="47" t="s">
        <v>256</v>
      </c>
      <c r="GF9" s="47" t="s">
        <v>108</v>
      </c>
      <c r="GG9" s="40" t="s">
        <v>109</v>
      </c>
      <c r="GH9" s="47" t="s">
        <v>266</v>
      </c>
      <c r="GI9" s="40" t="s">
        <v>257</v>
      </c>
      <c r="GJ9" s="40" t="s">
        <v>258</v>
      </c>
      <c r="GK9" s="40" t="s">
        <v>259</v>
      </c>
      <c r="GL9" s="47" t="s">
        <v>260</v>
      </c>
      <c r="GM9" s="47" t="s">
        <v>261</v>
      </c>
      <c r="GN9" s="47" t="s">
        <v>110</v>
      </c>
      <c r="GO9" s="47" t="s">
        <v>111</v>
      </c>
      <c r="GP9" s="47" t="s">
        <v>112</v>
      </c>
      <c r="GQ9" s="47" t="s">
        <v>113</v>
      </c>
      <c r="GR9" s="47" t="s">
        <v>114</v>
      </c>
      <c r="GS9" s="47" t="s">
        <v>115</v>
      </c>
      <c r="GT9" s="47" t="s">
        <v>116</v>
      </c>
      <c r="GU9" s="47" t="s">
        <v>117</v>
      </c>
      <c r="GV9" s="47" t="s">
        <v>118</v>
      </c>
      <c r="GW9" s="40" t="s">
        <v>119</v>
      </c>
      <c r="GX9" s="40" t="s">
        <v>120</v>
      </c>
      <c r="GY9" s="40" t="s">
        <v>262</v>
      </c>
      <c r="GZ9" s="40" t="s">
        <v>121</v>
      </c>
      <c r="HA9" s="40" t="s">
        <v>122</v>
      </c>
      <c r="HB9" s="40" t="s">
        <v>123</v>
      </c>
      <c r="HC9" s="40" t="s">
        <v>124</v>
      </c>
      <c r="HD9" s="40" t="s">
        <v>263</v>
      </c>
      <c r="HE9" s="40" t="s">
        <v>264</v>
      </c>
      <c r="HF9" s="40" t="s">
        <v>265</v>
      </c>
      <c r="HG9" s="40" t="s">
        <v>296</v>
      </c>
      <c r="HH9" s="40" t="s">
        <v>125</v>
      </c>
      <c r="HI9" s="40" t="s">
        <v>126</v>
      </c>
      <c r="HJ9" s="40" t="s">
        <v>127</v>
      </c>
      <c r="HK9" s="40" t="s">
        <v>128</v>
      </c>
      <c r="HL9" s="40" t="s">
        <v>129</v>
      </c>
      <c r="HM9" s="40" t="s">
        <v>130</v>
      </c>
      <c r="HN9" s="40" t="s">
        <v>131</v>
      </c>
      <c r="HO9" s="40" t="s">
        <v>132</v>
      </c>
      <c r="HP9" s="40" t="s">
        <v>133</v>
      </c>
      <c r="HQ9" s="40" t="s">
        <v>134</v>
      </c>
      <c r="HR9" s="40" t="s">
        <v>135</v>
      </c>
      <c r="HS9" s="40" t="s">
        <v>136</v>
      </c>
      <c r="HT9" s="40" t="s">
        <v>298</v>
      </c>
      <c r="HU9" s="40" t="s">
        <v>299</v>
      </c>
      <c r="HV9" s="40" t="s">
        <v>137</v>
      </c>
      <c r="HW9" s="40" t="s">
        <v>138</v>
      </c>
      <c r="HX9" s="40" t="s">
        <v>139</v>
      </c>
      <c r="HY9" s="40" t="s">
        <v>140</v>
      </c>
      <c r="HZ9" s="40" t="s">
        <v>164</v>
      </c>
      <c r="IA9" s="40" t="s">
        <v>165</v>
      </c>
      <c r="IB9" s="40" t="s">
        <v>141</v>
      </c>
      <c r="IC9" s="40" t="s">
        <v>142</v>
      </c>
      <c r="ID9" s="40" t="s">
        <v>271</v>
      </c>
      <c r="IE9" s="40" t="s">
        <v>272</v>
      </c>
      <c r="IF9" s="40" t="s">
        <v>273</v>
      </c>
      <c r="IG9" s="112" t="s">
        <v>334</v>
      </c>
      <c r="IH9" s="112" t="s">
        <v>335</v>
      </c>
      <c r="II9" s="112" t="s">
        <v>336</v>
      </c>
      <c r="IJ9" s="34" t="s">
        <v>143</v>
      </c>
      <c r="IK9" s="34" t="s">
        <v>79</v>
      </c>
      <c r="IL9" s="34" t="s">
        <v>71</v>
      </c>
      <c r="IM9" s="34" t="s">
        <v>73</v>
      </c>
      <c r="IN9" s="34" t="s">
        <v>74</v>
      </c>
      <c r="IO9" s="34" t="s">
        <v>80</v>
      </c>
      <c r="IP9" s="34" t="s">
        <v>71</v>
      </c>
      <c r="IQ9" s="34" t="s">
        <v>73</v>
      </c>
      <c r="IR9" s="34" t="s">
        <v>74</v>
      </c>
      <c r="IS9" s="34" t="s">
        <v>81</v>
      </c>
      <c r="IT9" s="34" t="s">
        <v>71</v>
      </c>
      <c r="IU9" s="34" t="s">
        <v>73</v>
      </c>
      <c r="IV9" s="34" t="s">
        <v>74</v>
      </c>
      <c r="IW9" s="34" t="s">
        <v>82</v>
      </c>
      <c r="IX9" s="34" t="s">
        <v>71</v>
      </c>
      <c r="IY9" s="34" t="s">
        <v>73</v>
      </c>
      <c r="IZ9" s="34" t="s">
        <v>74</v>
      </c>
      <c r="JA9" s="34" t="s">
        <v>79</v>
      </c>
      <c r="JB9" s="34" t="s">
        <v>71</v>
      </c>
      <c r="JC9" s="34" t="s">
        <v>75</v>
      </c>
      <c r="JD9" s="34" t="s">
        <v>74</v>
      </c>
      <c r="JE9" s="34" t="s">
        <v>80</v>
      </c>
      <c r="JF9" s="34" t="s">
        <v>71</v>
      </c>
      <c r="JG9" s="34" t="s">
        <v>75</v>
      </c>
      <c r="JH9" s="34" t="s">
        <v>74</v>
      </c>
      <c r="JI9" s="34" t="s">
        <v>81</v>
      </c>
      <c r="JJ9" s="34" t="s">
        <v>71</v>
      </c>
      <c r="JK9" s="34" t="s">
        <v>75</v>
      </c>
      <c r="JL9" s="34" t="s">
        <v>74</v>
      </c>
      <c r="JM9" s="34" t="s">
        <v>82</v>
      </c>
      <c r="JN9" s="34" t="s">
        <v>71</v>
      </c>
      <c r="JO9" s="34" t="s">
        <v>75</v>
      </c>
      <c r="JP9" s="34" t="s">
        <v>74</v>
      </c>
      <c r="JQ9" s="34" t="s">
        <v>160</v>
      </c>
      <c r="JR9" s="34" t="s">
        <v>71</v>
      </c>
      <c r="JS9" s="34" t="s">
        <v>75</v>
      </c>
      <c r="JT9" s="34" t="s">
        <v>74</v>
      </c>
      <c r="JU9" s="34" t="s">
        <v>161</v>
      </c>
      <c r="JV9" s="34" t="s">
        <v>71</v>
      </c>
      <c r="JW9" s="34" t="s">
        <v>75</v>
      </c>
      <c r="JX9" s="34" t="s">
        <v>74</v>
      </c>
      <c r="JY9" s="75" t="s">
        <v>303</v>
      </c>
      <c r="JZ9" s="76" t="s">
        <v>304</v>
      </c>
      <c r="KA9" s="77" t="s">
        <v>305</v>
      </c>
      <c r="KB9" s="78" t="s">
        <v>306</v>
      </c>
      <c r="KC9" s="79" t="s">
        <v>307</v>
      </c>
      <c r="KD9" s="80" t="s">
        <v>308</v>
      </c>
      <c r="KE9" s="39" t="s">
        <v>309</v>
      </c>
      <c r="KF9" s="81" t="s">
        <v>310</v>
      </c>
      <c r="KG9" s="82" t="s">
        <v>311</v>
      </c>
      <c r="KH9" s="83" t="s">
        <v>312</v>
      </c>
      <c r="KI9" s="105" t="s">
        <v>70</v>
      </c>
      <c r="KJ9" s="106" t="s">
        <v>313</v>
      </c>
      <c r="KK9" s="107" t="s">
        <v>314</v>
      </c>
    </row>
    <row r="10" spans="1:297" ht="120" customHeight="1" x14ac:dyDescent="0.25">
      <c r="A10" s="26">
        <f>+Registro!C1</f>
        <v>0</v>
      </c>
      <c r="B10" s="28">
        <f>+Registro!E1</f>
        <v>0</v>
      </c>
      <c r="C10" s="55">
        <f>+Registro!G1</f>
        <v>0</v>
      </c>
      <c r="D10" s="25" t="str">
        <f>+Registro!A4</f>
        <v/>
      </c>
      <c r="E10" s="28" t="str">
        <f>+Registro!C4</f>
        <v/>
      </c>
      <c r="F10" s="25" t="str">
        <f>+Registro!I4</f>
        <v/>
      </c>
      <c r="G10" s="27" t="str">
        <f>+Registro!A6</f>
        <v/>
      </c>
      <c r="H10" s="27" t="str">
        <f>+Registro!E6</f>
        <v/>
      </c>
      <c r="I10" s="27" t="str">
        <f>+Registro!A8</f>
        <v/>
      </c>
      <c r="J10" s="30" t="str">
        <f>+Registro!E8</f>
        <v/>
      </c>
      <c r="K10" s="25" t="str">
        <f>+Registro!H8</f>
        <v/>
      </c>
      <c r="L10" s="25" t="str">
        <f>+Registro!A10</f>
        <v/>
      </c>
      <c r="M10" s="25" t="str">
        <f>+Registro!D10</f>
        <v/>
      </c>
      <c r="N10" s="31" t="str">
        <f>+Registro!G10</f>
        <v/>
      </c>
      <c r="O10" s="25" t="str">
        <f>+Registro!A13</f>
        <v/>
      </c>
      <c r="P10" s="25" t="str">
        <f>+Registro!B13</f>
        <v/>
      </c>
      <c r="Q10" s="25" t="str">
        <f>+Registro!E13</f>
        <v/>
      </c>
      <c r="R10" s="25" t="str">
        <f>+Registro!G13</f>
        <v/>
      </c>
      <c r="S10" s="25" t="str">
        <f>+Registro!I13</f>
        <v/>
      </c>
      <c r="T10" s="25" t="str">
        <f>+Registro!A15</f>
        <v/>
      </c>
      <c r="U10" s="25" t="str">
        <f>+Registro!C15</f>
        <v/>
      </c>
      <c r="V10" s="26" t="str">
        <f>+Registro!E15</f>
        <v/>
      </c>
      <c r="W10" s="26" t="str">
        <f>+Registro!G15</f>
        <v/>
      </c>
      <c r="X10" s="26" t="str">
        <f>+Registro!I15</f>
        <v/>
      </c>
      <c r="Y10" s="32" t="str">
        <f>+Registro!A17</f>
        <v/>
      </c>
      <c r="Z10" s="26" t="str">
        <f>+Registro!C17</f>
        <v/>
      </c>
      <c r="AA10" s="26" t="str">
        <f>+Registro!H17</f>
        <v/>
      </c>
      <c r="AB10" s="28">
        <f>+Registro!C19</f>
        <v>0</v>
      </c>
      <c r="AC10" s="28">
        <f>+Registro!H19</f>
        <v>0</v>
      </c>
      <c r="AD10" s="48"/>
      <c r="AE10" s="48"/>
      <c r="AF10" s="48"/>
      <c r="AG10" s="48"/>
      <c r="AH10" s="25" t="str">
        <f>+Registro!I21</f>
        <v>Valide todas las variables</v>
      </c>
      <c r="AI10" s="25" t="str">
        <f>+Registro!I59</f>
        <v>Valide todas las variables</v>
      </c>
      <c r="AJ10" s="25" t="str">
        <f>+Registro!I71</f>
        <v>Valide todas las variables</v>
      </c>
      <c r="AK10" s="25" t="str">
        <f>+Registro!I74</f>
        <v>Valide todas las variables</v>
      </c>
      <c r="AL10" s="48"/>
      <c r="AM10" s="48"/>
      <c r="AN10" s="48"/>
      <c r="AO10" s="48"/>
      <c r="AP10" s="48"/>
      <c r="AQ10" s="48"/>
      <c r="AR10" s="25" t="str">
        <f>+Registro!I79</f>
        <v>Valide todas las variables</v>
      </c>
      <c r="AS10" s="25" t="str">
        <f>+Registro!I83</f>
        <v>Valide todas las variables</v>
      </c>
      <c r="AT10" s="25" t="str">
        <f>+Registro!I86</f>
        <v>Valide todas las variables</v>
      </c>
      <c r="AU10" s="25" t="str">
        <f>+Registro!I95</f>
        <v>Valide todas las variables</v>
      </c>
      <c r="AV10" s="25" t="str">
        <f>+Registro!I102</f>
        <v>Valide todas las variables</v>
      </c>
      <c r="AW10" s="25" t="str">
        <f>+Registro!I112</f>
        <v>Valide todas las variables</v>
      </c>
      <c r="AX10" s="25" t="str">
        <f>+Registro!I118</f>
        <v>Valide todas las variables</v>
      </c>
      <c r="AY10" s="25" t="str">
        <f>+Registro!I128</f>
        <v>Valide todas las variables</v>
      </c>
      <c r="AZ10" s="25" t="str">
        <f>+Registro!I136</f>
        <v>Valide todas las variables</v>
      </c>
      <c r="BA10" s="48"/>
      <c r="BB10" s="48"/>
      <c r="BC10" s="48"/>
      <c r="BD10" s="48"/>
      <c r="BE10" s="25" t="str">
        <f>+Registro!D22</f>
        <v>Valide todos los criterios</v>
      </c>
      <c r="BF10" s="48"/>
      <c r="BG10" s="25" t="str">
        <f>+Registro!D28</f>
        <v>Valide todos los criterios</v>
      </c>
      <c r="BH10" s="25" t="str">
        <f>+Registro!D45</f>
        <v>Valide todos los criterios</v>
      </c>
      <c r="BI10" s="25" t="str">
        <f>+Registro!D52</f>
        <v>Valide todos los criterios</v>
      </c>
      <c r="BJ10" s="25" t="str">
        <f>+Registro!D60</f>
        <v>Valide todos los criterios</v>
      </c>
      <c r="BK10" s="25" t="str">
        <f>+Registro!D62</f>
        <v>Valide todos los criterios</v>
      </c>
      <c r="BL10" s="25" t="str">
        <f>+Registro!D67</f>
        <v>Valide todos los criterios</v>
      </c>
      <c r="BM10" s="48"/>
      <c r="BN10" s="48"/>
      <c r="BO10" s="25" t="str">
        <f>+Registro!D72</f>
        <v>Valide todos los criterios</v>
      </c>
      <c r="BP10" s="25" t="str">
        <f>+Registro!D75</f>
        <v>Valide todos los criterios</v>
      </c>
      <c r="BQ10" s="48"/>
      <c r="BR10" s="48"/>
      <c r="BS10" s="48"/>
      <c r="BT10" s="48"/>
      <c r="BU10" s="48"/>
      <c r="BV10" s="48"/>
      <c r="BW10" s="25" t="str">
        <f>+Registro!D80</f>
        <v>Valide todos los criterios</v>
      </c>
      <c r="BX10" s="25" t="str">
        <f>+Registro!D84</f>
        <v>Valide todos los criterios</v>
      </c>
      <c r="BY10" s="25">
        <f>+Registro!D87</f>
        <v>0</v>
      </c>
      <c r="BZ10" s="25" t="str">
        <f>+Registro!D96</f>
        <v>Valide todos los criterios</v>
      </c>
      <c r="CA10" s="25">
        <f>+Registro!D103</f>
        <v>0</v>
      </c>
      <c r="CB10" s="25" t="str">
        <f>+Registro!D113</f>
        <v>Valide todos los criterios</v>
      </c>
      <c r="CC10" s="25" t="str">
        <f>+Registro!D119</f>
        <v>Valide todos los criterios</v>
      </c>
      <c r="CD10" s="25" t="str">
        <f>+Registro!D129</f>
        <v>Valide todos los criterios</v>
      </c>
      <c r="CE10" s="25" t="str">
        <f>+Registro!D137</f>
        <v>Valide todos los criterios</v>
      </c>
      <c r="CF10" s="48"/>
      <c r="CG10" s="48"/>
      <c r="CH10" s="48"/>
      <c r="CI10" s="48"/>
      <c r="CJ10" s="25">
        <f>+Registro!E23</f>
        <v>0</v>
      </c>
      <c r="CK10" s="48"/>
      <c r="CL10" s="25">
        <f>+Registro!E29</f>
        <v>0</v>
      </c>
      <c r="CM10" s="25">
        <f>+Registro!E46</f>
        <v>0</v>
      </c>
      <c r="CN10" s="25">
        <f>+Registro!E53</f>
        <v>0</v>
      </c>
      <c r="CO10" s="25">
        <f>+Registro!E61</f>
        <v>0</v>
      </c>
      <c r="CP10" s="25">
        <f>+Registro!E63</f>
        <v>0</v>
      </c>
      <c r="CQ10" s="25">
        <f>+Registro!E68</f>
        <v>0</v>
      </c>
      <c r="CR10" s="48"/>
      <c r="CS10" s="48"/>
      <c r="CT10" s="25">
        <f>+Registro!E73</f>
        <v>0</v>
      </c>
      <c r="CU10" s="25">
        <f>+Registro!E76</f>
        <v>0</v>
      </c>
      <c r="CV10" s="48"/>
      <c r="CW10" s="48"/>
      <c r="CX10" s="48"/>
      <c r="CY10" s="48"/>
      <c r="CZ10" s="48"/>
      <c r="DA10" s="48"/>
      <c r="DB10" s="25">
        <f>+Registro!E81</f>
        <v>0</v>
      </c>
      <c r="DC10" s="25">
        <f>+Registro!E85</f>
        <v>0</v>
      </c>
      <c r="DD10" s="25">
        <f>+Registro!E88</f>
        <v>0</v>
      </c>
      <c r="DE10" s="25">
        <f>+Registro!E97</f>
        <v>0</v>
      </c>
      <c r="DF10" s="25">
        <f>+Registro!E104</f>
        <v>0</v>
      </c>
      <c r="DG10" s="25">
        <f>+Registro!E114</f>
        <v>0</v>
      </c>
      <c r="DH10" s="25">
        <f>+Registro!E120</f>
        <v>0</v>
      </c>
      <c r="DI10" s="25">
        <f>+Registro!E130</f>
        <v>0</v>
      </c>
      <c r="DJ10" s="25">
        <f>+Registro!E138</f>
        <v>0</v>
      </c>
      <c r="DK10" s="48"/>
      <c r="DL10" s="48"/>
      <c r="DM10" s="48"/>
      <c r="DN10" s="48"/>
      <c r="DO10" s="48"/>
      <c r="DP10" s="48"/>
      <c r="DQ10" s="48"/>
      <c r="DR10" s="48"/>
      <c r="DS10" s="48"/>
      <c r="DT10" s="48"/>
      <c r="DU10" s="48"/>
      <c r="DV10" s="48"/>
      <c r="DW10" s="48"/>
      <c r="DX10" s="48"/>
      <c r="DY10" s="48"/>
      <c r="DZ10" s="48"/>
      <c r="EA10" s="48"/>
      <c r="EB10" s="48"/>
      <c r="EC10" s="25">
        <f>+Registro!C22</f>
        <v>0</v>
      </c>
      <c r="ED10" s="25">
        <f>+Registro!C23</f>
        <v>0</v>
      </c>
      <c r="EE10" s="25">
        <f>+Registro!C24</f>
        <v>0</v>
      </c>
      <c r="EF10" s="25">
        <f>+Registro!C25</f>
        <v>0</v>
      </c>
      <c r="EG10" s="25">
        <f>+Registro!C26</f>
        <v>0</v>
      </c>
      <c r="EH10" s="25">
        <f>+Registro!C27</f>
        <v>0</v>
      </c>
      <c r="EI10" s="48"/>
      <c r="EJ10" s="48"/>
      <c r="EK10" s="48"/>
      <c r="EL10" s="25">
        <f>+Registro!A31</f>
        <v>0</v>
      </c>
      <c r="EM10" s="25">
        <f>+Registro!C28</f>
        <v>0</v>
      </c>
      <c r="EN10" s="25">
        <f>+Registro!C29</f>
        <v>0</v>
      </c>
      <c r="EO10" s="25">
        <f>+Registro!C30</f>
        <v>0</v>
      </c>
      <c r="EP10" s="25">
        <f>+Registro!C31</f>
        <v>0</v>
      </c>
      <c r="EQ10" s="25">
        <f>+Registro!C32</f>
        <v>0</v>
      </c>
      <c r="ER10" s="25">
        <f>+Registro!C33</f>
        <v>0</v>
      </c>
      <c r="ES10" s="25">
        <f>+Registro!C34</f>
        <v>0</v>
      </c>
      <c r="ET10" s="25">
        <f>+Registro!C35</f>
        <v>0</v>
      </c>
      <c r="EU10" s="25">
        <f>+Registro!C36</f>
        <v>0</v>
      </c>
      <c r="EV10" s="25">
        <f>+Registro!C37</f>
        <v>0</v>
      </c>
      <c r="EW10" s="25">
        <f>+Registro!C38</f>
        <v>0</v>
      </c>
      <c r="EX10" s="25">
        <f>+Registro!C39</f>
        <v>0</v>
      </c>
      <c r="EY10" s="25">
        <f>+Registro!C40</f>
        <v>0</v>
      </c>
      <c r="EZ10" s="25">
        <f>+Registro!C41</f>
        <v>0</v>
      </c>
      <c r="FA10" s="25">
        <f>+Registro!C42</f>
        <v>0</v>
      </c>
      <c r="FB10" s="25">
        <f>+Registro!C43</f>
        <v>0</v>
      </c>
      <c r="FC10" s="25">
        <f>+Registro!C44</f>
        <v>0</v>
      </c>
      <c r="FD10" s="25">
        <f>+Registro!C45</f>
        <v>0</v>
      </c>
      <c r="FE10" s="25">
        <f>+Registro!C46</f>
        <v>0</v>
      </c>
      <c r="FF10" s="25">
        <f>+Registro!C47</f>
        <v>0</v>
      </c>
      <c r="FG10" s="25">
        <f>+Registro!C48</f>
        <v>0</v>
      </c>
      <c r="FH10" s="25">
        <f>+Registro!C49</f>
        <v>0</v>
      </c>
      <c r="FI10" s="25">
        <f>+Registro!C50</f>
        <v>0</v>
      </c>
      <c r="FJ10" s="25">
        <f>+Registro!C51</f>
        <v>0</v>
      </c>
      <c r="FK10" s="25">
        <f>+Registro!C52</f>
        <v>0</v>
      </c>
      <c r="FL10" s="25">
        <f>+Registro!C53</f>
        <v>0</v>
      </c>
      <c r="FM10" s="25">
        <f>+Registro!C54</f>
        <v>0</v>
      </c>
      <c r="FN10" s="25">
        <f>+Registro!C55</f>
        <v>0</v>
      </c>
      <c r="FO10" s="25">
        <f>+Registro!C56</f>
        <v>0</v>
      </c>
      <c r="FP10" s="25">
        <f>+Registro!C57</f>
        <v>0</v>
      </c>
      <c r="FQ10" s="25">
        <f>+Registro!C58</f>
        <v>0</v>
      </c>
      <c r="FR10" s="25">
        <f>+Registro!C60</f>
        <v>0</v>
      </c>
      <c r="FS10" s="25">
        <f>+Registro!C61</f>
        <v>0</v>
      </c>
      <c r="FT10" s="25">
        <f>+Registro!C62</f>
        <v>0</v>
      </c>
      <c r="FU10" s="25">
        <f>+Registro!C63</f>
        <v>0</v>
      </c>
      <c r="FV10" s="25">
        <f>+Registro!C64</f>
        <v>0</v>
      </c>
      <c r="FW10" s="25">
        <f>+Registro!C65</f>
        <v>0</v>
      </c>
      <c r="FX10" s="25">
        <f>+Registro!C66</f>
        <v>0</v>
      </c>
      <c r="FY10" s="25">
        <f>+Registro!C67</f>
        <v>0</v>
      </c>
      <c r="FZ10" s="25">
        <f>+Registro!C68</f>
        <v>0</v>
      </c>
      <c r="GA10" s="25">
        <f>+Registro!C69</f>
        <v>0</v>
      </c>
      <c r="GB10" s="25">
        <f>+Registro!C70</f>
        <v>0</v>
      </c>
      <c r="GC10" s="48"/>
      <c r="GD10" s="48"/>
      <c r="GE10" s="48"/>
      <c r="GF10" s="48"/>
      <c r="GG10" s="25">
        <f>+Registro!C72</f>
        <v>0</v>
      </c>
      <c r="GH10" s="48"/>
      <c r="GI10" s="25">
        <f>+Registro!C75</f>
        <v>0</v>
      </c>
      <c r="GJ10" s="25">
        <f>+Registro!C76</f>
        <v>0</v>
      </c>
      <c r="GK10" s="25">
        <f>+Registro!C77</f>
        <v>0</v>
      </c>
      <c r="GL10" s="48"/>
      <c r="GM10" s="48"/>
      <c r="GN10" s="48"/>
      <c r="GO10" s="48"/>
      <c r="GP10" s="48"/>
      <c r="GQ10" s="48"/>
      <c r="GR10" s="48"/>
      <c r="GS10" s="48"/>
      <c r="GT10" s="48"/>
      <c r="GU10" s="48"/>
      <c r="GV10" s="48"/>
      <c r="GW10" s="25">
        <f>+Registro!C80</f>
        <v>0</v>
      </c>
      <c r="GX10" s="25">
        <f>+Registro!C81</f>
        <v>0</v>
      </c>
      <c r="GY10" s="25">
        <f>+Registro!C82</f>
        <v>0</v>
      </c>
      <c r="GZ10" s="25">
        <f>+Registro!C84</f>
        <v>0</v>
      </c>
      <c r="HA10" s="25">
        <f>+Registro!C85</f>
        <v>0</v>
      </c>
      <c r="HB10" s="25">
        <f>+Registro!C96</f>
        <v>0</v>
      </c>
      <c r="HC10" s="25">
        <f>+Registro!C97</f>
        <v>0</v>
      </c>
      <c r="HD10" s="25">
        <f>+Registro!C98</f>
        <v>0</v>
      </c>
      <c r="HE10" s="25">
        <f>+Registro!C99</f>
        <v>0</v>
      </c>
      <c r="HF10" s="25">
        <f>+Registro!C100</f>
        <v>0</v>
      </c>
      <c r="HG10" s="25">
        <f>+Registro!C101</f>
        <v>0</v>
      </c>
      <c r="HH10" s="25">
        <f>+Registro!C113</f>
        <v>0</v>
      </c>
      <c r="HI10" s="25">
        <f>+Registro!C114</f>
        <v>0</v>
      </c>
      <c r="HJ10" s="25">
        <f>+Registro!C115</f>
        <v>0</v>
      </c>
      <c r="HK10" s="25">
        <f>+Registro!C116</f>
        <v>0</v>
      </c>
      <c r="HL10" s="25">
        <f>+Registro!C117</f>
        <v>0</v>
      </c>
      <c r="HM10" s="25">
        <f>+Registro!C119</f>
        <v>0</v>
      </c>
      <c r="HN10" s="25">
        <f>+Registro!C120</f>
        <v>0</v>
      </c>
      <c r="HO10" s="25">
        <f>+Registro!C121</f>
        <v>0</v>
      </c>
      <c r="HP10" s="25">
        <f>+Registro!C122</f>
        <v>0</v>
      </c>
      <c r="HQ10" s="25">
        <f>+Registro!C123</f>
        <v>0</v>
      </c>
      <c r="HR10" s="25">
        <f>+Registro!C124</f>
        <v>0</v>
      </c>
      <c r="HS10" s="25">
        <f>+Registro!C125</f>
        <v>0</v>
      </c>
      <c r="HT10" s="25">
        <f>+Registro!C126</f>
        <v>0</v>
      </c>
      <c r="HU10" s="25">
        <f>+Registro!C127</f>
        <v>0</v>
      </c>
      <c r="HV10" s="25">
        <f>+Registro!C129</f>
        <v>0</v>
      </c>
      <c r="HW10" s="25">
        <f>+Registro!C130</f>
        <v>0</v>
      </c>
      <c r="HX10" s="25">
        <f>+Registro!C131</f>
        <v>0</v>
      </c>
      <c r="HY10" s="25">
        <f>+Registro!C132</f>
        <v>0</v>
      </c>
      <c r="HZ10" s="25">
        <f>+Registro!C133</f>
        <v>0</v>
      </c>
      <c r="IA10" s="25">
        <f>+Registro!C134</f>
        <v>0</v>
      </c>
      <c r="IB10" s="25">
        <f>+Registro!C137</f>
        <v>0</v>
      </c>
      <c r="IC10" s="25">
        <f>+Registro!C138</f>
        <v>0</v>
      </c>
      <c r="ID10" s="25">
        <f>+Registro!C139</f>
        <v>0</v>
      </c>
      <c r="IE10" s="25">
        <f>+Registro!C140</f>
        <v>0</v>
      </c>
      <c r="IF10" s="25">
        <f>+Registro!C141</f>
        <v>0</v>
      </c>
      <c r="IG10" s="25">
        <f>+Registro!B145</f>
        <v>0</v>
      </c>
      <c r="IH10" s="25">
        <f>+Registro!B146</f>
        <v>0</v>
      </c>
      <c r="II10" s="25">
        <f>+Registro!B147</f>
        <v>0</v>
      </c>
      <c r="IJ10" s="28">
        <f>+Registro!A149</f>
        <v>0</v>
      </c>
      <c r="IK10" s="28">
        <f>+Registro!B151</f>
        <v>0</v>
      </c>
      <c r="IL10" s="28">
        <f>+Registro!B152</f>
        <v>0</v>
      </c>
      <c r="IM10" s="28">
        <f>+Registro!B153</f>
        <v>0</v>
      </c>
      <c r="IN10" s="28">
        <f>+Registro!B154</f>
        <v>0</v>
      </c>
      <c r="IO10" s="28">
        <f>+Registro!G151</f>
        <v>0</v>
      </c>
      <c r="IP10" s="28">
        <f>+Registro!G152</f>
        <v>0</v>
      </c>
      <c r="IQ10" s="28">
        <f>+Registro!G153</f>
        <v>0</v>
      </c>
      <c r="IR10" s="28">
        <f>+Registro!G154</f>
        <v>0</v>
      </c>
      <c r="IS10" s="28">
        <f>+Registro!B157</f>
        <v>0</v>
      </c>
      <c r="IT10" s="28">
        <f>+Registro!B158</f>
        <v>0</v>
      </c>
      <c r="IU10" s="28">
        <f>+Registro!B159</f>
        <v>0</v>
      </c>
      <c r="IV10" s="28">
        <f>+Registro!B160</f>
        <v>0</v>
      </c>
      <c r="IW10" s="28">
        <f>+Registro!G157</f>
        <v>0</v>
      </c>
      <c r="IX10" s="28">
        <f>+Registro!G158</f>
        <v>0</v>
      </c>
      <c r="IY10" s="28">
        <f>+Registro!G159</f>
        <v>0</v>
      </c>
      <c r="IZ10" s="28">
        <f>+Registro!G160</f>
        <v>0</v>
      </c>
      <c r="JA10" s="28">
        <f>+Registro!B163</f>
        <v>0</v>
      </c>
      <c r="JB10" s="28">
        <f>+Registro!B164</f>
        <v>0</v>
      </c>
      <c r="JC10" s="28">
        <f>+Registro!B165</f>
        <v>0</v>
      </c>
      <c r="JD10" s="28">
        <f>+Registro!B166</f>
        <v>0</v>
      </c>
      <c r="JE10" s="28">
        <f>+Registro!G163</f>
        <v>0</v>
      </c>
      <c r="JF10" s="28">
        <f>+Registro!G164</f>
        <v>0</v>
      </c>
      <c r="JG10" s="28">
        <f>+Registro!G165</f>
        <v>0</v>
      </c>
      <c r="JH10" s="28">
        <f>+Registro!G166</f>
        <v>0</v>
      </c>
      <c r="JI10" s="28">
        <f>+Registro!B169</f>
        <v>0</v>
      </c>
      <c r="JJ10" s="28">
        <f>+Registro!B170</f>
        <v>0</v>
      </c>
      <c r="JK10" s="28">
        <f>+Registro!B171</f>
        <v>0</v>
      </c>
      <c r="JL10" s="28">
        <f>+Registro!B172</f>
        <v>0</v>
      </c>
      <c r="JM10" s="28">
        <f>+Registro!G169</f>
        <v>0</v>
      </c>
      <c r="JN10" s="28">
        <f>+Registro!G170</f>
        <v>0</v>
      </c>
      <c r="JO10" s="28">
        <f>+Registro!G171</f>
        <v>0</v>
      </c>
      <c r="JP10" s="28">
        <f>+Registro!G172</f>
        <v>0</v>
      </c>
      <c r="JQ10" s="28">
        <f>+Registro!B175</f>
        <v>0</v>
      </c>
      <c r="JR10" s="28">
        <f>+Registro!B176</f>
        <v>0</v>
      </c>
      <c r="JS10" s="28">
        <f>+Registro!B177</f>
        <v>0</v>
      </c>
      <c r="JT10" s="28">
        <f>+Registro!B178</f>
        <v>0</v>
      </c>
      <c r="JU10" s="28">
        <f>+Registro!G175</f>
        <v>0</v>
      </c>
      <c r="JV10" s="28">
        <f>+Registro!G176</f>
        <v>0</v>
      </c>
      <c r="JW10" s="28">
        <f>+Registro!G177</f>
        <v>0</v>
      </c>
      <c r="JX10" s="28">
        <f>+Registro!G178</f>
        <v>0</v>
      </c>
      <c r="JY10" s="84">
        <f>IFERROR((IF(BC10="Cumple variable",$BC$6,0))/(IF(OR(BC10="Cumple variable",BC10="No cumple variable"),$BC$6,0)),1)</f>
        <v>1</v>
      </c>
      <c r="JZ10" s="84">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4">
        <f>IFERROR((IF(BD10="Cumple variable",$BD$6,0))/(IF(OR(BD10="Cumple variable",BD10="No cumple variable"),$BD$6,0)),1)</f>
        <v>1</v>
      </c>
      <c r="KB10" s="84">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4">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4">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4">
        <f>IFERROR((IF(BS10="Cumple variable",$BS$6,0)+IF(BV10="Cumple variable",$BV$6,0))/(IF(OR(BS10="Cumple variable",BS10="No cumple variable"),$BS$6,0)+IF(OR(BV10="Cumple variable",BV10="No cumple variable"),$BV$6,0)),1)</f>
        <v>1</v>
      </c>
      <c r="KF10" s="85">
        <f>+JY10*$JY$8+JZ10*$JZ$8+KA10*$KA$8+KB10*$KB$8+KC10*$KC$8+KD10*$KD$8+KE10*$KE$8</f>
        <v>1</v>
      </c>
      <c r="KG10" s="86">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87">
        <f>IFERROR((IF(CB10="Cumple variable",$CB$6,0)+IF(CC10="Cumple variable",$CC$6,0)+IF(CD10="Cumple variable",$CD$6,0))/(IF(OR(CB10="Cumple variable",CB10="No cumple variable"),$CB$6,0)+IF(OR(CC10="Cumple variable",CC10="No cumple variable"),$CC$6,0)+IF(OR(CD10="Cumple variable",CD10="No cumple variable"),$CD$6,0)),1)</f>
        <v>1</v>
      </c>
      <c r="KI10" s="88">
        <f>IFERROR((IF(CE10="Cumple variable",$CE$6,0))/(IF(OR(CE10="Cumple variable",CE10="No cumple variable"),$CE$6,0)),1)</f>
        <v>1</v>
      </c>
      <c r="KJ10" s="108">
        <f>+KF10*$KF$8+KG10*$KG$8+KH10*$KH$8+KI10*$KI$8</f>
        <v>1</v>
      </c>
      <c r="KK10" s="108" t="str">
        <f>+IF(KJ10=1,"100%",IF(AND(KJ10&lt;1,KJ10&gt;=0.9),"90%-99%",IF(AND(KJ10&lt;0.9,KJ10&gt;=0.8),"80%-89%",IF(AND(KJ10&lt;8,KJ10&gt;=0.7),"70%-79%","&lt;70"))))</f>
        <v>100%</v>
      </c>
    </row>
  </sheetData>
  <sheetProtection algorithmName="SHA-512" hashValue="G/FgNTkeQ/tt2NSJnvIpyslm5uBLK6mXRapFLxPN0oSHdQSWYSmKllwoFWARDOxSY+L6WoK1fjM/eR25D7W5BA==" saltValue="NlRQTcE9JRizLHFc059iYw==" spinCount="100000" sheet="1" objects="1" scenarios="1"/>
  <mergeCells count="18">
    <mergeCell ref="JM8:JP8"/>
    <mergeCell ref="A1:A3"/>
    <mergeCell ref="JY7:KE7"/>
    <mergeCell ref="JW3:JX3"/>
    <mergeCell ref="AB8:AC8"/>
    <mergeCell ref="P8:Z8"/>
    <mergeCell ref="D8:N8"/>
    <mergeCell ref="B1:JV3"/>
    <mergeCell ref="JE8:JH8"/>
    <mergeCell ref="JQ8:JT8"/>
    <mergeCell ref="JU8:JX8"/>
    <mergeCell ref="IK8:IN8"/>
    <mergeCell ref="IO8:IR8"/>
    <mergeCell ref="IS8:IV8"/>
    <mergeCell ref="IW8:IZ8"/>
    <mergeCell ref="IG7:II8"/>
    <mergeCell ref="JA8:JD8"/>
    <mergeCell ref="JI8:JL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view="pageBreakPreview" zoomScaleNormal="100" zoomScaleSheetLayoutView="100" workbookViewId="0">
      <selection sqref="A1:B1"/>
    </sheetView>
  </sheetViews>
  <sheetFormatPr baseColWidth="10" defaultColWidth="11.5703125" defaultRowHeight="15" x14ac:dyDescent="0.25"/>
  <cols>
    <col min="1" max="1" width="4.7109375" style="125" customWidth="1"/>
    <col min="2" max="2" width="40.42578125" style="125" customWidth="1"/>
    <col min="3" max="8" width="7.85546875" style="125" customWidth="1"/>
    <col min="9" max="12" width="7.140625" style="125" customWidth="1"/>
  </cols>
  <sheetData>
    <row r="1" spans="1:14" ht="14.45" customHeight="1" x14ac:dyDescent="0.25">
      <c r="A1" s="315" t="s">
        <v>339</v>
      </c>
      <c r="B1" s="317" t="s">
        <v>340</v>
      </c>
      <c r="C1" s="319" t="s">
        <v>341</v>
      </c>
      <c r="D1" s="319"/>
      <c r="E1" s="319"/>
      <c r="F1" s="319"/>
      <c r="G1" s="319"/>
      <c r="H1" s="319"/>
      <c r="I1" s="319"/>
      <c r="J1" s="319"/>
      <c r="K1" s="319"/>
      <c r="L1" s="320"/>
    </row>
    <row r="2" spans="1:14" ht="93" thickBot="1" x14ac:dyDescent="0.3">
      <c r="A2" s="316"/>
      <c r="B2" s="318"/>
      <c r="C2" s="114" t="s">
        <v>342</v>
      </c>
      <c r="D2" s="114" t="s">
        <v>343</v>
      </c>
      <c r="E2" s="114" t="s">
        <v>344</v>
      </c>
      <c r="F2" s="114" t="s">
        <v>345</v>
      </c>
      <c r="G2" s="114" t="s">
        <v>346</v>
      </c>
      <c r="H2" s="114" t="s">
        <v>347</v>
      </c>
      <c r="I2" s="114" t="s">
        <v>348</v>
      </c>
      <c r="J2" s="114" t="s">
        <v>349</v>
      </c>
      <c r="K2" s="114" t="s">
        <v>350</v>
      </c>
      <c r="L2" s="115" t="s">
        <v>351</v>
      </c>
      <c r="N2" s="116"/>
    </row>
    <row r="3" spans="1:14" ht="12" customHeight="1" x14ac:dyDescent="0.25">
      <c r="A3" s="117">
        <v>1</v>
      </c>
      <c r="B3" s="118"/>
      <c r="C3" s="148"/>
      <c r="D3" s="148"/>
      <c r="E3" s="148"/>
      <c r="F3" s="148"/>
      <c r="G3" s="148"/>
      <c r="H3" s="148"/>
      <c r="I3" s="148"/>
      <c r="J3" s="148"/>
      <c r="K3" s="148"/>
      <c r="L3" s="149"/>
    </row>
    <row r="4" spans="1:14" ht="12" customHeight="1" x14ac:dyDescent="0.25">
      <c r="A4" s="119">
        <v>2</v>
      </c>
      <c r="B4" s="120"/>
      <c r="C4" s="150"/>
      <c r="D4" s="150"/>
      <c r="E4" s="150"/>
      <c r="F4" s="150"/>
      <c r="G4" s="150"/>
      <c r="H4" s="150"/>
      <c r="I4" s="150"/>
      <c r="J4" s="150"/>
      <c r="K4" s="150"/>
      <c r="L4" s="151"/>
    </row>
    <row r="5" spans="1:14" ht="12" customHeight="1" x14ac:dyDescent="0.25">
      <c r="A5" s="119">
        <v>3</v>
      </c>
      <c r="B5" s="120"/>
      <c r="C5" s="150"/>
      <c r="D5" s="150"/>
      <c r="E5" s="150"/>
      <c r="F5" s="150"/>
      <c r="G5" s="150"/>
      <c r="H5" s="150"/>
      <c r="I5" s="150"/>
      <c r="J5" s="150"/>
      <c r="K5" s="150"/>
      <c r="L5" s="151"/>
    </row>
    <row r="6" spans="1:14" ht="12" customHeight="1" x14ac:dyDescent="0.25">
      <c r="A6" s="119">
        <v>4</v>
      </c>
      <c r="B6" s="120"/>
      <c r="C6" s="150"/>
      <c r="D6" s="150"/>
      <c r="E6" s="150"/>
      <c r="F6" s="150"/>
      <c r="G6" s="150"/>
      <c r="H6" s="150"/>
      <c r="I6" s="150"/>
      <c r="J6" s="150"/>
      <c r="K6" s="150"/>
      <c r="L6" s="151"/>
    </row>
    <row r="7" spans="1:14" ht="12" customHeight="1" x14ac:dyDescent="0.25">
      <c r="A7" s="119">
        <v>5</v>
      </c>
      <c r="B7" s="120"/>
      <c r="C7" s="150"/>
      <c r="D7" s="150"/>
      <c r="E7" s="150"/>
      <c r="F7" s="150"/>
      <c r="G7" s="150"/>
      <c r="H7" s="150"/>
      <c r="I7" s="150"/>
      <c r="J7" s="150"/>
      <c r="K7" s="150"/>
      <c r="L7" s="151"/>
    </row>
    <row r="8" spans="1:14" ht="12" customHeight="1" x14ac:dyDescent="0.25">
      <c r="A8" s="119">
        <v>6</v>
      </c>
      <c r="B8" s="120"/>
      <c r="C8" s="150"/>
      <c r="D8" s="150"/>
      <c r="E8" s="150"/>
      <c r="F8" s="150"/>
      <c r="G8" s="150"/>
      <c r="H8" s="150"/>
      <c r="I8" s="150"/>
      <c r="J8" s="150"/>
      <c r="K8" s="150"/>
      <c r="L8" s="151"/>
    </row>
    <row r="9" spans="1:14" ht="12" customHeight="1" x14ac:dyDescent="0.25">
      <c r="A9" s="119">
        <v>7</v>
      </c>
      <c r="B9" s="120"/>
      <c r="C9" s="150"/>
      <c r="D9" s="150"/>
      <c r="E9" s="150"/>
      <c r="F9" s="150"/>
      <c r="G9" s="150"/>
      <c r="H9" s="150"/>
      <c r="I9" s="150"/>
      <c r="J9" s="150"/>
      <c r="K9" s="150"/>
      <c r="L9" s="151"/>
    </row>
    <row r="10" spans="1:14" ht="12" customHeight="1" x14ac:dyDescent="0.25">
      <c r="A10" s="119">
        <v>8</v>
      </c>
      <c r="B10" s="120"/>
      <c r="C10" s="150"/>
      <c r="D10" s="150"/>
      <c r="E10" s="150"/>
      <c r="F10" s="150"/>
      <c r="G10" s="150"/>
      <c r="H10" s="150"/>
      <c r="I10" s="150"/>
      <c r="J10" s="150"/>
      <c r="K10" s="150"/>
      <c r="L10" s="151"/>
    </row>
    <row r="11" spans="1:14" ht="12" customHeight="1" x14ac:dyDescent="0.25">
      <c r="A11" s="119">
        <v>9</v>
      </c>
      <c r="B11" s="120"/>
      <c r="C11" s="150"/>
      <c r="D11" s="150"/>
      <c r="E11" s="150"/>
      <c r="F11" s="150"/>
      <c r="G11" s="150"/>
      <c r="H11" s="150"/>
      <c r="I11" s="150"/>
      <c r="J11" s="150"/>
      <c r="K11" s="150"/>
      <c r="L11" s="151"/>
    </row>
    <row r="12" spans="1:14" ht="12" customHeight="1" x14ac:dyDescent="0.25">
      <c r="A12" s="119">
        <v>10</v>
      </c>
      <c r="B12" s="120"/>
      <c r="C12" s="150"/>
      <c r="D12" s="150"/>
      <c r="E12" s="150"/>
      <c r="F12" s="150"/>
      <c r="G12" s="150"/>
      <c r="H12" s="150"/>
      <c r="I12" s="150"/>
      <c r="J12" s="150"/>
      <c r="K12" s="150"/>
      <c r="L12" s="151"/>
    </row>
    <row r="13" spans="1:14" ht="12" customHeight="1" x14ac:dyDescent="0.25">
      <c r="A13" s="119">
        <v>11</v>
      </c>
      <c r="B13" s="120"/>
      <c r="C13" s="150"/>
      <c r="D13" s="150"/>
      <c r="E13" s="150"/>
      <c r="F13" s="150"/>
      <c r="G13" s="150"/>
      <c r="H13" s="150"/>
      <c r="I13" s="150"/>
      <c r="J13" s="150"/>
      <c r="K13" s="150"/>
      <c r="L13" s="151"/>
    </row>
    <row r="14" spans="1:14" ht="12" customHeight="1" x14ac:dyDescent="0.25">
      <c r="A14" s="119">
        <v>12</v>
      </c>
      <c r="B14" s="120"/>
      <c r="C14" s="150"/>
      <c r="D14" s="150"/>
      <c r="E14" s="150"/>
      <c r="F14" s="150"/>
      <c r="G14" s="150"/>
      <c r="H14" s="150"/>
      <c r="I14" s="150"/>
      <c r="J14" s="150"/>
      <c r="K14" s="150"/>
      <c r="L14" s="151"/>
    </row>
    <row r="15" spans="1:14" ht="12" customHeight="1" x14ac:dyDescent="0.25">
      <c r="A15" s="119">
        <v>13</v>
      </c>
      <c r="B15" s="120"/>
      <c r="C15" s="150"/>
      <c r="D15" s="150"/>
      <c r="E15" s="150"/>
      <c r="F15" s="150"/>
      <c r="G15" s="150"/>
      <c r="H15" s="150"/>
      <c r="I15" s="150"/>
      <c r="J15" s="150"/>
      <c r="K15" s="150"/>
      <c r="L15" s="151"/>
    </row>
    <row r="16" spans="1:14" ht="12" customHeight="1" x14ac:dyDescent="0.25">
      <c r="A16" s="119">
        <v>14</v>
      </c>
      <c r="B16" s="120"/>
      <c r="C16" s="150"/>
      <c r="D16" s="150"/>
      <c r="E16" s="150"/>
      <c r="F16" s="150"/>
      <c r="G16" s="150"/>
      <c r="H16" s="150"/>
      <c r="I16" s="150"/>
      <c r="J16" s="150"/>
      <c r="K16" s="150"/>
      <c r="L16" s="151"/>
    </row>
    <row r="17" spans="1:12" ht="12" customHeight="1" x14ac:dyDescent="0.25">
      <c r="A17" s="119">
        <v>15</v>
      </c>
      <c r="B17" s="120"/>
      <c r="C17" s="150"/>
      <c r="D17" s="150"/>
      <c r="E17" s="150"/>
      <c r="F17" s="150"/>
      <c r="G17" s="150"/>
      <c r="H17" s="150"/>
      <c r="I17" s="150"/>
      <c r="J17" s="150"/>
      <c r="K17" s="150"/>
      <c r="L17" s="151"/>
    </row>
    <row r="18" spans="1:12" ht="12" customHeight="1" x14ac:dyDescent="0.25">
      <c r="A18" s="119">
        <v>16</v>
      </c>
      <c r="B18" s="120"/>
      <c r="C18" s="150"/>
      <c r="D18" s="150"/>
      <c r="E18" s="150"/>
      <c r="F18" s="150"/>
      <c r="G18" s="150"/>
      <c r="H18" s="150"/>
      <c r="I18" s="150"/>
      <c r="J18" s="150"/>
      <c r="K18" s="150"/>
      <c r="L18" s="151"/>
    </row>
    <row r="19" spans="1:12" ht="15.75" thickBot="1" x14ac:dyDescent="0.3">
      <c r="A19" s="121">
        <v>17</v>
      </c>
      <c r="B19" s="122"/>
      <c r="C19" s="152"/>
      <c r="D19" s="152"/>
      <c r="E19" s="152"/>
      <c r="F19" s="152"/>
      <c r="G19" s="152"/>
      <c r="H19" s="152"/>
      <c r="I19" s="152"/>
      <c r="J19" s="152"/>
      <c r="K19" s="152"/>
      <c r="L19" s="153"/>
    </row>
    <row r="20" spans="1:12" ht="15.75" thickBot="1" x14ac:dyDescent="0.3">
      <c r="A20" s="123"/>
      <c r="B20" s="123"/>
      <c r="C20" s="123"/>
      <c r="D20" s="123"/>
      <c r="E20" s="123"/>
      <c r="F20" s="123"/>
      <c r="G20" s="123"/>
      <c r="H20" s="123"/>
      <c r="I20" s="123"/>
      <c r="J20" s="123"/>
      <c r="K20" s="123"/>
      <c r="L20" s="123"/>
    </row>
    <row r="21" spans="1:12" ht="14.45" customHeight="1" x14ac:dyDescent="0.25">
      <c r="A21" s="321" t="s">
        <v>352</v>
      </c>
      <c r="B21" s="322"/>
      <c r="C21" s="322"/>
      <c r="D21" s="322"/>
      <c r="E21" s="322"/>
      <c r="F21" s="322"/>
      <c r="G21" s="322"/>
      <c r="H21" s="322"/>
      <c r="I21" s="322"/>
      <c r="J21" s="322"/>
      <c r="K21" s="322"/>
      <c r="L21" s="323"/>
    </row>
    <row r="22" spans="1:12" ht="14.45" customHeight="1" x14ac:dyDescent="0.25">
      <c r="A22" s="124" t="s">
        <v>353</v>
      </c>
      <c r="B22" s="324" t="s">
        <v>354</v>
      </c>
      <c r="C22" s="324"/>
      <c r="D22" s="324"/>
      <c r="E22" s="324"/>
      <c r="F22" s="324"/>
      <c r="G22" s="324"/>
      <c r="H22" s="324"/>
      <c r="I22" s="324"/>
      <c r="J22" s="324"/>
      <c r="K22" s="324"/>
      <c r="L22" s="324"/>
    </row>
    <row r="23" spans="1:12" x14ac:dyDescent="0.25">
      <c r="A23" s="124" t="s">
        <v>355</v>
      </c>
      <c r="B23" s="324" t="s">
        <v>356</v>
      </c>
      <c r="C23" s="324"/>
      <c r="D23" s="324"/>
      <c r="E23" s="324"/>
      <c r="F23" s="324"/>
      <c r="G23" s="324"/>
      <c r="H23" s="324"/>
      <c r="I23" s="324"/>
      <c r="J23" s="324"/>
      <c r="K23" s="324"/>
      <c r="L23" s="324"/>
    </row>
    <row r="24" spans="1:12" x14ac:dyDescent="0.25">
      <c r="A24" s="313" t="s">
        <v>357</v>
      </c>
      <c r="B24" s="313"/>
      <c r="C24" s="313"/>
      <c r="D24" s="313"/>
      <c r="E24" s="313"/>
      <c r="F24" s="313"/>
      <c r="G24" s="313"/>
      <c r="H24" s="313"/>
      <c r="I24" s="313"/>
      <c r="J24" s="313"/>
      <c r="K24" s="313"/>
      <c r="L24" s="313"/>
    </row>
    <row r="25" spans="1:12" ht="72.599999999999994" customHeight="1" x14ac:dyDescent="0.25">
      <c r="A25" s="314" t="s">
        <v>358</v>
      </c>
      <c r="B25" s="314"/>
      <c r="C25" s="314"/>
      <c r="D25" s="314"/>
      <c r="E25" s="314"/>
      <c r="F25" s="314"/>
      <c r="G25" s="314"/>
      <c r="H25" s="314"/>
      <c r="I25" s="314"/>
      <c r="J25" s="314"/>
      <c r="K25" s="314"/>
      <c r="L25" s="314"/>
    </row>
    <row r="26" spans="1:12" x14ac:dyDescent="0.25">
      <c r="A26"/>
      <c r="B26"/>
      <c r="C26"/>
      <c r="D26"/>
      <c r="E26"/>
      <c r="F26"/>
      <c r="G26"/>
      <c r="H26"/>
      <c r="I26"/>
      <c r="J26"/>
      <c r="K26"/>
      <c r="L26"/>
    </row>
  </sheetData>
  <mergeCells count="8">
    <mergeCell ref="A24:L24"/>
    <mergeCell ref="A25:L25"/>
    <mergeCell ref="A1:A2"/>
    <mergeCell ref="B1:B2"/>
    <mergeCell ref="C1:L1"/>
    <mergeCell ref="A21:L21"/>
    <mergeCell ref="B22:L22"/>
    <mergeCell ref="B23:L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TRANSITORIO SRPA&amp;R&amp;"Arial,Normal"&amp;10F4.A20.G27.P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C3:L19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6"/>
  <sheetViews>
    <sheetView view="pageBreakPreview" zoomScaleNormal="100" zoomScaleSheetLayoutView="100" workbookViewId="0">
      <selection sqref="A1:B1"/>
    </sheetView>
  </sheetViews>
  <sheetFormatPr baseColWidth="10" defaultColWidth="11.5703125" defaultRowHeight="15" x14ac:dyDescent="0.25"/>
  <cols>
    <col min="1" max="1" width="6.85546875" style="125" customWidth="1"/>
    <col min="2" max="2" width="36.85546875" customWidth="1"/>
    <col min="3" max="17" width="6.28515625" customWidth="1"/>
    <col min="18" max="18" width="9.7109375" customWidth="1"/>
  </cols>
  <sheetData>
    <row r="1" spans="1:19" ht="16.899999999999999" customHeight="1" x14ac:dyDescent="0.25">
      <c r="A1" s="315" t="s">
        <v>339</v>
      </c>
      <c r="B1" s="319" t="s">
        <v>359</v>
      </c>
      <c r="C1" s="317" t="s">
        <v>360</v>
      </c>
      <c r="D1" s="317"/>
      <c r="E1" s="317"/>
      <c r="F1" s="317"/>
      <c r="G1" s="317"/>
      <c r="H1" s="317"/>
      <c r="I1" s="317"/>
      <c r="J1" s="317"/>
      <c r="K1" s="317"/>
      <c r="L1" s="317"/>
      <c r="M1" s="317"/>
      <c r="N1" s="317"/>
      <c r="O1" s="317"/>
      <c r="P1" s="317"/>
      <c r="Q1" s="330"/>
    </row>
    <row r="2" spans="1:19" ht="83.25" customHeight="1" thickBot="1" x14ac:dyDescent="0.3">
      <c r="A2" s="328"/>
      <c r="B2" s="329"/>
      <c r="C2" s="126" t="s">
        <v>361</v>
      </c>
      <c r="D2" s="126" t="s">
        <v>362</v>
      </c>
      <c r="E2" s="126" t="s">
        <v>363</v>
      </c>
      <c r="F2" s="126" t="s">
        <v>364</v>
      </c>
      <c r="G2" s="114" t="s">
        <v>365</v>
      </c>
      <c r="H2" s="114" t="s">
        <v>366</v>
      </c>
      <c r="I2" s="114" t="s">
        <v>367</v>
      </c>
      <c r="J2" s="114" t="s">
        <v>368</v>
      </c>
      <c r="K2" s="114" t="s">
        <v>369</v>
      </c>
      <c r="L2" s="114" t="s">
        <v>370</v>
      </c>
      <c r="M2" s="114" t="s">
        <v>371</v>
      </c>
      <c r="N2" s="114" t="s">
        <v>372</v>
      </c>
      <c r="O2" s="114" t="s">
        <v>373</v>
      </c>
      <c r="P2" s="114" t="s">
        <v>374</v>
      </c>
      <c r="Q2" s="115" t="s">
        <v>375</v>
      </c>
      <c r="S2" s="127"/>
    </row>
    <row r="3" spans="1:19" ht="13.15" customHeight="1" x14ac:dyDescent="0.25">
      <c r="A3" s="119">
        <v>1</v>
      </c>
      <c r="B3" s="120"/>
      <c r="C3" s="150"/>
      <c r="D3" s="150"/>
      <c r="E3" s="150"/>
      <c r="F3" s="150"/>
      <c r="G3" s="150"/>
      <c r="H3" s="150"/>
      <c r="I3" s="150"/>
      <c r="J3" s="150"/>
      <c r="K3" s="150"/>
      <c r="L3" s="150"/>
      <c r="M3" s="150"/>
      <c r="N3" s="150"/>
      <c r="O3" s="150"/>
      <c r="P3" s="150"/>
      <c r="Q3" s="151"/>
    </row>
    <row r="4" spans="1:19" ht="13.15" customHeight="1" x14ac:dyDescent="0.25">
      <c r="A4" s="119">
        <v>2</v>
      </c>
      <c r="B4" s="120"/>
      <c r="C4" s="150"/>
      <c r="D4" s="150"/>
      <c r="E4" s="150"/>
      <c r="F4" s="150"/>
      <c r="G4" s="150"/>
      <c r="H4" s="150"/>
      <c r="I4" s="150"/>
      <c r="J4" s="150"/>
      <c r="K4" s="150"/>
      <c r="L4" s="150"/>
      <c r="M4" s="150"/>
      <c r="N4" s="150"/>
      <c r="O4" s="150"/>
      <c r="P4" s="150"/>
      <c r="Q4" s="151"/>
    </row>
    <row r="5" spans="1:19" ht="13.15" customHeight="1" x14ac:dyDescent="0.25">
      <c r="A5" s="119">
        <v>3</v>
      </c>
      <c r="B5" s="120"/>
      <c r="C5" s="150"/>
      <c r="D5" s="150"/>
      <c r="E5" s="150"/>
      <c r="F5" s="150"/>
      <c r="G5" s="150"/>
      <c r="H5" s="150"/>
      <c r="I5" s="150"/>
      <c r="J5" s="150"/>
      <c r="K5" s="150"/>
      <c r="L5" s="150"/>
      <c r="M5" s="150"/>
      <c r="N5" s="150"/>
      <c r="O5" s="150"/>
      <c r="P5" s="150"/>
      <c r="Q5" s="151"/>
    </row>
    <row r="6" spans="1:19" ht="13.15" customHeight="1" x14ac:dyDescent="0.25">
      <c r="A6" s="119">
        <v>4</v>
      </c>
      <c r="B6" s="120"/>
      <c r="C6" s="150"/>
      <c r="D6" s="150"/>
      <c r="E6" s="150"/>
      <c r="F6" s="150"/>
      <c r="G6" s="150"/>
      <c r="H6" s="150"/>
      <c r="I6" s="150"/>
      <c r="J6" s="150"/>
      <c r="K6" s="150"/>
      <c r="L6" s="150"/>
      <c r="M6" s="150"/>
      <c r="N6" s="150"/>
      <c r="O6" s="150"/>
      <c r="P6" s="150"/>
      <c r="Q6" s="151"/>
    </row>
    <row r="7" spans="1:19" ht="13.15" customHeight="1" x14ac:dyDescent="0.25">
      <c r="A7" s="119">
        <v>5</v>
      </c>
      <c r="B7" s="120"/>
      <c r="C7" s="150"/>
      <c r="D7" s="150"/>
      <c r="E7" s="150"/>
      <c r="F7" s="150"/>
      <c r="G7" s="150"/>
      <c r="H7" s="150"/>
      <c r="I7" s="150"/>
      <c r="J7" s="150"/>
      <c r="K7" s="150"/>
      <c r="L7" s="150"/>
      <c r="M7" s="150"/>
      <c r="N7" s="150"/>
      <c r="O7" s="150"/>
      <c r="P7" s="150"/>
      <c r="Q7" s="151"/>
    </row>
    <row r="8" spans="1:19" ht="13.15" customHeight="1" x14ac:dyDescent="0.25">
      <c r="A8" s="119">
        <v>6</v>
      </c>
      <c r="B8" s="120"/>
      <c r="C8" s="150"/>
      <c r="D8" s="150"/>
      <c r="E8" s="150"/>
      <c r="F8" s="150"/>
      <c r="G8" s="150"/>
      <c r="H8" s="150"/>
      <c r="I8" s="150"/>
      <c r="J8" s="150"/>
      <c r="K8" s="150"/>
      <c r="L8" s="150"/>
      <c r="M8" s="150"/>
      <c r="N8" s="150"/>
      <c r="O8" s="150"/>
      <c r="P8" s="150"/>
      <c r="Q8" s="151"/>
    </row>
    <row r="9" spans="1:19" ht="13.15" customHeight="1" x14ac:dyDescent="0.25">
      <c r="A9" s="119">
        <v>7</v>
      </c>
      <c r="B9" s="120"/>
      <c r="C9" s="150"/>
      <c r="D9" s="150"/>
      <c r="E9" s="150"/>
      <c r="F9" s="150"/>
      <c r="G9" s="150"/>
      <c r="H9" s="150"/>
      <c r="I9" s="150"/>
      <c r="J9" s="150"/>
      <c r="K9" s="150"/>
      <c r="L9" s="150"/>
      <c r="M9" s="150"/>
      <c r="N9" s="150"/>
      <c r="O9" s="150"/>
      <c r="P9" s="150"/>
      <c r="Q9" s="151"/>
    </row>
    <row r="10" spans="1:19" ht="13.15" customHeight="1" x14ac:dyDescent="0.25">
      <c r="A10" s="119">
        <v>8</v>
      </c>
      <c r="B10" s="120"/>
      <c r="C10" s="150"/>
      <c r="D10" s="150"/>
      <c r="E10" s="150"/>
      <c r="F10" s="150"/>
      <c r="G10" s="150"/>
      <c r="H10" s="150"/>
      <c r="I10" s="150"/>
      <c r="J10" s="150"/>
      <c r="K10" s="150"/>
      <c r="L10" s="150"/>
      <c r="M10" s="150"/>
      <c r="N10" s="150"/>
      <c r="O10" s="150"/>
      <c r="P10" s="150"/>
      <c r="Q10" s="151"/>
    </row>
    <row r="11" spans="1:19" ht="13.15" customHeight="1" x14ac:dyDescent="0.25">
      <c r="A11" s="119">
        <v>9</v>
      </c>
      <c r="B11" s="120"/>
      <c r="C11" s="150"/>
      <c r="D11" s="150"/>
      <c r="E11" s="150"/>
      <c r="F11" s="150"/>
      <c r="G11" s="150"/>
      <c r="H11" s="150"/>
      <c r="I11" s="150"/>
      <c r="J11" s="150"/>
      <c r="K11" s="150"/>
      <c r="L11" s="150"/>
      <c r="M11" s="150"/>
      <c r="N11" s="150"/>
      <c r="O11" s="150"/>
      <c r="P11" s="150"/>
      <c r="Q11" s="151"/>
    </row>
    <row r="12" spans="1:19" ht="13.15" customHeight="1" x14ac:dyDescent="0.25">
      <c r="A12" s="119">
        <v>10</v>
      </c>
      <c r="B12" s="120"/>
      <c r="C12" s="150"/>
      <c r="D12" s="150"/>
      <c r="E12" s="150"/>
      <c r="F12" s="150"/>
      <c r="G12" s="150"/>
      <c r="H12" s="150"/>
      <c r="I12" s="150"/>
      <c r="J12" s="150"/>
      <c r="K12" s="150"/>
      <c r="L12" s="150"/>
      <c r="M12" s="150"/>
      <c r="N12" s="150"/>
      <c r="O12" s="150"/>
      <c r="P12" s="150"/>
      <c r="Q12" s="151"/>
    </row>
    <row r="13" spans="1:19" ht="13.15" customHeight="1" x14ac:dyDescent="0.25">
      <c r="A13" s="119">
        <v>11</v>
      </c>
      <c r="B13" s="120"/>
      <c r="C13" s="150"/>
      <c r="D13" s="150"/>
      <c r="E13" s="150"/>
      <c r="F13" s="150"/>
      <c r="G13" s="150"/>
      <c r="H13" s="150"/>
      <c r="I13" s="150"/>
      <c r="J13" s="150"/>
      <c r="K13" s="150"/>
      <c r="L13" s="150"/>
      <c r="M13" s="150"/>
      <c r="N13" s="150"/>
      <c r="O13" s="150"/>
      <c r="P13" s="150"/>
      <c r="Q13" s="151"/>
    </row>
    <row r="14" spans="1:19" ht="13.15" customHeight="1" x14ac:dyDescent="0.25">
      <c r="A14" s="119">
        <v>12</v>
      </c>
      <c r="B14" s="120"/>
      <c r="C14" s="150"/>
      <c r="D14" s="150"/>
      <c r="E14" s="150"/>
      <c r="F14" s="150"/>
      <c r="G14" s="150"/>
      <c r="H14" s="150"/>
      <c r="I14" s="150"/>
      <c r="J14" s="150"/>
      <c r="K14" s="150"/>
      <c r="L14" s="150"/>
      <c r="M14" s="150"/>
      <c r="N14" s="150"/>
      <c r="O14" s="150"/>
      <c r="P14" s="150"/>
      <c r="Q14" s="151"/>
    </row>
    <row r="15" spans="1:19" ht="13.15" customHeight="1" x14ac:dyDescent="0.25">
      <c r="A15" s="119">
        <v>13</v>
      </c>
      <c r="B15" s="120"/>
      <c r="C15" s="150"/>
      <c r="D15" s="150"/>
      <c r="E15" s="150"/>
      <c r="F15" s="150"/>
      <c r="G15" s="150"/>
      <c r="H15" s="150"/>
      <c r="I15" s="150"/>
      <c r="J15" s="150"/>
      <c r="K15" s="150"/>
      <c r="L15" s="150"/>
      <c r="M15" s="150"/>
      <c r="N15" s="150"/>
      <c r="O15" s="150"/>
      <c r="P15" s="150"/>
      <c r="Q15" s="151"/>
    </row>
    <row r="16" spans="1:19" ht="13.15" customHeight="1" x14ac:dyDescent="0.25">
      <c r="A16" s="119">
        <v>14</v>
      </c>
      <c r="B16" s="120"/>
      <c r="C16" s="150"/>
      <c r="D16" s="150"/>
      <c r="E16" s="150"/>
      <c r="F16" s="150"/>
      <c r="G16" s="150"/>
      <c r="H16" s="150"/>
      <c r="I16" s="150"/>
      <c r="J16" s="150"/>
      <c r="K16" s="150"/>
      <c r="L16" s="150"/>
      <c r="M16" s="150"/>
      <c r="N16" s="150"/>
      <c r="O16" s="150"/>
      <c r="P16" s="150"/>
      <c r="Q16" s="151"/>
    </row>
    <row r="17" spans="1:17" ht="13.15" customHeight="1" x14ac:dyDescent="0.25">
      <c r="A17" s="119">
        <v>15</v>
      </c>
      <c r="B17" s="120"/>
      <c r="C17" s="150"/>
      <c r="D17" s="150"/>
      <c r="E17" s="150"/>
      <c r="F17" s="150"/>
      <c r="G17" s="150"/>
      <c r="H17" s="150"/>
      <c r="I17" s="150"/>
      <c r="J17" s="150"/>
      <c r="K17" s="150"/>
      <c r="L17" s="150"/>
      <c r="M17" s="150"/>
      <c r="N17" s="150"/>
      <c r="O17" s="150"/>
      <c r="P17" s="150"/>
      <c r="Q17" s="151"/>
    </row>
    <row r="18" spans="1:17" ht="13.15" customHeight="1" x14ac:dyDescent="0.25">
      <c r="A18" s="119">
        <v>16</v>
      </c>
      <c r="B18" s="120"/>
      <c r="C18" s="150"/>
      <c r="D18" s="150"/>
      <c r="E18" s="150"/>
      <c r="F18" s="150"/>
      <c r="G18" s="150"/>
      <c r="H18" s="150"/>
      <c r="I18" s="150"/>
      <c r="J18" s="150"/>
      <c r="K18" s="150"/>
      <c r="L18" s="150"/>
      <c r="M18" s="150"/>
      <c r="N18" s="150"/>
      <c r="O18" s="150"/>
      <c r="P18" s="150"/>
      <c r="Q18" s="151"/>
    </row>
    <row r="19" spans="1:17" ht="15.75" thickBot="1" x14ac:dyDescent="0.3">
      <c r="A19" s="121">
        <v>17</v>
      </c>
      <c r="B19" s="122"/>
      <c r="C19" s="152"/>
      <c r="D19" s="152"/>
      <c r="E19" s="152"/>
      <c r="F19" s="152"/>
      <c r="G19" s="152"/>
      <c r="H19" s="152"/>
      <c r="I19" s="152"/>
      <c r="J19" s="152"/>
      <c r="K19" s="152"/>
      <c r="L19" s="152"/>
      <c r="M19" s="152"/>
      <c r="N19" s="152"/>
      <c r="O19" s="152"/>
      <c r="P19" s="152"/>
      <c r="Q19" s="153"/>
    </row>
    <row r="20" spans="1:17" ht="8.4499999999999993" customHeight="1" thickBot="1" x14ac:dyDescent="0.3">
      <c r="A20" s="123"/>
      <c r="B20" s="123"/>
      <c r="C20" s="123"/>
      <c r="D20" s="123"/>
      <c r="E20" s="123"/>
      <c r="F20" s="123"/>
      <c r="G20" s="123"/>
      <c r="H20" s="123"/>
      <c r="I20" s="123"/>
      <c r="J20" s="123"/>
      <c r="K20" s="123"/>
      <c r="L20" s="123"/>
      <c r="M20" s="123"/>
      <c r="N20" s="123"/>
      <c r="O20" s="123"/>
      <c r="P20" s="123"/>
      <c r="Q20" s="123"/>
    </row>
    <row r="21" spans="1:17" x14ac:dyDescent="0.25">
      <c r="A21" s="321" t="s">
        <v>352</v>
      </c>
      <c r="B21" s="322"/>
      <c r="C21" s="322"/>
      <c r="D21" s="322"/>
      <c r="E21" s="322"/>
      <c r="F21" s="322"/>
      <c r="G21" s="322"/>
      <c r="H21" s="322"/>
      <c r="I21" s="322"/>
      <c r="J21" s="322"/>
      <c r="K21" s="322"/>
      <c r="L21" s="322"/>
      <c r="M21" s="322"/>
      <c r="N21" s="322"/>
      <c r="O21" s="322"/>
      <c r="P21" s="322"/>
      <c r="Q21" s="323"/>
    </row>
    <row r="22" spans="1:17" ht="27" customHeight="1" x14ac:dyDescent="0.25">
      <c r="A22" s="128" t="s">
        <v>353</v>
      </c>
      <c r="B22" s="324" t="s">
        <v>376</v>
      </c>
      <c r="C22" s="324"/>
      <c r="D22" s="324"/>
      <c r="E22" s="324"/>
      <c r="F22" s="324"/>
      <c r="G22" s="324"/>
      <c r="H22" s="324"/>
      <c r="I22" s="324"/>
      <c r="J22" s="324"/>
      <c r="K22" s="324"/>
      <c r="L22" s="324"/>
      <c r="M22" s="324"/>
      <c r="N22" s="324"/>
      <c r="O22" s="324"/>
      <c r="P22" s="324"/>
      <c r="Q22" s="331"/>
    </row>
    <row r="23" spans="1:17" ht="28.9" customHeight="1" thickBot="1" x14ac:dyDescent="0.3">
      <c r="A23" s="129" t="s">
        <v>355</v>
      </c>
      <c r="B23" s="332" t="s">
        <v>377</v>
      </c>
      <c r="C23" s="332"/>
      <c r="D23" s="332"/>
      <c r="E23" s="332"/>
      <c r="F23" s="332"/>
      <c r="G23" s="332"/>
      <c r="H23" s="332"/>
      <c r="I23" s="332"/>
      <c r="J23" s="332"/>
      <c r="K23" s="332"/>
      <c r="L23" s="332"/>
      <c r="M23" s="332"/>
      <c r="N23" s="332"/>
      <c r="O23" s="332"/>
      <c r="P23" s="332"/>
      <c r="Q23" s="333"/>
    </row>
    <row r="24" spans="1:17" ht="7.9" customHeight="1" thickBot="1" x14ac:dyDescent="0.3">
      <c r="A24" s="130"/>
      <c r="B24" s="131"/>
      <c r="C24" s="132"/>
      <c r="D24" s="123"/>
      <c r="E24" s="123"/>
      <c r="F24" s="123"/>
      <c r="G24" s="123"/>
      <c r="H24" s="123"/>
      <c r="I24" s="123"/>
      <c r="J24" s="123"/>
      <c r="K24" s="123"/>
      <c r="L24" s="123"/>
      <c r="M24" s="123"/>
      <c r="N24" s="123"/>
      <c r="O24" s="123"/>
      <c r="P24" s="123"/>
      <c r="Q24" s="123"/>
    </row>
    <row r="25" spans="1:17" ht="54.75" customHeight="1" thickBot="1" x14ac:dyDescent="0.3">
      <c r="A25" s="325" t="s">
        <v>378</v>
      </c>
      <c r="B25" s="326"/>
      <c r="C25" s="326"/>
      <c r="D25" s="326"/>
      <c r="E25" s="326"/>
      <c r="F25" s="326"/>
      <c r="G25" s="326"/>
      <c r="H25" s="326"/>
      <c r="I25" s="326"/>
      <c r="J25" s="326"/>
      <c r="K25" s="326"/>
      <c r="L25" s="326"/>
      <c r="M25" s="326"/>
      <c r="N25" s="326"/>
      <c r="O25" s="326"/>
      <c r="P25" s="326"/>
      <c r="Q25" s="327"/>
    </row>
    <row r="26" spans="1:17" x14ac:dyDescent="0.25">
      <c r="A26"/>
    </row>
  </sheetData>
  <mergeCells count="7">
    <mergeCell ref="A25:Q25"/>
    <mergeCell ref="A1:A2"/>
    <mergeCell ref="B1:B2"/>
    <mergeCell ref="C1:Q1"/>
    <mergeCell ref="A21:Q21"/>
    <mergeCell ref="B22:Q22"/>
    <mergeCell ref="B23:Q23"/>
  </mergeCells>
  <printOptions horizontalCentered="1"/>
  <pageMargins left="0.23622047244094491" right="0.23622047244094491" top="1.2204724409448819" bottom="0.74803149606299213" header="0.31496062992125984" footer="0.31496062992125984"/>
  <pageSetup scale="97" fitToHeight="0" orientation="landscape" r:id="rId1"/>
  <headerFooter>
    <oddHeader>&amp;L&amp;G&amp;C&amp;"Arial,Normal"&amp;10PROCESO
PROTECCIÓN
REGISTRO CENTRO TRANSITORIO SRPA&amp;R&amp;"Arial,Normal"&amp;10F4.A20.G27.P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C3:Q19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6"/>
  <sheetViews>
    <sheetView view="pageBreakPreview" zoomScaleNormal="100" zoomScaleSheetLayoutView="100" workbookViewId="0">
      <selection sqref="A1:B1"/>
    </sheetView>
  </sheetViews>
  <sheetFormatPr baseColWidth="10" defaultColWidth="11.42578125" defaultRowHeight="14.25" x14ac:dyDescent="0.2"/>
  <cols>
    <col min="1" max="1" width="5.42578125" style="140" customWidth="1"/>
    <col min="2" max="2" width="37.5703125" style="140" customWidth="1"/>
    <col min="3" max="12" width="5.28515625" style="140" customWidth="1"/>
    <col min="13" max="16" width="6.28515625" style="140" customWidth="1"/>
    <col min="17" max="16384" width="11.42578125" style="140"/>
  </cols>
  <sheetData>
    <row r="1" spans="1:16" s="137" customFormat="1" ht="115.15" customHeight="1" thickBot="1" x14ac:dyDescent="0.25">
      <c r="A1" s="133" t="s">
        <v>339</v>
      </c>
      <c r="B1" s="134" t="s">
        <v>379</v>
      </c>
      <c r="C1" s="135" t="s">
        <v>380</v>
      </c>
      <c r="D1" s="135" t="s">
        <v>381</v>
      </c>
      <c r="E1" s="135" t="s">
        <v>382</v>
      </c>
      <c r="F1" s="135" t="s">
        <v>383</v>
      </c>
      <c r="G1" s="135" t="s">
        <v>384</v>
      </c>
      <c r="H1" s="135" t="s">
        <v>385</v>
      </c>
      <c r="I1" s="135" t="s">
        <v>386</v>
      </c>
      <c r="J1" s="135" t="s">
        <v>387</v>
      </c>
      <c r="K1" s="135" t="s">
        <v>388</v>
      </c>
      <c r="L1" s="135" t="s">
        <v>389</v>
      </c>
      <c r="M1" s="135" t="s">
        <v>390</v>
      </c>
      <c r="N1" s="135" t="s">
        <v>391</v>
      </c>
      <c r="O1" s="135" t="s">
        <v>392</v>
      </c>
      <c r="P1" s="136" t="s">
        <v>393</v>
      </c>
    </row>
    <row r="2" spans="1:16" ht="14.25" customHeight="1" x14ac:dyDescent="0.2">
      <c r="A2" s="138">
        <v>1</v>
      </c>
      <c r="B2" s="139"/>
      <c r="C2" s="154"/>
      <c r="D2" s="154"/>
      <c r="E2" s="154"/>
      <c r="F2" s="154"/>
      <c r="G2" s="154"/>
      <c r="H2" s="154"/>
      <c r="I2" s="154"/>
      <c r="J2" s="154"/>
      <c r="K2" s="154"/>
      <c r="L2" s="154"/>
      <c r="M2" s="154"/>
      <c r="N2" s="154"/>
      <c r="O2" s="154"/>
      <c r="P2" s="155"/>
    </row>
    <row r="3" spans="1:16" ht="14.45" customHeight="1" x14ac:dyDescent="0.2">
      <c r="A3" s="141">
        <v>2</v>
      </c>
      <c r="B3" s="139"/>
      <c r="C3" s="154"/>
      <c r="D3" s="154"/>
      <c r="E3" s="154"/>
      <c r="F3" s="154"/>
      <c r="G3" s="154"/>
      <c r="H3" s="154"/>
      <c r="I3" s="154"/>
      <c r="J3" s="154"/>
      <c r="K3" s="154"/>
      <c r="L3" s="154"/>
      <c r="M3" s="154"/>
      <c r="N3" s="154"/>
      <c r="O3" s="154"/>
      <c r="P3" s="155"/>
    </row>
    <row r="4" spans="1:16" ht="14.45" customHeight="1" x14ac:dyDescent="0.2">
      <c r="A4" s="141">
        <v>3</v>
      </c>
      <c r="B4" s="139"/>
      <c r="C4" s="154"/>
      <c r="D4" s="154"/>
      <c r="E4" s="154"/>
      <c r="F4" s="154"/>
      <c r="G4" s="154"/>
      <c r="H4" s="154"/>
      <c r="I4" s="154"/>
      <c r="J4" s="154"/>
      <c r="K4" s="154"/>
      <c r="L4" s="154"/>
      <c r="M4" s="154"/>
      <c r="N4" s="154"/>
      <c r="O4" s="154"/>
      <c r="P4" s="155"/>
    </row>
    <row r="5" spans="1:16" ht="14.45" customHeight="1" x14ac:dyDescent="0.2">
      <c r="A5" s="141">
        <v>4</v>
      </c>
      <c r="B5" s="139"/>
      <c r="C5" s="154"/>
      <c r="D5" s="154"/>
      <c r="E5" s="154"/>
      <c r="F5" s="154"/>
      <c r="G5" s="154"/>
      <c r="H5" s="154"/>
      <c r="I5" s="154"/>
      <c r="J5" s="154"/>
      <c r="K5" s="154"/>
      <c r="L5" s="154"/>
      <c r="M5" s="154"/>
      <c r="N5" s="154"/>
      <c r="O5" s="154"/>
      <c r="P5" s="155"/>
    </row>
    <row r="6" spans="1:16" ht="14.45" customHeight="1" x14ac:dyDescent="0.2">
      <c r="A6" s="141">
        <v>5</v>
      </c>
      <c r="B6" s="139"/>
      <c r="C6" s="154"/>
      <c r="D6" s="154"/>
      <c r="E6" s="154"/>
      <c r="F6" s="154"/>
      <c r="G6" s="154"/>
      <c r="H6" s="154"/>
      <c r="I6" s="154"/>
      <c r="J6" s="154"/>
      <c r="K6" s="154"/>
      <c r="L6" s="154"/>
      <c r="M6" s="154"/>
      <c r="N6" s="154"/>
      <c r="O6" s="154"/>
      <c r="P6" s="155"/>
    </row>
    <row r="7" spans="1:16" ht="14.45" customHeight="1" x14ac:dyDescent="0.2">
      <c r="A7" s="141">
        <v>6</v>
      </c>
      <c r="B7" s="139"/>
      <c r="C7" s="154"/>
      <c r="D7" s="154"/>
      <c r="E7" s="154"/>
      <c r="F7" s="154"/>
      <c r="G7" s="154"/>
      <c r="H7" s="154"/>
      <c r="I7" s="154"/>
      <c r="J7" s="154"/>
      <c r="K7" s="154"/>
      <c r="L7" s="154"/>
      <c r="M7" s="154"/>
      <c r="N7" s="154"/>
      <c r="O7" s="154"/>
      <c r="P7" s="155"/>
    </row>
    <row r="8" spans="1:16" ht="14.45" customHeight="1" x14ac:dyDescent="0.2">
      <c r="A8" s="141">
        <v>7</v>
      </c>
      <c r="B8" s="139"/>
      <c r="C8" s="154"/>
      <c r="D8" s="154"/>
      <c r="E8" s="154"/>
      <c r="F8" s="154"/>
      <c r="G8" s="154"/>
      <c r="H8" s="154"/>
      <c r="I8" s="154"/>
      <c r="J8" s="154"/>
      <c r="K8" s="154"/>
      <c r="L8" s="154"/>
      <c r="M8" s="154"/>
      <c r="N8" s="154"/>
      <c r="O8" s="154"/>
      <c r="P8" s="155"/>
    </row>
    <row r="9" spans="1:16" ht="14.45" customHeight="1" x14ac:dyDescent="0.2">
      <c r="A9" s="141">
        <v>8</v>
      </c>
      <c r="B9" s="139"/>
      <c r="C9" s="154"/>
      <c r="D9" s="154"/>
      <c r="E9" s="154"/>
      <c r="F9" s="154"/>
      <c r="G9" s="154"/>
      <c r="H9" s="154"/>
      <c r="I9" s="154"/>
      <c r="J9" s="154"/>
      <c r="K9" s="154"/>
      <c r="L9" s="154"/>
      <c r="M9" s="154"/>
      <c r="N9" s="154"/>
      <c r="O9" s="154"/>
      <c r="P9" s="155"/>
    </row>
    <row r="10" spans="1:16" ht="14.45" customHeight="1" x14ac:dyDescent="0.2">
      <c r="A10" s="141">
        <v>9</v>
      </c>
      <c r="B10" s="139"/>
      <c r="C10" s="154"/>
      <c r="D10" s="154"/>
      <c r="E10" s="154"/>
      <c r="F10" s="154"/>
      <c r="G10" s="154"/>
      <c r="H10" s="154"/>
      <c r="I10" s="154"/>
      <c r="J10" s="154"/>
      <c r="K10" s="154"/>
      <c r="L10" s="154"/>
      <c r="M10" s="154"/>
      <c r="N10" s="154"/>
      <c r="O10" s="154"/>
      <c r="P10" s="155"/>
    </row>
    <row r="11" spans="1:16" ht="14.45" customHeight="1" x14ac:dyDescent="0.2">
      <c r="A11" s="141">
        <v>10</v>
      </c>
      <c r="B11" s="139"/>
      <c r="C11" s="154"/>
      <c r="D11" s="154"/>
      <c r="E11" s="154"/>
      <c r="F11" s="154"/>
      <c r="G11" s="154"/>
      <c r="H11" s="154"/>
      <c r="I11" s="154"/>
      <c r="J11" s="154"/>
      <c r="K11" s="154"/>
      <c r="L11" s="154"/>
      <c r="M11" s="154"/>
      <c r="N11" s="154"/>
      <c r="O11" s="154"/>
      <c r="P11" s="155"/>
    </row>
    <row r="12" spans="1:16" ht="14.45" customHeight="1" x14ac:dyDescent="0.2">
      <c r="A12" s="141">
        <v>11</v>
      </c>
      <c r="B12" s="139"/>
      <c r="C12" s="154"/>
      <c r="D12" s="154"/>
      <c r="E12" s="154"/>
      <c r="F12" s="154"/>
      <c r="G12" s="154"/>
      <c r="H12" s="154"/>
      <c r="I12" s="154"/>
      <c r="J12" s="154"/>
      <c r="K12" s="154"/>
      <c r="L12" s="154"/>
      <c r="M12" s="154"/>
      <c r="N12" s="154"/>
      <c r="O12" s="154"/>
      <c r="P12" s="155"/>
    </row>
    <row r="13" spans="1:16" ht="14.45" customHeight="1" x14ac:dyDescent="0.2">
      <c r="A13" s="141">
        <v>12</v>
      </c>
      <c r="B13" s="139"/>
      <c r="C13" s="154"/>
      <c r="D13" s="154"/>
      <c r="E13" s="154"/>
      <c r="F13" s="154"/>
      <c r="G13" s="154"/>
      <c r="H13" s="154"/>
      <c r="I13" s="154"/>
      <c r="J13" s="154"/>
      <c r="K13" s="154"/>
      <c r="L13" s="154"/>
      <c r="M13" s="154"/>
      <c r="N13" s="154"/>
      <c r="O13" s="154"/>
      <c r="P13" s="155"/>
    </row>
    <row r="14" spans="1:16" ht="14.45" customHeight="1" x14ac:dyDescent="0.2">
      <c r="A14" s="141">
        <v>13</v>
      </c>
      <c r="B14" s="139"/>
      <c r="C14" s="154"/>
      <c r="D14" s="154"/>
      <c r="E14" s="154"/>
      <c r="F14" s="154"/>
      <c r="G14" s="154"/>
      <c r="H14" s="154"/>
      <c r="I14" s="154"/>
      <c r="J14" s="154"/>
      <c r="K14" s="154"/>
      <c r="L14" s="154"/>
      <c r="M14" s="154"/>
      <c r="N14" s="154"/>
      <c r="O14" s="154"/>
      <c r="P14" s="155"/>
    </row>
    <row r="15" spans="1:16" ht="14.45" customHeight="1" x14ac:dyDescent="0.2">
      <c r="A15" s="141">
        <v>14</v>
      </c>
      <c r="B15" s="139"/>
      <c r="C15" s="154"/>
      <c r="D15" s="154"/>
      <c r="E15" s="154"/>
      <c r="F15" s="154"/>
      <c r="G15" s="154"/>
      <c r="H15" s="154"/>
      <c r="I15" s="154"/>
      <c r="J15" s="154"/>
      <c r="K15" s="154"/>
      <c r="L15" s="154"/>
      <c r="M15" s="154"/>
      <c r="N15" s="154"/>
      <c r="O15" s="154"/>
      <c r="P15" s="155"/>
    </row>
    <row r="16" spans="1:16" ht="14.45" customHeight="1" x14ac:dyDescent="0.2">
      <c r="A16" s="141">
        <v>15</v>
      </c>
      <c r="B16" s="139"/>
      <c r="C16" s="154"/>
      <c r="D16" s="154"/>
      <c r="E16" s="154"/>
      <c r="F16" s="154"/>
      <c r="G16" s="154"/>
      <c r="H16" s="154"/>
      <c r="I16" s="154"/>
      <c r="J16" s="154"/>
      <c r="K16" s="154"/>
      <c r="L16" s="154"/>
      <c r="M16" s="154"/>
      <c r="N16" s="154"/>
      <c r="O16" s="154"/>
      <c r="P16" s="155"/>
    </row>
    <row r="17" spans="1:16" ht="14.45" customHeight="1" x14ac:dyDescent="0.2">
      <c r="A17" s="141">
        <v>16</v>
      </c>
      <c r="B17" s="139"/>
      <c r="C17" s="154"/>
      <c r="D17" s="154"/>
      <c r="E17" s="154"/>
      <c r="F17" s="154"/>
      <c r="G17" s="154"/>
      <c r="H17" s="154"/>
      <c r="I17" s="154"/>
      <c r="J17" s="154"/>
      <c r="K17" s="154"/>
      <c r="L17" s="154"/>
      <c r="M17" s="154"/>
      <c r="N17" s="154"/>
      <c r="O17" s="154"/>
      <c r="P17" s="155"/>
    </row>
    <row r="18" spans="1:16" ht="14.45" customHeight="1" thickBot="1" x14ac:dyDescent="0.25">
      <c r="A18" s="142">
        <v>17</v>
      </c>
      <c r="B18" s="143"/>
      <c r="C18" s="156"/>
      <c r="D18" s="156"/>
      <c r="E18" s="156"/>
      <c r="F18" s="156"/>
      <c r="G18" s="156"/>
      <c r="H18" s="156"/>
      <c r="I18" s="156"/>
      <c r="J18" s="156"/>
      <c r="K18" s="156"/>
      <c r="L18" s="156"/>
      <c r="M18" s="156"/>
      <c r="N18" s="156"/>
      <c r="O18" s="156"/>
      <c r="P18" s="157"/>
    </row>
    <row r="19" spans="1:16" ht="10.15" customHeight="1" thickBot="1" x14ac:dyDescent="0.25">
      <c r="A19" s="144"/>
      <c r="B19" s="144"/>
      <c r="C19" s="144"/>
      <c r="D19" s="144"/>
      <c r="E19" s="144"/>
      <c r="F19" s="144"/>
      <c r="G19" s="144"/>
      <c r="H19" s="144"/>
      <c r="I19" s="144"/>
      <c r="J19" s="144"/>
      <c r="K19" s="144"/>
      <c r="L19" s="144"/>
      <c r="M19" s="144"/>
      <c r="N19" s="144"/>
      <c r="O19" s="144"/>
      <c r="P19" s="144"/>
    </row>
    <row r="20" spans="1:16" ht="11.45" customHeight="1" x14ac:dyDescent="0.2">
      <c r="A20" s="334" t="s">
        <v>352</v>
      </c>
      <c r="B20" s="335"/>
      <c r="C20" s="335"/>
      <c r="D20" s="335"/>
      <c r="E20" s="335"/>
      <c r="F20" s="335"/>
      <c r="G20" s="335"/>
      <c r="H20" s="335"/>
      <c r="I20" s="336"/>
      <c r="J20" s="145"/>
      <c r="K20" s="145"/>
      <c r="L20" s="145"/>
      <c r="M20" s="145"/>
      <c r="N20" s="145"/>
      <c r="O20" s="145"/>
      <c r="P20" s="145"/>
    </row>
    <row r="21" spans="1:16" ht="12.6" customHeight="1" x14ac:dyDescent="0.2">
      <c r="A21" s="146" t="s">
        <v>353</v>
      </c>
      <c r="B21" s="337" t="s">
        <v>394</v>
      </c>
      <c r="C21" s="337"/>
      <c r="D21" s="337"/>
      <c r="E21" s="337"/>
      <c r="F21" s="337"/>
      <c r="G21" s="337"/>
      <c r="H21" s="337"/>
      <c r="I21" s="338"/>
      <c r="J21" s="145"/>
      <c r="K21" s="145"/>
      <c r="L21" s="145"/>
      <c r="M21" s="145"/>
      <c r="N21" s="145"/>
      <c r="O21" s="145"/>
      <c r="P21" s="145"/>
    </row>
    <row r="22" spans="1:16" ht="12.6" customHeight="1" x14ac:dyDescent="0.2">
      <c r="A22" s="146" t="s">
        <v>355</v>
      </c>
      <c r="B22" s="337" t="s">
        <v>395</v>
      </c>
      <c r="C22" s="337"/>
      <c r="D22" s="337"/>
      <c r="E22" s="337"/>
      <c r="F22" s="337"/>
      <c r="G22" s="337"/>
      <c r="H22" s="337"/>
      <c r="I22" s="338"/>
      <c r="J22" s="145"/>
      <c r="K22" s="145"/>
      <c r="L22" s="145"/>
      <c r="M22" s="145"/>
      <c r="N22" s="145"/>
      <c r="O22" s="145"/>
      <c r="P22" s="145"/>
    </row>
    <row r="23" spans="1:16" ht="12.6" customHeight="1" thickBot="1" x14ac:dyDescent="0.25">
      <c r="A23" s="147" t="s">
        <v>396</v>
      </c>
      <c r="B23" s="339" t="s">
        <v>397</v>
      </c>
      <c r="C23" s="339"/>
      <c r="D23" s="339"/>
      <c r="E23" s="339"/>
      <c r="F23" s="339"/>
      <c r="G23" s="339"/>
      <c r="H23" s="339"/>
      <c r="I23" s="340"/>
      <c r="J23" s="145"/>
      <c r="K23" s="145"/>
      <c r="L23" s="145"/>
      <c r="M23" s="145"/>
      <c r="N23" s="145"/>
      <c r="O23" s="145"/>
      <c r="P23" s="145"/>
    </row>
    <row r="24" spans="1:16" ht="7.9" customHeight="1" thickBot="1" x14ac:dyDescent="0.25">
      <c r="A24" s="145"/>
      <c r="B24" s="145"/>
      <c r="C24" s="145"/>
      <c r="D24" s="145"/>
      <c r="E24" s="145"/>
      <c r="F24" s="145"/>
      <c r="G24" s="145"/>
      <c r="H24" s="145"/>
      <c r="I24" s="145"/>
      <c r="J24" s="145"/>
      <c r="K24" s="145"/>
      <c r="L24" s="145"/>
      <c r="M24" s="145"/>
      <c r="N24" s="145"/>
      <c r="O24" s="145"/>
      <c r="P24" s="145"/>
    </row>
    <row r="25" spans="1:16" ht="12" customHeight="1" x14ac:dyDescent="0.2">
      <c r="A25" s="341" t="s">
        <v>398</v>
      </c>
      <c r="B25" s="342"/>
      <c r="C25" s="342"/>
      <c r="D25" s="342"/>
      <c r="E25" s="342"/>
      <c r="F25" s="342"/>
      <c r="G25" s="342"/>
      <c r="H25" s="342"/>
      <c r="I25" s="342"/>
      <c r="J25" s="342"/>
      <c r="K25" s="342"/>
      <c r="L25" s="342"/>
      <c r="M25" s="342"/>
      <c r="N25" s="342"/>
      <c r="O25" s="342"/>
      <c r="P25" s="343"/>
    </row>
    <row r="26" spans="1:16" ht="12" customHeight="1" thickBot="1" x14ac:dyDescent="0.25">
      <c r="A26" s="344"/>
      <c r="B26" s="345"/>
      <c r="C26" s="345"/>
      <c r="D26" s="345"/>
      <c r="E26" s="345"/>
      <c r="F26" s="345"/>
      <c r="G26" s="345"/>
      <c r="H26" s="345"/>
      <c r="I26" s="345"/>
      <c r="J26" s="345"/>
      <c r="K26" s="345"/>
      <c r="L26" s="345"/>
      <c r="M26" s="345"/>
      <c r="N26" s="345"/>
      <c r="O26" s="345"/>
      <c r="P26" s="346"/>
    </row>
  </sheetData>
  <mergeCells count="5">
    <mergeCell ref="A20:I20"/>
    <mergeCell ref="B21:I21"/>
    <mergeCell ref="B22:I22"/>
    <mergeCell ref="B23:I23"/>
    <mergeCell ref="A25:P26"/>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TRANSITORIO SRPA&amp;R&amp;"Arial,Normal"&amp;10F4.A20.G27.P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C2:P18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
  <sheetViews>
    <sheetView zoomScale="80" zoomScaleNormal="80" workbookViewId="0">
      <selection activeCell="H24" sqref="H2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5" t="s">
        <v>52</v>
      </c>
      <c r="E1" s="15" t="s">
        <v>44</v>
      </c>
    </row>
    <row r="2" spans="1:5" x14ac:dyDescent="0.25">
      <c r="A2" s="4" t="s">
        <v>32</v>
      </c>
      <c r="B2" s="4" t="s">
        <v>28</v>
      </c>
      <c r="C2" s="16" t="s">
        <v>30</v>
      </c>
      <c r="D2" s="3" t="s">
        <v>50</v>
      </c>
      <c r="E2" s="4" t="s">
        <v>54</v>
      </c>
    </row>
    <row r="3" spans="1:5" x14ac:dyDescent="0.25">
      <c r="A3" s="4" t="s">
        <v>33</v>
      </c>
      <c r="B3" s="4" t="s">
        <v>29</v>
      </c>
      <c r="D3" s="3" t="s">
        <v>51</v>
      </c>
      <c r="E3" s="4" t="s">
        <v>55</v>
      </c>
    </row>
    <row r="4" spans="1:5" x14ac:dyDescent="0.25">
      <c r="A4" s="4" t="s">
        <v>34</v>
      </c>
      <c r="B4" s="20" t="s">
        <v>57</v>
      </c>
      <c r="D4" s="19" t="s">
        <v>47</v>
      </c>
      <c r="E4" s="4" t="s">
        <v>396</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Registro</vt:lpstr>
      <vt:lpstr>Consolidado</vt:lpstr>
      <vt:lpstr>DP</vt:lpstr>
      <vt:lpstr>DAP</vt:lpstr>
      <vt:lpstr>DTH</vt:lpstr>
      <vt:lpstr>Tablas</vt:lpstr>
      <vt:lpstr>DAP!Área_de_impresión</vt:lpstr>
      <vt:lpstr>DP!Área_de_impresión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2022-04-01T16:14:39Z</cp:lastPrinted>
  <dcterms:created xsi:type="dcterms:W3CDTF">2019-01-30T14:18:32Z</dcterms:created>
  <dcterms:modified xsi:type="dcterms:W3CDTF">2022-04-01T16:15:03Z</dcterms:modified>
</cp:coreProperties>
</file>