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70858A5B-F228-4FD9-8B92-D8F95DD9794F}"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4" r:id="rId3"/>
    <sheet name="DTH" sheetId="15" r:id="rId4"/>
    <sheet name="Tablas" sheetId="4" state="hidden" r:id="rId5"/>
  </sheets>
  <externalReferences>
    <externalReference r:id="rId6"/>
    <externalReference r:id="rId7"/>
    <externalReference r:id="rId8"/>
  </externalReferences>
  <definedNames>
    <definedName name="_xlnm.Print_Area" localSheetId="0">Registro!$A$1:$J$218</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1" l="1"/>
  <c r="D79" i="1" l="1"/>
  <c r="I78" i="1" s="1"/>
  <c r="I146" i="1" l="1"/>
  <c r="I121" i="1"/>
  <c r="I108" i="1"/>
  <c r="I95"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44" i="1"/>
  <c r="BX7" i="5" s="1"/>
  <c r="D137" i="1"/>
  <c r="D131" i="1"/>
  <c r="AO7" i="5"/>
  <c r="D105" i="1"/>
  <c r="I104" i="1" s="1"/>
  <c r="I143" i="1" l="1"/>
  <c r="AS7" i="5" s="1"/>
  <c r="I130" i="1"/>
  <c r="AP7" i="5" s="1"/>
  <c r="BU7" i="5"/>
  <c r="D90" i="1"/>
  <c r="I89"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71" i="1"/>
  <c r="D163" i="1"/>
  <c r="FA7" i="5" l="1"/>
  <c r="EZ7" i="5"/>
  <c r="EY7" i="5"/>
  <c r="EX7" i="5"/>
  <c r="EW7" i="5"/>
  <c r="EV7" i="5"/>
  <c r="EU7" i="5"/>
  <c r="ET7" i="5"/>
  <c r="ES7" i="5"/>
  <c r="ER7" i="5"/>
  <c r="EQ7" i="5"/>
  <c r="EP7" i="5"/>
  <c r="EO7" i="5"/>
  <c r="EN7" i="5"/>
  <c r="EM7" i="5"/>
  <c r="EL7" i="5"/>
  <c r="EK7" i="5"/>
  <c r="D47" i="1"/>
  <c r="D70" i="1"/>
  <c r="D63" i="1"/>
  <c r="BF7" i="5" l="1"/>
  <c r="I44" i="1"/>
  <c r="V7" i="5"/>
  <c r="U7" i="5"/>
  <c r="S7" i="5"/>
  <c r="R7" i="5"/>
  <c r="P7" i="5"/>
  <c r="O7" i="5"/>
  <c r="D179" i="1" l="1"/>
  <c r="DI7" i="5" l="1"/>
  <c r="DH7" i="5"/>
  <c r="DG7" i="5"/>
  <c r="DF7" i="5"/>
  <c r="DB7" i="5"/>
  <c r="DA7" i="5"/>
  <c r="CX7" i="5"/>
  <c r="CW7" i="5"/>
  <c r="CV7" i="5"/>
  <c r="CU7" i="5"/>
  <c r="CR7" i="5"/>
  <c r="CP7" i="5"/>
  <c r="CM7" i="5"/>
  <c r="CL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B7" i="5"/>
  <c r="DX7" i="5"/>
  <c r="DW7" i="5"/>
  <c r="DV7" i="5"/>
  <c r="DU7" i="5"/>
  <c r="DT7" i="5"/>
  <c r="DS7" i="5"/>
  <c r="DR7" i="5"/>
  <c r="DQ7" i="5"/>
  <c r="DP7" i="5"/>
  <c r="DO7" i="5"/>
  <c r="DN7" i="5"/>
  <c r="DM7" i="5"/>
  <c r="DL7" i="5"/>
  <c r="DK7" i="5"/>
  <c r="DJ7" i="5"/>
  <c r="BM7" i="5"/>
  <c r="IF7" i="5" l="1"/>
  <c r="IE7" i="5"/>
  <c r="ID7" i="5"/>
  <c r="D118" i="1" l="1"/>
  <c r="BS7" i="5" s="1"/>
  <c r="BA7" i="5"/>
  <c r="BO7" i="5" l="1"/>
  <c r="AB7" i="5" l="1"/>
  <c r="AA7" i="5"/>
  <c r="C7" i="5"/>
  <c r="B7" i="5"/>
  <c r="A7" i="5"/>
  <c r="D157" i="1" l="1"/>
  <c r="AJ7" i="5"/>
  <c r="I178" i="1" l="1"/>
  <c r="AY7" i="5" s="1"/>
  <c r="CD7" i="5"/>
  <c r="I170" i="1"/>
  <c r="AX7" i="5" s="1"/>
  <c r="CC7" i="5"/>
  <c r="I162" i="1"/>
  <c r="AW7" i="5" s="1"/>
  <c r="CB7" i="5"/>
  <c r="I156" i="1"/>
  <c r="AV7" i="5" s="1"/>
  <c r="CA7" i="5"/>
  <c r="D141" i="1"/>
  <c r="I117" i="1"/>
  <c r="AN7" i="5" s="1"/>
  <c r="BR7" i="5"/>
  <c r="BK7" i="5" l="1"/>
  <c r="AH7" i="5"/>
  <c r="I140" i="1"/>
  <c r="AR7" i="5" s="1"/>
  <c r="BW7" i="5"/>
  <c r="I136" i="1"/>
  <c r="AQ7" i="5" s="1"/>
  <c r="BV7" i="5"/>
  <c r="AL7" i="5"/>
  <c r="BQ7" i="5"/>
  <c r="AK7" i="5"/>
  <c r="BP7" i="5"/>
  <c r="AM7" i="5"/>
  <c r="BH7" i="5"/>
  <c r="BG7" i="5" l="1"/>
  <c r="BD7" i="5" l="1"/>
  <c r="AG7" i="5"/>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<sst xmlns="http://schemas.openxmlformats.org/spreadsheetml/2006/main" count="1043" uniqueCount="367">
  <si>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</si>
  <si>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</si>
  <si>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</si>
  <si>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</si>
  <si>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</si>
  <si>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</si>
  <si>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</si>
  <si>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</si>
  <si>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</si>
  <si>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</si>
  <si>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</si>
  <si>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</si>
  <si>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</si>
  <si>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</si>
  <si>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</si>
  <si>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</si>
  <si>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</si>
  <si>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</si>
  <si>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</si>
  <si>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</si>
  <si>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</si>
  <si>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</si>
  <si>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</si>
  <si>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</si>
  <si>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</si>
  <si>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</si>
  <si>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</si>
  <si>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</si>
  <si>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</si>
  <si>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</si>
  <si>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</si>
  <si>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</si>
  <si>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</si>
  <si>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</si>
  <si>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</si>
  <si>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</si>
  <si>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</si>
  <si>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</si>
  <si>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</si>
  <si>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</si>
  <si>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</si>
  <si>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</si>
  <si>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</si>
  <si>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</si>
  <si>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</si>
  <si>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</si>
  <si>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</si>
  <si>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</si>
  <si>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</si>
  <si>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</si>
  <si>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</si>
  <si>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</si>
  <si>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</si>
  <si>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</si>
  <si>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</si>
  <si>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</si>
  <si>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</si>
  <si>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</si>
  <si>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</si>
  <si>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</si>
  <si>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</si>
  <si>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</si>
  <si>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</si>
  <si>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</si>
  <si>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</si>
  <si>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</si>
  <si>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</si>
  <si>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</si>
  <si>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</si>
  <si>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</si>
  <si>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</si>
  <si>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</si>
  <si>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</si>
  <si>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</si>
  <si>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</si>
  <si>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</si>
  <si>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</si>
  <si>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</si>
  <si>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</si>
  <si>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</si>
  <si>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</si>
  <si>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</si>
  <si>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</si>
  <si>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</si>
  <si>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</si>
  <si>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</si>
  <si>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</si>
  <si>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</si>
  <si>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</si>
  <si>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</si>
  <si>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</si>
  <si>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</si>
  <si>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</si>
  <si>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</si>
  <si>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</si>
  <si>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</si>
  <si>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</si>
  <si>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</si>
  <si>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</si>
  <si>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</si>
  <si>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</si>
  <si>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</si>
  <si>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</si>
  <si>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</si>
  <si>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</si>
  <si>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</si>
  <si>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</si>
  <si>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</si>
  <si>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</si>
  <si>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</si>
  <si>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</si>
  <si>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</si>
  <si>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</si>
  <si>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</si>
  <si>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</si>
  <si>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</si>
  <si>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</si>
  <si>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</si>
  <si>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</si>
  <si>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</si>
  <si>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</si>
  <si>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</si>
  <si>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</si>
  <si>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</si>
  <si>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</si>
  <si>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</si>
  <si>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</si>
  <si>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</si>
  <si>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</si>
  <si>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</si>
  <si>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</si>
  <si>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</si>
  <si>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</si>
  <si>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</si>
  <si>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</si>
  <si>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</si>
  <si>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</si>
  <si>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</si>
  <si>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</si>
  <si>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</si>
  <si>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</si>
  <si>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</si>
  <si>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</si>
  <si>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</si>
  <si>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</si>
  <si>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</si>
  <si>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</si>
  <si>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</si>
  <si>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</si>
  <si>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</si>
  <si>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</si>
  <si>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</si>
  <si>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</si>
  <si>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</si>
  <si>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</si>
  <si>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</si>
  <si>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</si>
  <si>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</si>
  <si>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</si>
  <si>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</si>
  <si>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</si>
  <si>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</si>
  <si>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</si>
  <si>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</si>
  <si>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</si>
  <si>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</si>
  <si>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</si>
  <si>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</si>
  <si>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</si>
  <si>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</si>
  <si>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</si>
  <si>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</si>
  <si>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</si>
  <si>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</si>
  <si>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</si>
  <si>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</si>
  <si>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</si>
  <si>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</si>
  <si>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</si>
  <si>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</si>
  <si>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</si>
  <si>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</si>
  <si>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</si>
  <si>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</si>
  <si>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</si>
  <si>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</si>
  <si>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</si>
  <si>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</si>
  <si>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</si>
  <si>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</si>
  <si>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</si>
  <si>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</si>
  <si>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</si>
  <si>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</si>
  <si>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</si>
  <si>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</si>
  <si>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</si>
  <si>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</si>
  <si>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</si>
  <si>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</si>
  <si>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</si>
  <si>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</si>
  <si>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</si>
  <si>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</si>
  <si>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</si>
  <si>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</si>
  <si>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</si>
  <si>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</si>
  <si>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</si>
  <si>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</si>
  <si>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</si>
  <si>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</si>
  <si>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</si>
  <si>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</si>
  <si>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</si>
  <si>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</si>
  <si>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</si>
  <si>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</si>
  <si>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</si>
  <si>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</si>
  <si>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</si>
  <si>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</si>
  <si>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</si>
  <si>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</si>
  <si>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</si>
  <si>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</si>
  <si>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</si>
  <si>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</si>
  <si>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</si>
  <si>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</si>
  <si>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</si>
  <si>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</si>
  <si>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</si>
  <si>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</si>
  <si>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</si>
  <si>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</si>
  <si>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</si>
  <si>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</si>
  <si>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</si>
  <si>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</si>
  <si>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</si>
  <si>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</si>
  <si>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</si>
  <si>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</si>
  <si>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</si>
  <si>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</si>
  <si>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</si>
  <si>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</si>
  <si>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</si>
  <si>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</si>
  <si>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</si>
  <si>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</si>
  <si>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</si>
  <si>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</si>
  <si>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</si>
  <si>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</si>
  <si>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</si>
  <si>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</si>
  <si>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</si>
  <si>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</si>
  <si>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</si>
  <si>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</si>
  <si>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</si>
  <si>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</si>
  <si>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</si>
  <si>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</si>
  <si>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</si>
  <si>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</si>
  <si>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</si>
  <si>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</si>
  <si>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</si>
  <si>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</si>
  <si>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</si>
  <si>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</si>
  <si>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</si>
  <si>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</si>
  <si>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</si>
  <si>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</si>
  <si>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</si>
  <si>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</si>
  <si>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</si>
  <si>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</si>
  <si>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</si>
  <si>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</si>
  <si>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</si>
  <si>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</si>
  <si>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</si>
  <si>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</si>
  <si>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</si>
  <si>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</si>
  <si>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</si>
  <si>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</si>
  <si>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</si>
  <si>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</si>
  <si>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</si>
  <si>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</si>
  <si>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</si>
  <si>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</si>
  <si>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</si>
  <si>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</si>
  <si>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</si>
  <si>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</si>
  <si>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</si>
  <si>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</si>
  <si>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</si>
  <si>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</si>
  <si>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</si>
  <si>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</si>
  <si>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</si>
  <si>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</si>
  <si>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</si>
  <si>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</si>
  <si>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</si>
  <si>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</si>
  <si>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</si>
  <si>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</si>
  <si>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</si>
  <si>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</si>
  <si>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</si>
  <si>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</si>
  <si>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</si>
  <si>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</si>
  <si>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</si>
  <si>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</si>
  <si>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</si>
  <si>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</si>
  <si>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</si>
  <si>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</si>
  <si>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</si>
  <si>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</si>
  <si>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</si>
  <si>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</si>
  <si>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</si>
  <si>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</si>
  <si>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</si>
  <si>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</si>
  <si>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</si>
  <si>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</si>
  <si>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</si>
  <si>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</si>
  <si>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</si>
  <si>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</si>
  <si>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</si>
  <si>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</si>
  <si>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</si>
  <si>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</si>
  <si>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</si>
  <si>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</si>
  <si>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</si>
  <si>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</si>
  <si>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</si>
  <si>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</si>
  <si>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</si>
  <si>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</si>
  <si>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</si>
  <si>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</si>
  <si>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</si>
  <si>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</si>
  <si>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</si>
  <si>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</si>
  <si>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</si>
  <si>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</si>
  <si>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</si>
  <si>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</si>
  <si>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</si>
  <si>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PROCESO
PROTECCIÓN
REGISTRO APOYO POST INSTITUCIONAL SRPA</t>
  </si>
  <si>
    <t>F2.A6.G19.P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</si>
</sst>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4" fillId="5" borderId="11" xfId="0" applyFont="1" applyFill="1" applyBorder="1" applyAlignment="1">
      <alignment horizontal="center" vertical="center" textRotation="90"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80</xdr:row>
      <xdr:rowOff>22413</xdr:rowOff>
    </xdr:from>
    <xdr:to>
      <xdr:col>2</xdr:col>
      <xdr:colOff>1030941</xdr:colOff>
      <xdr:row>87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95</xdr:row>
      <xdr:rowOff>22413</xdr:rowOff>
    </xdr:from>
    <xdr:to>
      <xdr:col>2</xdr:col>
      <xdr:colOff>1030941</xdr:colOff>
      <xdr:row>102</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108</xdr:row>
      <xdr:rowOff>22413</xdr:rowOff>
    </xdr:from>
    <xdr:to>
      <xdr:col>2</xdr:col>
      <xdr:colOff>1030941</xdr:colOff>
      <xdr:row>115</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121</xdr:row>
      <xdr:rowOff>22413</xdr:rowOff>
    </xdr:from>
    <xdr:to>
      <xdr:col>2</xdr:col>
      <xdr:colOff>1030941</xdr:colOff>
      <xdr:row>128</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146</xdr:row>
      <xdr:rowOff>22413</xdr:rowOff>
    </xdr:from>
    <xdr:to>
      <xdr:col>2</xdr:col>
      <xdr:colOff>1030941</xdr:colOff>
      <xdr:row>153</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8"/>
  <sheetViews>
    <sheetView showGridLines="0" tabSelected="1" view="pageBreakPreview" zoomScale="85" zoomScaleNormal="100" zoomScaleSheetLayoutView="85" workbookViewId="0">
      <selection activeCell="A2" sqref="A2:J2"/>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03" t="s">
        <v>1</v>
      </c>
      <c r="B1" s="204"/>
      <c r="C1" s="205"/>
      <c r="D1" s="205"/>
      <c r="E1" s="3" t="s">
        <v>0</v>
      </c>
      <c r="F1" s="9"/>
      <c r="G1" s="3" t="s">
        <v>25</v>
      </c>
      <c r="H1" s="206"/>
      <c r="I1" s="206"/>
      <c r="J1" s="207"/>
    </row>
    <row r="2" spans="1:10" ht="15" customHeight="1" x14ac:dyDescent="0.2">
      <c r="A2" s="194" t="s">
        <v>2</v>
      </c>
      <c r="B2" s="195"/>
      <c r="C2" s="195"/>
      <c r="D2" s="195"/>
      <c r="E2" s="195"/>
      <c r="F2" s="195"/>
      <c r="G2" s="195"/>
      <c r="H2" s="195"/>
      <c r="I2" s="195"/>
      <c r="J2" s="196"/>
    </row>
    <row r="3" spans="1:10" ht="15" customHeight="1" x14ac:dyDescent="0.2">
      <c r="A3" s="122" t="s">
        <v>3</v>
      </c>
      <c r="B3" s="123"/>
      <c r="C3" s="123" t="s">
        <v>4</v>
      </c>
      <c r="D3" s="123"/>
      <c r="E3" s="123"/>
      <c r="F3" s="123"/>
      <c r="G3" s="123"/>
      <c r="H3" s="123"/>
      <c r="I3" s="123" t="s">
        <v>5</v>
      </c>
      <c r="J3" s="124"/>
    </row>
    <row r="4" spans="1:10" ht="15" customHeight="1" x14ac:dyDescent="0.2">
      <c r="A4" s="208" t="str">
        <f>+IFERROR(VLOOKUP(H1,[3]Directorio!$B$1:$Y$1001,2,FALSE),"")</f>
        <v/>
      </c>
      <c r="B4" s="191"/>
      <c r="C4" s="191" t="str">
        <f>+IFERROR(VLOOKUP(H1,[3]Directorio!$B$1:$Y$1001,3,FALSE),"")</f>
        <v/>
      </c>
      <c r="D4" s="191"/>
      <c r="E4" s="191"/>
      <c r="F4" s="191"/>
      <c r="G4" s="191"/>
      <c r="H4" s="191"/>
      <c r="I4" s="191" t="str">
        <f>+IFERROR(VLOOKUP(H1,[3]Directorio!$B$1:$Y$1001,4,FALSE),"")</f>
        <v/>
      </c>
      <c r="J4" s="192"/>
    </row>
    <row r="5" spans="1:10" ht="15" customHeight="1" x14ac:dyDescent="0.2">
      <c r="A5" s="122" t="s">
        <v>7</v>
      </c>
      <c r="B5" s="123"/>
      <c r="C5" s="123"/>
      <c r="D5" s="123"/>
      <c r="E5" s="123" t="s">
        <v>6</v>
      </c>
      <c r="F5" s="123"/>
      <c r="G5" s="123"/>
      <c r="H5" s="123"/>
      <c r="I5" s="123"/>
      <c r="J5" s="124"/>
    </row>
    <row r="6" spans="1:10" ht="15" customHeight="1" x14ac:dyDescent="0.2">
      <c r="A6" s="208" t="str">
        <f>+IFERROR(VLOOKUP(H1,[3]Directorio!$B$1:$Y$1001,5,FALSE),"")</f>
        <v/>
      </c>
      <c r="B6" s="191"/>
      <c r="C6" s="191"/>
      <c r="D6" s="191"/>
      <c r="E6" s="191" t="str">
        <f>+IFERROR(VLOOKUP(H1,[3]Directorio!$B$1:$Y$1001,6,FALSE),"")</f>
        <v/>
      </c>
      <c r="F6" s="191"/>
      <c r="G6" s="191"/>
      <c r="H6" s="191"/>
      <c r="I6" s="191"/>
      <c r="J6" s="192"/>
    </row>
    <row r="7" spans="1:10" ht="15" customHeight="1" x14ac:dyDescent="0.2">
      <c r="A7" s="122" t="s">
        <v>8</v>
      </c>
      <c r="B7" s="123"/>
      <c r="C7" s="123"/>
      <c r="D7" s="123"/>
      <c r="E7" s="123" t="s">
        <v>9</v>
      </c>
      <c r="F7" s="123"/>
      <c r="G7" s="123"/>
      <c r="H7" s="123" t="s">
        <v>10</v>
      </c>
      <c r="I7" s="123"/>
      <c r="J7" s="124"/>
    </row>
    <row r="8" spans="1:10" ht="15" customHeight="1" x14ac:dyDescent="0.2">
      <c r="A8" s="208" t="str">
        <f>+IFERROR(VLOOKUP(H1,[3]Directorio!$B$1:$Y$1001,7,FALSE),"")</f>
        <v/>
      </c>
      <c r="B8" s="191"/>
      <c r="C8" s="191"/>
      <c r="D8" s="191"/>
      <c r="E8" s="191" t="str">
        <f>+IFERROR(VLOOKUP(H1,[3]Directorio!$B$1:$Y$1001,8,FALSE),"")</f>
        <v/>
      </c>
      <c r="F8" s="191"/>
      <c r="G8" s="191"/>
      <c r="H8" s="191" t="str">
        <f>+IFERROR(VLOOKUP(H1,[3]Directorio!$B$1:$Y$1001,9,FALSE),"")</f>
        <v/>
      </c>
      <c r="I8" s="191"/>
      <c r="J8" s="192"/>
    </row>
    <row r="9" spans="1:10" ht="15" customHeight="1" x14ac:dyDescent="0.2">
      <c r="A9" s="122" t="s">
        <v>11</v>
      </c>
      <c r="B9" s="123"/>
      <c r="C9" s="123"/>
      <c r="D9" s="123" t="s">
        <v>12</v>
      </c>
      <c r="E9" s="123"/>
      <c r="F9" s="123"/>
      <c r="G9" s="123" t="s">
        <v>13</v>
      </c>
      <c r="H9" s="123"/>
      <c r="I9" s="123"/>
      <c r="J9" s="124"/>
    </row>
    <row r="10" spans="1:10" ht="15" customHeight="1" thickBot="1" x14ac:dyDescent="0.25">
      <c r="A10" s="193" t="str">
        <f>+IFERROR(VLOOKUP(H1,[3]Directorio!$B$1:$Y$1001,10,FALSE),"")</f>
        <v/>
      </c>
      <c r="B10" s="181"/>
      <c r="C10" s="181"/>
      <c r="D10" s="181" t="str">
        <f>+IFERROR(VLOOKUP(H1,[3]Directorio!$B$1:$Y$1001,11,FALSE),"")</f>
        <v/>
      </c>
      <c r="E10" s="181"/>
      <c r="F10" s="181"/>
      <c r="G10" s="181" t="str">
        <f>+IFERROR(VLOOKUP(H1,[3]Directorio!$B$1:$Y$1001,12,FALSE),"")</f>
        <v/>
      </c>
      <c r="H10" s="181"/>
      <c r="I10" s="181"/>
      <c r="J10" s="182"/>
    </row>
    <row r="11" spans="1:10" ht="15" customHeight="1" x14ac:dyDescent="0.2">
      <c r="A11" s="194" t="s">
        <v>14</v>
      </c>
      <c r="B11" s="195"/>
      <c r="C11" s="195"/>
      <c r="D11" s="195"/>
      <c r="E11" s="195"/>
      <c r="F11" s="195"/>
      <c r="G11" s="195"/>
      <c r="H11" s="195"/>
      <c r="I11" s="195"/>
      <c r="J11" s="196"/>
    </row>
    <row r="12" spans="1:10" ht="15" customHeight="1" x14ac:dyDescent="0.2">
      <c r="A12" s="58" t="s">
        <v>167</v>
      </c>
      <c r="B12" s="123" t="s">
        <v>15</v>
      </c>
      <c r="C12" s="123"/>
      <c r="D12" s="123"/>
      <c r="E12" s="189" t="s">
        <v>16</v>
      </c>
      <c r="F12" s="186"/>
      <c r="G12" s="189" t="s">
        <v>17</v>
      </c>
      <c r="H12" s="186"/>
      <c r="I12" s="189" t="s">
        <v>168</v>
      </c>
      <c r="J12" s="197"/>
    </row>
    <row r="13" spans="1:10" ht="15" customHeight="1" x14ac:dyDescent="0.2">
      <c r="A13" s="57" t="str">
        <f>+IFERROR(VLOOKUP(H1,[3]Directorio!$B$1:$Y$1001,13,FALSE),"")</f>
        <v/>
      </c>
      <c r="B13" s="191" t="str">
        <f>+IFERROR(VLOOKUP(H1,[3]Directorio!$B$1:$Y$1001,14,FALSE),"")</f>
        <v/>
      </c>
      <c r="C13" s="191"/>
      <c r="D13" s="191"/>
      <c r="E13" s="190" t="str">
        <f>+IFERROR(VLOOKUP(H1,[3]Directorio!$B$1:$Y$1001,15,FALSE),"")</f>
        <v/>
      </c>
      <c r="F13" s="188"/>
      <c r="G13" s="190" t="str">
        <f>+IFERROR(VLOOKUP(H1,[3]Directorio!$B$1:$Y$1001,16,FALSE),"")</f>
        <v/>
      </c>
      <c r="H13" s="188"/>
      <c r="I13" s="190" t="str">
        <f>+IFERROR(VLOOKUP(H1,[3]Directorio!$B$1:$Y$1001,17,FALSE),"")</f>
        <v/>
      </c>
      <c r="J13" s="198"/>
    </row>
    <row r="14" spans="1:10" ht="15" customHeight="1" x14ac:dyDescent="0.2">
      <c r="A14" s="185" t="s">
        <v>18</v>
      </c>
      <c r="B14" s="186"/>
      <c r="C14" s="189" t="s">
        <v>19</v>
      </c>
      <c r="D14" s="186"/>
      <c r="E14" s="189" t="s">
        <v>169</v>
      </c>
      <c r="F14" s="186"/>
      <c r="G14" s="123" t="s">
        <v>20</v>
      </c>
      <c r="H14" s="123"/>
      <c r="I14" s="123" t="s">
        <v>21</v>
      </c>
      <c r="J14" s="124"/>
    </row>
    <row r="15" spans="1:10" ht="15" customHeight="1" x14ac:dyDescent="0.2">
      <c r="A15" s="187" t="str">
        <f>+IFERROR(VLOOKUP(H1,[3]Directorio!$B$1:$Y$1001,18,FALSE),"")</f>
        <v/>
      </c>
      <c r="B15" s="188"/>
      <c r="C15" s="190" t="str">
        <f>+IFERROR(VLOOKUP(H1,[3]Directorio!$B$1:$Y$1001,19,FALSE),"")</f>
        <v/>
      </c>
      <c r="D15" s="188"/>
      <c r="E15" s="190" t="str">
        <f>+IFERROR(VLOOKUP(H1,[3]Directorio!$B$1:$Y$1001,20,FALSE),"")</f>
        <v/>
      </c>
      <c r="F15" s="188"/>
      <c r="G15" s="183" t="str">
        <f>+IFERROR(VLOOKUP(H1,[3]Directorio!$B$1:$Y$1001,21,FALSE),"")</f>
        <v/>
      </c>
      <c r="H15" s="183"/>
      <c r="I15" s="183" t="str">
        <f>+IFERROR(VLOOKUP(H1,[3]Directorio!$B$1:$Y$1001,22,FALSE),"")</f>
        <v/>
      </c>
      <c r="J15" s="184"/>
    </row>
    <row r="16" spans="1:10" ht="15" customHeight="1" x14ac:dyDescent="0.2">
      <c r="A16" s="122" t="s">
        <v>22</v>
      </c>
      <c r="B16" s="123"/>
      <c r="C16" s="123"/>
      <c r="D16" s="123" t="s">
        <v>23</v>
      </c>
      <c r="E16" s="123"/>
      <c r="F16" s="123"/>
      <c r="G16" s="123"/>
      <c r="H16" s="123"/>
      <c r="I16" s="123"/>
      <c r="J16" s="124"/>
    </row>
    <row r="17" spans="1:10" ht="15" customHeight="1" thickBot="1" x14ac:dyDescent="0.25">
      <c r="A17" s="179" t="str">
        <f>+IFERROR(VLOOKUP(H1,[3]Directorio!$B$1:$Y$1001,23,FALSE),"")</f>
        <v/>
      </c>
      <c r="B17" s="180"/>
      <c r="C17" s="180"/>
      <c r="D17" s="181" t="str">
        <f>+IFERROR(VLOOKUP(H1,[3]Directorio!$B$1:$Y$1001,24,FALSE),"")</f>
        <v/>
      </c>
      <c r="E17" s="181"/>
      <c r="F17" s="181"/>
      <c r="G17" s="181"/>
      <c r="H17" s="181"/>
      <c r="I17" s="181"/>
      <c r="J17" s="182"/>
    </row>
    <row r="18" spans="1:10" ht="15" customHeight="1" x14ac:dyDescent="0.2">
      <c r="A18" s="194" t="s">
        <v>27</v>
      </c>
      <c r="B18" s="195"/>
      <c r="C18" s="195"/>
      <c r="D18" s="195"/>
      <c r="E18" s="195"/>
      <c r="F18" s="195"/>
      <c r="G18" s="195"/>
      <c r="H18" s="195"/>
      <c r="I18" s="195"/>
      <c r="J18" s="196"/>
    </row>
    <row r="19" spans="1:10" ht="15" customHeight="1" thickBot="1" x14ac:dyDescent="0.25">
      <c r="A19" s="199" t="s">
        <v>24</v>
      </c>
      <c r="B19" s="200"/>
      <c r="C19" s="201"/>
      <c r="D19" s="201"/>
      <c r="E19" s="201"/>
      <c r="F19" s="200" t="s">
        <v>26</v>
      </c>
      <c r="G19" s="200"/>
      <c r="H19" s="201"/>
      <c r="I19" s="201"/>
      <c r="J19" s="202"/>
    </row>
    <row r="20" spans="1:10" ht="15" customHeight="1" thickBot="1" x14ac:dyDescent="0.25">
      <c r="A20" s="176" t="s">
        <v>28</v>
      </c>
      <c r="B20" s="177"/>
      <c r="C20" s="177"/>
      <c r="D20" s="177"/>
      <c r="E20" s="177"/>
      <c r="F20" s="177"/>
      <c r="G20" s="177"/>
      <c r="H20" s="177"/>
      <c r="I20" s="177"/>
      <c r="J20" s="178"/>
    </row>
    <row r="21" spans="1:10" ht="39.950000000000003" customHeight="1" thickBot="1" x14ac:dyDescent="0.25">
      <c r="A21" s="115" t="s">
        <v>181</v>
      </c>
      <c r="B21" s="116"/>
      <c r="C21" s="116"/>
      <c r="D21" s="116"/>
      <c r="E21" s="116"/>
      <c r="F21" s="116"/>
      <c r="G21" s="116"/>
      <c r="H21" s="117"/>
      <c r="I21" s="118" t="str">
        <f>+IF(OR(D22="Valide todos los criterios"),"Valide todas las variables",IF(AND(D22="Cumple variable"),"Cumple obligación","No cumple obligación"))</f>
        <v>Valide todas las variables</v>
      </c>
      <c r="J21" s="119"/>
    </row>
    <row r="22" spans="1:10" ht="15" customHeight="1" x14ac:dyDescent="0.2">
      <c r="A22" s="156" t="s">
        <v>181</v>
      </c>
      <c r="B22" s="12" t="s">
        <v>37</v>
      </c>
      <c r="C22" s="13"/>
      <c r="D22" s="169" t="str">
        <f>+IF(OR(C22="",C23="",C24="",C25=""),"Valide todos los criterios",IF(AND(C22="Cumple",C23="Cumple",C24="Cumple",C25="Cumple"),"Cumple variable","No cumple variable"))</f>
        <v>Valide todos los criterios</v>
      </c>
      <c r="E22" s="106" t="s">
        <v>46</v>
      </c>
      <c r="F22" s="106"/>
      <c r="G22" s="106"/>
      <c r="H22" s="106"/>
      <c r="I22" s="106"/>
      <c r="J22" s="107"/>
    </row>
    <row r="23" spans="1:10" ht="45" customHeight="1" x14ac:dyDescent="0.2">
      <c r="A23" s="157"/>
      <c r="B23" s="10" t="s">
        <v>38</v>
      </c>
      <c r="C23" s="11"/>
      <c r="D23" s="170"/>
      <c r="E23" s="153"/>
      <c r="F23" s="154"/>
      <c r="G23" s="154"/>
      <c r="H23" s="154"/>
      <c r="I23" s="154"/>
      <c r="J23" s="155"/>
    </row>
    <row r="24" spans="1:10" ht="45" customHeight="1" x14ac:dyDescent="0.2">
      <c r="A24" s="157"/>
      <c r="B24" s="10" t="s">
        <v>39</v>
      </c>
      <c r="C24" s="11"/>
      <c r="D24" s="170"/>
      <c r="E24" s="153"/>
      <c r="F24" s="154"/>
      <c r="G24" s="154"/>
      <c r="H24" s="154"/>
      <c r="I24" s="154"/>
      <c r="J24" s="155"/>
    </row>
    <row r="25" spans="1:10" ht="45" customHeight="1" thickBot="1" x14ac:dyDescent="0.25">
      <c r="A25" s="159"/>
      <c r="B25" s="14" t="s">
        <v>40</v>
      </c>
      <c r="C25" s="42"/>
      <c r="D25" s="171"/>
      <c r="E25" s="108"/>
      <c r="F25" s="109"/>
      <c r="G25" s="109"/>
      <c r="H25" s="109"/>
      <c r="I25" s="109"/>
      <c r="J25" s="110"/>
    </row>
    <row r="26" spans="1:10" ht="39.950000000000003" customHeight="1" thickBot="1" x14ac:dyDescent="0.25">
      <c r="A26" s="115" t="s">
        <v>182</v>
      </c>
      <c r="B26" s="116"/>
      <c r="C26" s="116"/>
      <c r="D26" s="116"/>
      <c r="E26" s="116"/>
      <c r="F26" s="116"/>
      <c r="G26" s="116"/>
      <c r="H26" s="117"/>
      <c r="I26" s="118" t="str">
        <f>+IF(C35="X","Obligación no aplica",IF(OR(D27="Valide todos los criterios"),"Valide todas las variables",IF(AND(D27="Cumple variable"),"Cumple obligación","No cumple obligación")))</f>
        <v>Valide todas las variables</v>
      </c>
      <c r="J26" s="119"/>
    </row>
    <row r="27" spans="1:10" ht="15" customHeight="1" x14ac:dyDescent="0.2">
      <c r="A27" s="156" t="s">
        <v>182</v>
      </c>
      <c r="B27" s="12" t="s">
        <v>37</v>
      </c>
      <c r="C27" s="13"/>
      <c r="D27" s="169"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06" t="s">
        <v>46</v>
      </c>
      <c r="F27" s="106"/>
      <c r="G27" s="106"/>
      <c r="H27" s="106"/>
      <c r="I27" s="106"/>
      <c r="J27" s="107"/>
    </row>
    <row r="28" spans="1:10" ht="15" customHeight="1" x14ac:dyDescent="0.2">
      <c r="A28" s="157"/>
      <c r="B28" s="10" t="s">
        <v>38</v>
      </c>
      <c r="C28" s="11"/>
      <c r="D28" s="170"/>
      <c r="E28" s="153"/>
      <c r="F28" s="154"/>
      <c r="G28" s="154"/>
      <c r="H28" s="154"/>
      <c r="I28" s="154"/>
      <c r="J28" s="155"/>
    </row>
    <row r="29" spans="1:10" ht="15" customHeight="1" x14ac:dyDescent="0.2">
      <c r="A29" s="157"/>
      <c r="B29" s="10" t="s">
        <v>39</v>
      </c>
      <c r="C29" s="11"/>
      <c r="D29" s="170"/>
      <c r="E29" s="153"/>
      <c r="F29" s="154"/>
      <c r="G29" s="154"/>
      <c r="H29" s="154"/>
      <c r="I29" s="154"/>
      <c r="J29" s="155"/>
    </row>
    <row r="30" spans="1:10" ht="15" customHeight="1" x14ac:dyDescent="0.2">
      <c r="A30" s="157"/>
      <c r="B30" s="10" t="s">
        <v>40</v>
      </c>
      <c r="C30" s="11"/>
      <c r="D30" s="170"/>
      <c r="E30" s="153"/>
      <c r="F30" s="154"/>
      <c r="G30" s="154"/>
      <c r="H30" s="154"/>
      <c r="I30" s="154"/>
      <c r="J30" s="155"/>
    </row>
    <row r="31" spans="1:10" ht="15" customHeight="1" x14ac:dyDescent="0.2">
      <c r="A31" s="157"/>
      <c r="B31" s="10" t="s">
        <v>41</v>
      </c>
      <c r="C31" s="11"/>
      <c r="D31" s="170"/>
      <c r="E31" s="153"/>
      <c r="F31" s="154"/>
      <c r="G31" s="154"/>
      <c r="H31" s="154"/>
      <c r="I31" s="154"/>
      <c r="J31" s="155"/>
    </row>
    <row r="32" spans="1:10" ht="15" customHeight="1" x14ac:dyDescent="0.2">
      <c r="A32" s="157"/>
      <c r="B32" s="10" t="s">
        <v>42</v>
      </c>
      <c r="C32" s="11"/>
      <c r="D32" s="170"/>
      <c r="E32" s="153"/>
      <c r="F32" s="154"/>
      <c r="G32" s="154"/>
      <c r="H32" s="154"/>
      <c r="I32" s="154"/>
      <c r="J32" s="155"/>
    </row>
    <row r="33" spans="1:10" ht="15" customHeight="1" x14ac:dyDescent="0.2">
      <c r="A33" s="157"/>
      <c r="B33" s="10" t="s">
        <v>43</v>
      </c>
      <c r="C33" s="11"/>
      <c r="D33" s="170"/>
      <c r="E33" s="153"/>
      <c r="F33" s="154"/>
      <c r="G33" s="154"/>
      <c r="H33" s="154"/>
      <c r="I33" s="154"/>
      <c r="J33" s="155"/>
    </row>
    <row r="34" spans="1:10" ht="15" customHeight="1" x14ac:dyDescent="0.2">
      <c r="A34" s="158"/>
      <c r="B34" s="10" t="s">
        <v>44</v>
      </c>
      <c r="C34" s="17"/>
      <c r="D34" s="175"/>
      <c r="E34" s="153"/>
      <c r="F34" s="154"/>
      <c r="G34" s="154"/>
      <c r="H34" s="154"/>
      <c r="I34" s="154"/>
      <c r="J34" s="155"/>
    </row>
    <row r="35" spans="1:10" ht="15" customHeight="1" thickBot="1" x14ac:dyDescent="0.25">
      <c r="A35" s="159"/>
      <c r="B35" s="18" t="s">
        <v>48</v>
      </c>
      <c r="C35" s="19"/>
      <c r="D35" s="171"/>
      <c r="E35" s="108"/>
      <c r="F35" s="109"/>
      <c r="G35" s="109"/>
      <c r="H35" s="109"/>
      <c r="I35" s="109"/>
      <c r="J35" s="110"/>
    </row>
    <row r="36" spans="1:10" ht="60" customHeight="1" thickBot="1" x14ac:dyDescent="0.25">
      <c r="A36" s="115" t="s">
        <v>348</v>
      </c>
      <c r="B36" s="116"/>
      <c r="C36" s="116"/>
      <c r="D36" s="116"/>
      <c r="E36" s="116"/>
      <c r="F36" s="116"/>
      <c r="G36" s="116"/>
      <c r="H36" s="117"/>
      <c r="I36" s="118" t="str">
        <f>+IF(OR(D37="Valide todos los criterios"),"Valide todas las variables",IF(AND(D37="Cumple variable"),"Cumple obligación","No cumple obligación"))</f>
        <v>Valide todas las variables</v>
      </c>
      <c r="J36" s="119"/>
    </row>
    <row r="37" spans="1:10" ht="20.100000000000001" customHeight="1" x14ac:dyDescent="0.2">
      <c r="A37" s="156" t="s">
        <v>184</v>
      </c>
      <c r="B37" s="12" t="s">
        <v>37</v>
      </c>
      <c r="C37" s="13"/>
      <c r="D37" s="160" t="str">
        <f>+IF(OR(C37="",C38="",C39=""),"Valide todos los criterios",IF(AND(C37="Cumple",C38="Cumple",C39="Cumple"),"Cumple variable","No cumple variable"))</f>
        <v>Valide todos los criterios</v>
      </c>
      <c r="E37" s="106" t="s">
        <v>46</v>
      </c>
      <c r="F37" s="106"/>
      <c r="G37" s="106"/>
      <c r="H37" s="106"/>
      <c r="I37" s="106"/>
      <c r="J37" s="107"/>
    </row>
    <row r="38" spans="1:10" ht="60" customHeight="1" x14ac:dyDescent="0.2">
      <c r="A38" s="157"/>
      <c r="B38" s="10" t="s">
        <v>38</v>
      </c>
      <c r="C38" s="11"/>
      <c r="D38" s="161"/>
      <c r="E38" s="153"/>
      <c r="F38" s="154"/>
      <c r="G38" s="154"/>
      <c r="H38" s="154"/>
      <c r="I38" s="154"/>
      <c r="J38" s="155"/>
    </row>
    <row r="39" spans="1:10" ht="60" customHeight="1" thickBot="1" x14ac:dyDescent="0.25">
      <c r="A39" s="159"/>
      <c r="B39" s="14" t="s">
        <v>39</v>
      </c>
      <c r="C39" s="15"/>
      <c r="D39" s="162"/>
      <c r="E39" s="108"/>
      <c r="F39" s="109"/>
      <c r="G39" s="109"/>
      <c r="H39" s="109"/>
      <c r="I39" s="109"/>
      <c r="J39" s="110"/>
    </row>
    <row r="40" spans="1:10" ht="60" customHeight="1" thickBot="1" x14ac:dyDescent="0.25">
      <c r="A40" s="115" t="s">
        <v>349</v>
      </c>
      <c r="B40" s="116"/>
      <c r="C40" s="116"/>
      <c r="D40" s="116"/>
      <c r="E40" s="116"/>
      <c r="F40" s="116"/>
      <c r="G40" s="116"/>
      <c r="H40" s="117"/>
      <c r="I40" s="118" t="str">
        <f>+IF(OR(D41="Valide todos los criterios"),"Valide todas las variables",IF(AND(D41="Cumple variable"),"Cumple obligación","No cumple obligación"))</f>
        <v>Valide todas las variables</v>
      </c>
      <c r="J40" s="119"/>
    </row>
    <row r="41" spans="1:10" ht="15" customHeight="1" x14ac:dyDescent="0.2">
      <c r="A41" s="156" t="s">
        <v>185</v>
      </c>
      <c r="B41" s="12" t="s">
        <v>37</v>
      </c>
      <c r="C41" s="13"/>
      <c r="D41" s="160" t="str">
        <f>+IF(OR(C41="",C42="",C43=""),"Valide todos los criterios",IF(AND(C41="Cumple",C42="Cumple",C43="Cumple"),"Cumple variable","No cumple variable"))</f>
        <v>Valide todos los criterios</v>
      </c>
      <c r="E41" s="106" t="s">
        <v>46</v>
      </c>
      <c r="F41" s="106"/>
      <c r="G41" s="106"/>
      <c r="H41" s="106"/>
      <c r="I41" s="106"/>
      <c r="J41" s="107"/>
    </row>
    <row r="42" spans="1:10" ht="60" customHeight="1" x14ac:dyDescent="0.2">
      <c r="A42" s="157"/>
      <c r="B42" s="10" t="s">
        <v>38</v>
      </c>
      <c r="C42" s="11"/>
      <c r="D42" s="161"/>
      <c r="E42" s="153"/>
      <c r="F42" s="154"/>
      <c r="G42" s="154"/>
      <c r="H42" s="154"/>
      <c r="I42" s="154"/>
      <c r="J42" s="155"/>
    </row>
    <row r="43" spans="1:10" ht="60" customHeight="1" thickBot="1" x14ac:dyDescent="0.25">
      <c r="A43" s="159"/>
      <c r="B43" s="14" t="s">
        <v>39</v>
      </c>
      <c r="C43" s="63"/>
      <c r="D43" s="162"/>
      <c r="E43" s="108"/>
      <c r="F43" s="109"/>
      <c r="G43" s="109"/>
      <c r="H43" s="109"/>
      <c r="I43" s="109"/>
      <c r="J43" s="110"/>
    </row>
    <row r="44" spans="1:10" ht="39.950000000000003" customHeight="1" thickBot="1" x14ac:dyDescent="0.25">
      <c r="A44" s="115" t="s">
        <v>186</v>
      </c>
      <c r="B44" s="116"/>
      <c r="C44" s="116"/>
      <c r="D44" s="116"/>
      <c r="E44" s="116"/>
      <c r="F44" s="116"/>
      <c r="G44" s="116"/>
      <c r="H44" s="117"/>
      <c r="I44" s="118" t="str">
        <f>+IF(OR(D45="Valide todos los criterios",D47="Valide todos los criterios",D63="Valide todos los criterios",D70="Valide todos los criterios"),"Valide todas las variables",IF(AND(D45="Cumple variable",D47="Cumple variable",D63="Cumple variable",D70="Cumple variable"),"Cumple obligación","No cumple obligación"))</f>
        <v>Valide todas las variables</v>
      </c>
      <c r="J44" s="119"/>
    </row>
    <row r="45" spans="1:10" ht="15" customHeight="1" x14ac:dyDescent="0.2">
      <c r="A45" s="156" t="s">
        <v>187</v>
      </c>
      <c r="B45" s="111" t="s">
        <v>37</v>
      </c>
      <c r="C45" s="113"/>
      <c r="D45" s="169" t="str">
        <f>+IF(OR(C45=""),"Valide todos los criterios",IF(AND(C45="Cumple"),"Cumple variable","No cumple variable"))</f>
        <v>Valide todos los criterios</v>
      </c>
      <c r="E45" s="106" t="s">
        <v>46</v>
      </c>
      <c r="F45" s="106"/>
      <c r="G45" s="106"/>
      <c r="H45" s="106"/>
      <c r="I45" s="106"/>
      <c r="J45" s="107"/>
    </row>
    <row r="46" spans="1:10" ht="120" customHeight="1" thickBot="1" x14ac:dyDescent="0.25">
      <c r="A46" s="157"/>
      <c r="B46" s="112"/>
      <c r="C46" s="114"/>
      <c r="D46" s="170"/>
      <c r="E46" s="153"/>
      <c r="F46" s="154"/>
      <c r="G46" s="154"/>
      <c r="H46" s="154"/>
      <c r="I46" s="154"/>
      <c r="J46" s="155"/>
    </row>
    <row r="47" spans="1:10" ht="15" customHeight="1" x14ac:dyDescent="0.2">
      <c r="A47" s="173" t="s">
        <v>189</v>
      </c>
      <c r="B47" s="12" t="s">
        <v>37</v>
      </c>
      <c r="C47" s="13"/>
      <c r="D47" s="169" t="str">
        <f>+IF(A62="No",IF(OR(C47="",C48="",C49="",C50="",C51="",C52="",C53="",C54="",C55="",C56="",C57="",C58="",C59="",C60=""),"Valide todos los criterios",IF(AND(C47="Cumple",C48="Cumple",C49="Cumple",C50="Cumple",C51="Cumple",C52="Cumple",C53="Cumple",C54="Cumple",C55="Cumple",C56="Cumple",C57="Cumple",C58="Cumple",C59="Cumple",C60="Cumple"),"Cumple variable","No cumple variable")),IF(OR(C61="",C62=""),"Valide todos los criterios",IF(AND(C61="Cumple",C62="Cumple"),"Cumple variable","No cumple variable")))</f>
        <v>Valide todos los criterios</v>
      </c>
      <c r="E47" s="106" t="s">
        <v>46</v>
      </c>
      <c r="F47" s="106"/>
      <c r="G47" s="106"/>
      <c r="H47" s="106"/>
      <c r="I47" s="106"/>
      <c r="J47" s="107"/>
    </row>
    <row r="48" spans="1:10" ht="15" customHeight="1" x14ac:dyDescent="0.2">
      <c r="A48" s="172"/>
      <c r="B48" s="10" t="s">
        <v>38</v>
      </c>
      <c r="C48" s="11"/>
      <c r="D48" s="170"/>
      <c r="E48" s="153"/>
      <c r="F48" s="154"/>
      <c r="G48" s="154"/>
      <c r="H48" s="154"/>
      <c r="I48" s="154"/>
      <c r="J48" s="155"/>
    </row>
    <row r="49" spans="1:10" ht="15" customHeight="1" x14ac:dyDescent="0.2">
      <c r="A49" s="172"/>
      <c r="B49" s="10" t="s">
        <v>39</v>
      </c>
      <c r="C49" s="11"/>
      <c r="D49" s="170"/>
      <c r="E49" s="153"/>
      <c r="F49" s="154"/>
      <c r="G49" s="154"/>
      <c r="H49" s="154"/>
      <c r="I49" s="154"/>
      <c r="J49" s="155"/>
    </row>
    <row r="50" spans="1:10" ht="15" customHeight="1" x14ac:dyDescent="0.2">
      <c r="A50" s="172"/>
      <c r="B50" s="10" t="s">
        <v>40</v>
      </c>
      <c r="C50" s="11"/>
      <c r="D50" s="170"/>
      <c r="E50" s="153"/>
      <c r="F50" s="154"/>
      <c r="G50" s="154"/>
      <c r="H50" s="154"/>
      <c r="I50" s="154"/>
      <c r="J50" s="155"/>
    </row>
    <row r="51" spans="1:10" ht="15" customHeight="1" x14ac:dyDescent="0.2">
      <c r="A51" s="172"/>
      <c r="B51" s="10" t="s">
        <v>41</v>
      </c>
      <c r="C51" s="11"/>
      <c r="D51" s="170"/>
      <c r="E51" s="153"/>
      <c r="F51" s="154"/>
      <c r="G51" s="154"/>
      <c r="H51" s="154"/>
      <c r="I51" s="154"/>
      <c r="J51" s="155"/>
    </row>
    <row r="52" spans="1:10" ht="15" customHeight="1" x14ac:dyDescent="0.2">
      <c r="A52" s="172"/>
      <c r="B52" s="10" t="s">
        <v>42</v>
      </c>
      <c r="C52" s="11"/>
      <c r="D52" s="170"/>
      <c r="E52" s="153"/>
      <c r="F52" s="154"/>
      <c r="G52" s="154"/>
      <c r="H52" s="154"/>
      <c r="I52" s="154"/>
      <c r="J52" s="155"/>
    </row>
    <row r="53" spans="1:10" ht="15" customHeight="1" x14ac:dyDescent="0.2">
      <c r="A53" s="172"/>
      <c r="B53" s="10" t="s">
        <v>43</v>
      </c>
      <c r="C53" s="11"/>
      <c r="D53" s="170"/>
      <c r="E53" s="153"/>
      <c r="F53" s="154"/>
      <c r="G53" s="154"/>
      <c r="H53" s="154"/>
      <c r="I53" s="154"/>
      <c r="J53" s="155"/>
    </row>
    <row r="54" spans="1:10" ht="15" customHeight="1" x14ac:dyDescent="0.2">
      <c r="A54" s="172"/>
      <c r="B54" s="16" t="s">
        <v>44</v>
      </c>
      <c r="C54" s="17"/>
      <c r="D54" s="175"/>
      <c r="E54" s="153"/>
      <c r="F54" s="154"/>
      <c r="G54" s="154"/>
      <c r="H54" s="154"/>
      <c r="I54" s="154"/>
      <c r="J54" s="155"/>
    </row>
    <row r="55" spans="1:10" ht="15" customHeight="1" x14ac:dyDescent="0.2">
      <c r="A55" s="172"/>
      <c r="B55" s="16" t="s">
        <v>49</v>
      </c>
      <c r="C55" s="17"/>
      <c r="D55" s="175"/>
      <c r="E55" s="153"/>
      <c r="F55" s="154"/>
      <c r="G55" s="154"/>
      <c r="H55" s="154"/>
      <c r="I55" s="154"/>
      <c r="J55" s="155"/>
    </row>
    <row r="56" spans="1:10" ht="15" customHeight="1" x14ac:dyDescent="0.2">
      <c r="A56" s="172"/>
      <c r="B56" s="16" t="s">
        <v>50</v>
      </c>
      <c r="C56" s="17"/>
      <c r="D56" s="175"/>
      <c r="E56" s="153"/>
      <c r="F56" s="154"/>
      <c r="G56" s="154"/>
      <c r="H56" s="154"/>
      <c r="I56" s="154"/>
      <c r="J56" s="155"/>
    </row>
    <row r="57" spans="1:10" ht="15" customHeight="1" x14ac:dyDescent="0.2">
      <c r="A57" s="172"/>
      <c r="B57" s="16" t="s">
        <v>58</v>
      </c>
      <c r="C57" s="17"/>
      <c r="D57" s="175"/>
      <c r="E57" s="153"/>
      <c r="F57" s="154"/>
      <c r="G57" s="154"/>
      <c r="H57" s="154"/>
      <c r="I57" s="154"/>
      <c r="J57" s="155"/>
    </row>
    <row r="58" spans="1:10" ht="15" customHeight="1" x14ac:dyDescent="0.2">
      <c r="A58" s="215"/>
      <c r="B58" s="16" t="s">
        <v>170</v>
      </c>
      <c r="C58" s="17"/>
      <c r="D58" s="175"/>
      <c r="E58" s="153"/>
      <c r="F58" s="154"/>
      <c r="G58" s="154"/>
      <c r="H58" s="154"/>
      <c r="I58" s="154"/>
      <c r="J58" s="155"/>
    </row>
    <row r="59" spans="1:10" ht="15" customHeight="1" x14ac:dyDescent="0.2">
      <c r="A59" s="212" t="s">
        <v>55</v>
      </c>
      <c r="B59" s="16" t="s">
        <v>171</v>
      </c>
      <c r="C59" s="17"/>
      <c r="D59" s="175"/>
      <c r="E59" s="153"/>
      <c r="F59" s="154"/>
      <c r="G59" s="154"/>
      <c r="H59" s="154"/>
      <c r="I59" s="154"/>
      <c r="J59" s="155"/>
    </row>
    <row r="60" spans="1:10" ht="15" customHeight="1" x14ac:dyDescent="0.2">
      <c r="A60" s="213"/>
      <c r="B60" s="16" t="s">
        <v>172</v>
      </c>
      <c r="C60" s="17"/>
      <c r="D60" s="175"/>
      <c r="E60" s="153"/>
      <c r="F60" s="154"/>
      <c r="G60" s="154"/>
      <c r="H60" s="154"/>
      <c r="I60" s="154"/>
      <c r="J60" s="155"/>
    </row>
    <row r="61" spans="1:10" ht="15" customHeight="1" x14ac:dyDescent="0.2">
      <c r="A61" s="214"/>
      <c r="B61" s="60" t="s">
        <v>37</v>
      </c>
      <c r="C61" s="11"/>
      <c r="D61" s="175"/>
      <c r="E61" s="153"/>
      <c r="F61" s="154"/>
      <c r="G61" s="154"/>
      <c r="H61" s="154"/>
      <c r="I61" s="154"/>
      <c r="J61" s="155"/>
    </row>
    <row r="62" spans="1:10" ht="15" customHeight="1" thickBot="1" x14ac:dyDescent="0.25">
      <c r="A62" s="23"/>
      <c r="B62" s="59" t="s">
        <v>38</v>
      </c>
      <c r="C62" s="56"/>
      <c r="D62" s="171"/>
      <c r="E62" s="108"/>
      <c r="F62" s="109"/>
      <c r="G62" s="109"/>
      <c r="H62" s="109"/>
      <c r="I62" s="109"/>
      <c r="J62" s="110"/>
    </row>
    <row r="63" spans="1:10" ht="15" customHeight="1" x14ac:dyDescent="0.2">
      <c r="A63" s="173" t="s">
        <v>190</v>
      </c>
      <c r="B63" s="12" t="s">
        <v>37</v>
      </c>
      <c r="C63" s="13"/>
      <c r="D63" s="169" t="str">
        <f>+IF(A62="No",IF(OR(C63="",C64="",C65="",C66="",C67="",C68=""),"Valide todos los criterios",IF(AND(C63="Cumple",C64="Cumple",C65="Cumple",C66="Cumple",C67="Cumple",C68="Cumple"),"Cumple variable","No cumple variable")),IF(OR(C69=""),"Valide todos los criterios",IF(AND(C69="Cumple"),"Cumple variable","No cumple variable")))</f>
        <v>Valide todos los criterios</v>
      </c>
      <c r="E63" s="106" t="s">
        <v>46</v>
      </c>
      <c r="F63" s="106"/>
      <c r="G63" s="106"/>
      <c r="H63" s="106"/>
      <c r="I63" s="106"/>
      <c r="J63" s="107"/>
    </row>
    <row r="64" spans="1:10" ht="20.100000000000001" customHeight="1" x14ac:dyDescent="0.2">
      <c r="A64" s="172"/>
      <c r="B64" s="10" t="s">
        <v>38</v>
      </c>
      <c r="C64" s="11"/>
      <c r="D64" s="170"/>
      <c r="E64" s="153"/>
      <c r="F64" s="154"/>
      <c r="G64" s="154"/>
      <c r="H64" s="154"/>
      <c r="I64" s="154"/>
      <c r="J64" s="155"/>
    </row>
    <row r="65" spans="1:10" ht="20.100000000000001" customHeight="1" x14ac:dyDescent="0.2">
      <c r="A65" s="172"/>
      <c r="B65" s="10" t="s">
        <v>39</v>
      </c>
      <c r="C65" s="11"/>
      <c r="D65" s="170"/>
      <c r="E65" s="153"/>
      <c r="F65" s="154"/>
      <c r="G65" s="154"/>
      <c r="H65" s="154"/>
      <c r="I65" s="154"/>
      <c r="J65" s="155"/>
    </row>
    <row r="66" spans="1:10" ht="20.100000000000001" customHeight="1" x14ac:dyDescent="0.2">
      <c r="A66" s="172"/>
      <c r="B66" s="10" t="s">
        <v>40</v>
      </c>
      <c r="C66" s="11"/>
      <c r="D66" s="170"/>
      <c r="E66" s="153"/>
      <c r="F66" s="154"/>
      <c r="G66" s="154"/>
      <c r="H66" s="154"/>
      <c r="I66" s="154"/>
      <c r="J66" s="155"/>
    </row>
    <row r="67" spans="1:10" ht="20.100000000000001" customHeight="1" x14ac:dyDescent="0.2">
      <c r="A67" s="172"/>
      <c r="B67" s="10" t="s">
        <v>41</v>
      </c>
      <c r="C67" s="11"/>
      <c r="D67" s="170"/>
      <c r="E67" s="153"/>
      <c r="F67" s="154"/>
      <c r="G67" s="154"/>
      <c r="H67" s="154"/>
      <c r="I67" s="154"/>
      <c r="J67" s="155"/>
    </row>
    <row r="68" spans="1:10" ht="20.100000000000001" customHeight="1" x14ac:dyDescent="0.2">
      <c r="A68" s="172"/>
      <c r="B68" s="10" t="s">
        <v>42</v>
      </c>
      <c r="C68" s="11"/>
      <c r="D68" s="170"/>
      <c r="E68" s="153"/>
      <c r="F68" s="154"/>
      <c r="G68" s="154"/>
      <c r="H68" s="154"/>
      <c r="I68" s="154"/>
      <c r="J68" s="155"/>
    </row>
    <row r="69" spans="1:10" ht="20.100000000000001" customHeight="1" thickBot="1" x14ac:dyDescent="0.25">
      <c r="A69" s="174"/>
      <c r="B69" s="41" t="s">
        <v>37</v>
      </c>
      <c r="C69" s="15"/>
      <c r="D69" s="171"/>
      <c r="E69" s="108"/>
      <c r="F69" s="109"/>
      <c r="G69" s="109"/>
      <c r="H69" s="109"/>
      <c r="I69" s="109"/>
      <c r="J69" s="110"/>
    </row>
    <row r="70" spans="1:10" ht="15" customHeight="1" x14ac:dyDescent="0.2">
      <c r="A70" s="156" t="s">
        <v>191</v>
      </c>
      <c r="B70" s="12" t="s">
        <v>37</v>
      </c>
      <c r="C70" s="13"/>
      <c r="D70" s="169" t="str">
        <f>+IF(A62="No",IF(OR(C70="",C71="",C72="",C73="",C74="",C75="",C76=""),"Valide todos los criterios",IF(AND(C70="Cumple",C71="Cumple",C72="Cumple",C73="Cumple",C74="Cumple",C75="Cumple",C76="Cumple"),"Cumple variable","No cumple variable")),IF(OR(C77=""),"Valide todos los criterios",IF(AND(C77="Cumple"),"Cumple variable","No cumple variable")))</f>
        <v>Valide todos los criterios</v>
      </c>
      <c r="E70" s="106" t="s">
        <v>46</v>
      </c>
      <c r="F70" s="106"/>
      <c r="G70" s="106"/>
      <c r="H70" s="106"/>
      <c r="I70" s="106"/>
      <c r="J70" s="107"/>
    </row>
    <row r="71" spans="1:10" ht="15" customHeight="1" x14ac:dyDescent="0.2">
      <c r="A71" s="157"/>
      <c r="B71" s="10" t="s">
        <v>38</v>
      </c>
      <c r="C71" s="11"/>
      <c r="D71" s="170"/>
      <c r="E71" s="153"/>
      <c r="F71" s="154"/>
      <c r="G71" s="154"/>
      <c r="H71" s="154"/>
      <c r="I71" s="154"/>
      <c r="J71" s="155"/>
    </row>
    <row r="72" spans="1:10" ht="15" customHeight="1" x14ac:dyDescent="0.2">
      <c r="A72" s="157"/>
      <c r="B72" s="10" t="s">
        <v>39</v>
      </c>
      <c r="C72" s="11"/>
      <c r="D72" s="170"/>
      <c r="E72" s="153"/>
      <c r="F72" s="154"/>
      <c r="G72" s="154"/>
      <c r="H72" s="154"/>
      <c r="I72" s="154"/>
      <c r="J72" s="155"/>
    </row>
    <row r="73" spans="1:10" ht="15" customHeight="1" x14ac:dyDescent="0.2">
      <c r="A73" s="157"/>
      <c r="B73" s="10" t="s">
        <v>40</v>
      </c>
      <c r="C73" s="11"/>
      <c r="D73" s="170"/>
      <c r="E73" s="153"/>
      <c r="F73" s="154"/>
      <c r="G73" s="154"/>
      <c r="H73" s="154"/>
      <c r="I73" s="154"/>
      <c r="J73" s="155"/>
    </row>
    <row r="74" spans="1:10" ht="15" customHeight="1" x14ac:dyDescent="0.2">
      <c r="A74" s="157"/>
      <c r="B74" s="10" t="s">
        <v>41</v>
      </c>
      <c r="C74" s="11"/>
      <c r="D74" s="170"/>
      <c r="E74" s="153"/>
      <c r="F74" s="154"/>
      <c r="G74" s="154"/>
      <c r="H74" s="154"/>
      <c r="I74" s="154"/>
      <c r="J74" s="155"/>
    </row>
    <row r="75" spans="1:10" ht="15" customHeight="1" x14ac:dyDescent="0.2">
      <c r="A75" s="157"/>
      <c r="B75" s="10" t="s">
        <v>42</v>
      </c>
      <c r="C75" s="11"/>
      <c r="D75" s="170"/>
      <c r="E75" s="153"/>
      <c r="F75" s="154"/>
      <c r="G75" s="154"/>
      <c r="H75" s="154"/>
      <c r="I75" s="154"/>
      <c r="J75" s="155"/>
    </row>
    <row r="76" spans="1:10" ht="15" customHeight="1" x14ac:dyDescent="0.2">
      <c r="A76" s="157"/>
      <c r="B76" s="10" t="s">
        <v>43</v>
      </c>
      <c r="C76" s="11"/>
      <c r="D76" s="170"/>
      <c r="E76" s="153"/>
      <c r="F76" s="154"/>
      <c r="G76" s="154"/>
      <c r="H76" s="154"/>
      <c r="I76" s="154"/>
      <c r="J76" s="155"/>
    </row>
    <row r="77" spans="1:10" ht="15" customHeight="1" thickBot="1" x14ac:dyDescent="0.25">
      <c r="A77" s="159"/>
      <c r="B77" s="41" t="s">
        <v>37</v>
      </c>
      <c r="C77" s="15"/>
      <c r="D77" s="171"/>
      <c r="E77" s="108"/>
      <c r="F77" s="109"/>
      <c r="G77" s="109"/>
      <c r="H77" s="109"/>
      <c r="I77" s="109"/>
      <c r="J77" s="110"/>
    </row>
    <row r="78" spans="1:10" ht="39.950000000000003" customHeight="1" thickBot="1" x14ac:dyDescent="0.25">
      <c r="A78" s="115" t="s">
        <v>192</v>
      </c>
      <c r="B78" s="116"/>
      <c r="C78" s="116"/>
      <c r="D78" s="116"/>
      <c r="E78" s="116"/>
      <c r="F78" s="116"/>
      <c r="G78" s="116"/>
      <c r="H78" s="117"/>
      <c r="I78" s="118" t="str">
        <f>IF(OR(D79="Valide todos los criterios",D81=""),"Valide todas las variables",IF(AND(D79="Cumple variable",D81="Cumple variable"),"Cumple obligación","No cumple obligación"))</f>
        <v>Valide todas las variables</v>
      </c>
      <c r="J78" s="119"/>
    </row>
    <row r="79" spans="1:10" ht="24.95" customHeight="1" x14ac:dyDescent="0.2">
      <c r="A79" s="156" t="s">
        <v>195</v>
      </c>
      <c r="B79" s="111" t="s">
        <v>37</v>
      </c>
      <c r="C79" s="113"/>
      <c r="D79" s="169" t="str">
        <f>+IF(OR(C79=""),"Valide todos los criterios",IF(AND(C79="Cumple"),"Cumple variable","No cumple variable"))</f>
        <v>Valide todos los criterios</v>
      </c>
      <c r="E79" s="106" t="s">
        <v>46</v>
      </c>
      <c r="F79" s="106"/>
      <c r="G79" s="106"/>
      <c r="H79" s="106"/>
      <c r="I79" s="106"/>
      <c r="J79" s="107"/>
    </row>
    <row r="80" spans="1:10" ht="120" customHeight="1" thickBot="1" x14ac:dyDescent="0.25">
      <c r="A80" s="157"/>
      <c r="B80" s="112"/>
      <c r="C80" s="114"/>
      <c r="D80" s="170"/>
      <c r="E80" s="153"/>
      <c r="F80" s="154"/>
      <c r="G80" s="154"/>
      <c r="H80" s="154"/>
      <c r="I80" s="154"/>
      <c r="J80" s="155"/>
    </row>
    <row r="81" spans="1:10" ht="15" customHeight="1" x14ac:dyDescent="0.2">
      <c r="A81" s="156" t="s">
        <v>197</v>
      </c>
      <c r="B81" s="163" t="s">
        <v>54</v>
      </c>
      <c r="C81" s="141"/>
      <c r="D81" s="150"/>
      <c r="E81" s="106" t="s">
        <v>46</v>
      </c>
      <c r="F81" s="106"/>
      <c r="G81" s="106"/>
      <c r="H81" s="106"/>
      <c r="I81" s="106"/>
      <c r="J81" s="107"/>
    </row>
    <row r="82" spans="1:10" ht="15" customHeight="1" x14ac:dyDescent="0.2">
      <c r="A82" s="157"/>
      <c r="B82" s="164"/>
      <c r="C82" s="142"/>
      <c r="D82" s="151"/>
      <c r="E82" s="153"/>
      <c r="F82" s="154"/>
      <c r="G82" s="154"/>
      <c r="H82" s="154"/>
      <c r="I82" s="154"/>
      <c r="J82" s="155"/>
    </row>
    <row r="83" spans="1:10" ht="15" customHeight="1" x14ac:dyDescent="0.2">
      <c r="A83" s="157"/>
      <c r="B83" s="164"/>
      <c r="C83" s="142"/>
      <c r="D83" s="151"/>
      <c r="E83" s="153"/>
      <c r="F83" s="154"/>
      <c r="G83" s="154"/>
      <c r="H83" s="154"/>
      <c r="I83" s="154"/>
      <c r="J83" s="155"/>
    </row>
    <row r="84" spans="1:10" ht="15" customHeight="1" x14ac:dyDescent="0.2">
      <c r="A84" s="157"/>
      <c r="B84" s="164"/>
      <c r="C84" s="142"/>
      <c r="D84" s="151"/>
      <c r="E84" s="153"/>
      <c r="F84" s="154"/>
      <c r="G84" s="154"/>
      <c r="H84" s="154"/>
      <c r="I84" s="154"/>
      <c r="J84" s="155"/>
    </row>
    <row r="85" spans="1:10" ht="15" customHeight="1" x14ac:dyDescent="0.2">
      <c r="A85" s="157"/>
      <c r="B85" s="164"/>
      <c r="C85" s="142"/>
      <c r="D85" s="151"/>
      <c r="E85" s="153"/>
      <c r="F85" s="154"/>
      <c r="G85" s="154"/>
      <c r="H85" s="154"/>
      <c r="I85" s="154"/>
      <c r="J85" s="155"/>
    </row>
    <row r="86" spans="1:10" ht="15" customHeight="1" x14ac:dyDescent="0.2">
      <c r="A86" s="157"/>
      <c r="B86" s="164"/>
      <c r="C86" s="142"/>
      <c r="D86" s="151"/>
      <c r="E86" s="153"/>
      <c r="F86" s="154"/>
      <c r="G86" s="154"/>
      <c r="H86" s="154"/>
      <c r="I86" s="154"/>
      <c r="J86" s="155"/>
    </row>
    <row r="87" spans="1:10" ht="15" customHeight="1" x14ac:dyDescent="0.2">
      <c r="A87" s="157"/>
      <c r="B87" s="164"/>
      <c r="C87" s="142"/>
      <c r="D87" s="151"/>
      <c r="E87" s="153"/>
      <c r="F87" s="154"/>
      <c r="G87" s="154"/>
      <c r="H87" s="154"/>
      <c r="I87" s="154"/>
      <c r="J87" s="155"/>
    </row>
    <row r="88" spans="1:10" ht="15" customHeight="1" thickBot="1" x14ac:dyDescent="0.25">
      <c r="A88" s="159"/>
      <c r="B88" s="165"/>
      <c r="C88" s="143"/>
      <c r="D88" s="152"/>
      <c r="E88" s="108"/>
      <c r="F88" s="109"/>
      <c r="G88" s="109"/>
      <c r="H88" s="109"/>
      <c r="I88" s="109"/>
      <c r="J88" s="110"/>
    </row>
    <row r="89" spans="1:10" ht="90" customHeight="1" thickBot="1" x14ac:dyDescent="0.25">
      <c r="A89" s="115" t="s">
        <v>350</v>
      </c>
      <c r="B89" s="116"/>
      <c r="C89" s="116"/>
      <c r="D89" s="116"/>
      <c r="E89" s="116"/>
      <c r="F89" s="116"/>
      <c r="G89" s="116"/>
      <c r="H89" s="117"/>
      <c r="I89" s="118" t="str">
        <f>+IF(OR(D90="Valide todos los criterios"),"Valide todas las variables",IF(AND(D90="Cumple variable"),"Cumple obligación","No cumple obligación"))</f>
        <v>Valide todas las variables</v>
      </c>
      <c r="J89" s="119"/>
    </row>
    <row r="90" spans="1:10" ht="15" customHeight="1" x14ac:dyDescent="0.2">
      <c r="A90" s="156" t="s">
        <v>199</v>
      </c>
      <c r="B90" s="12" t="s">
        <v>37</v>
      </c>
      <c r="C90" s="13"/>
      <c r="D90" s="169" t="str">
        <f>+IF(OR(C90="",C91="",C92="",C93="",C94=""),"Valide todos los criterios",IF(AND(C90="Cumple",C91="Cumple",C92="Cumple",C93="Cumple",C94="Cumple"),"Cumple variable","No cumple variable"))</f>
        <v>Valide todos los criterios</v>
      </c>
      <c r="E90" s="106" t="s">
        <v>46</v>
      </c>
      <c r="F90" s="106"/>
      <c r="G90" s="106"/>
      <c r="H90" s="106"/>
      <c r="I90" s="106"/>
      <c r="J90" s="107"/>
    </row>
    <row r="91" spans="1:10" ht="35.1" customHeight="1" x14ac:dyDescent="0.2">
      <c r="A91" s="172"/>
      <c r="B91" s="10" t="s">
        <v>38</v>
      </c>
      <c r="C91" s="11"/>
      <c r="D91" s="170"/>
      <c r="E91" s="209"/>
      <c r="F91" s="210"/>
      <c r="G91" s="210"/>
      <c r="H91" s="210"/>
      <c r="I91" s="210"/>
      <c r="J91" s="211"/>
    </row>
    <row r="92" spans="1:10" ht="35.1" customHeight="1" x14ac:dyDescent="0.2">
      <c r="A92" s="172"/>
      <c r="B92" s="10" t="s">
        <v>39</v>
      </c>
      <c r="C92" s="11"/>
      <c r="D92" s="170"/>
      <c r="E92" s="153"/>
      <c r="F92" s="154"/>
      <c r="G92" s="154"/>
      <c r="H92" s="154"/>
      <c r="I92" s="154"/>
      <c r="J92" s="155"/>
    </row>
    <row r="93" spans="1:10" ht="35.1" customHeight="1" x14ac:dyDescent="0.2">
      <c r="A93" s="172"/>
      <c r="B93" s="10" t="s">
        <v>40</v>
      </c>
      <c r="C93" s="11"/>
      <c r="D93" s="170"/>
      <c r="E93" s="153"/>
      <c r="F93" s="154"/>
      <c r="G93" s="154"/>
      <c r="H93" s="154"/>
      <c r="I93" s="154"/>
      <c r="J93" s="155"/>
    </row>
    <row r="94" spans="1:10" ht="35.1" customHeight="1" thickBot="1" x14ac:dyDescent="0.25">
      <c r="A94" s="159"/>
      <c r="B94" s="14" t="s">
        <v>41</v>
      </c>
      <c r="C94" s="63"/>
      <c r="D94" s="171"/>
      <c r="E94" s="108"/>
      <c r="F94" s="109"/>
      <c r="G94" s="109"/>
      <c r="H94" s="109"/>
      <c r="I94" s="109"/>
      <c r="J94" s="110"/>
    </row>
    <row r="95" spans="1:10" ht="35.1" customHeight="1" thickBot="1" x14ac:dyDescent="0.25">
      <c r="A95" s="115" t="s">
        <v>200</v>
      </c>
      <c r="B95" s="116"/>
      <c r="C95" s="116"/>
      <c r="D95" s="116"/>
      <c r="E95" s="116"/>
      <c r="F95" s="116"/>
      <c r="G95" s="116"/>
      <c r="H95" s="117"/>
      <c r="I95" s="118" t="str">
        <f>+IF(OR(D96=""),"Valide todas las variables",IF(AND(D96="Cumple variable"),"Cumple obligación","No cumple obligación"))</f>
        <v>Valide todas las variables</v>
      </c>
      <c r="J95" s="119"/>
    </row>
    <row r="96" spans="1:10" ht="15" customHeight="1" x14ac:dyDescent="0.2">
      <c r="A96" s="156" t="s">
        <v>201</v>
      </c>
      <c r="B96" s="163" t="s">
        <v>54</v>
      </c>
      <c r="C96" s="141"/>
      <c r="D96" s="150"/>
      <c r="E96" s="106" t="s">
        <v>46</v>
      </c>
      <c r="F96" s="106"/>
      <c r="G96" s="106"/>
      <c r="H96" s="106"/>
      <c r="I96" s="106"/>
      <c r="J96" s="107"/>
    </row>
    <row r="97" spans="1:10" ht="15" customHeight="1" x14ac:dyDescent="0.2">
      <c r="A97" s="157"/>
      <c r="B97" s="164"/>
      <c r="C97" s="142"/>
      <c r="D97" s="151"/>
      <c r="E97" s="153"/>
      <c r="F97" s="154"/>
      <c r="G97" s="154"/>
      <c r="H97" s="154"/>
      <c r="I97" s="154"/>
      <c r="J97" s="155"/>
    </row>
    <row r="98" spans="1:10" ht="15" customHeight="1" x14ac:dyDescent="0.2">
      <c r="A98" s="157"/>
      <c r="B98" s="164"/>
      <c r="C98" s="142"/>
      <c r="D98" s="151"/>
      <c r="E98" s="153"/>
      <c r="F98" s="154"/>
      <c r="G98" s="154"/>
      <c r="H98" s="154"/>
      <c r="I98" s="154"/>
      <c r="J98" s="155"/>
    </row>
    <row r="99" spans="1:10" ht="15" customHeight="1" x14ac:dyDescent="0.2">
      <c r="A99" s="157"/>
      <c r="B99" s="164"/>
      <c r="C99" s="142"/>
      <c r="D99" s="151"/>
      <c r="E99" s="153"/>
      <c r="F99" s="154"/>
      <c r="G99" s="154"/>
      <c r="H99" s="154"/>
      <c r="I99" s="154"/>
      <c r="J99" s="155"/>
    </row>
    <row r="100" spans="1:10" ht="15" customHeight="1" x14ac:dyDescent="0.2">
      <c r="A100" s="157"/>
      <c r="B100" s="164"/>
      <c r="C100" s="142"/>
      <c r="D100" s="151"/>
      <c r="E100" s="153"/>
      <c r="F100" s="154"/>
      <c r="G100" s="154"/>
      <c r="H100" s="154"/>
      <c r="I100" s="154"/>
      <c r="J100" s="155"/>
    </row>
    <row r="101" spans="1:10" ht="15" customHeight="1" x14ac:dyDescent="0.2">
      <c r="A101" s="157"/>
      <c r="B101" s="164"/>
      <c r="C101" s="142"/>
      <c r="D101" s="151"/>
      <c r="E101" s="153"/>
      <c r="F101" s="154"/>
      <c r="G101" s="154"/>
      <c r="H101" s="154"/>
      <c r="I101" s="154"/>
      <c r="J101" s="155"/>
    </row>
    <row r="102" spans="1:10" ht="15" customHeight="1" x14ac:dyDescent="0.2">
      <c r="A102" s="157"/>
      <c r="B102" s="164"/>
      <c r="C102" s="142"/>
      <c r="D102" s="151"/>
      <c r="E102" s="153"/>
      <c r="F102" s="154"/>
      <c r="G102" s="154"/>
      <c r="H102" s="154"/>
      <c r="I102" s="154"/>
      <c r="J102" s="155"/>
    </row>
    <row r="103" spans="1:10" ht="15" customHeight="1" thickBot="1" x14ac:dyDescent="0.25">
      <c r="A103" s="159"/>
      <c r="B103" s="165"/>
      <c r="C103" s="143"/>
      <c r="D103" s="152"/>
      <c r="E103" s="108"/>
      <c r="F103" s="109"/>
      <c r="G103" s="109"/>
      <c r="H103" s="109"/>
      <c r="I103" s="109"/>
      <c r="J103" s="110"/>
    </row>
    <row r="104" spans="1:10" ht="39.950000000000003" customHeight="1" thickBot="1" x14ac:dyDescent="0.25">
      <c r="A104" s="115" t="s">
        <v>202</v>
      </c>
      <c r="B104" s="116"/>
      <c r="C104" s="116"/>
      <c r="D104" s="116"/>
      <c r="E104" s="116"/>
      <c r="F104" s="116"/>
      <c r="G104" s="116"/>
      <c r="H104" s="117"/>
      <c r="I104" s="118" t="str">
        <f>+IF(C107="X","Obligación no aplica",IF(OR(D105="Valide todos los criterios"),"Valide todas las variables",IF(AND(D105="Cumple variable"),"Cumple obligación","No cumple obligación")))</f>
        <v>Valide todas las variables</v>
      </c>
      <c r="J104" s="119"/>
    </row>
    <row r="105" spans="1:10" ht="15" customHeight="1" x14ac:dyDescent="0.2">
      <c r="A105" s="173" t="s">
        <v>203</v>
      </c>
      <c r="B105" s="12" t="s">
        <v>37</v>
      </c>
      <c r="C105" s="13"/>
      <c r="D105" s="169" t="str">
        <f>+IF(C107="X","Variable no aplica",IF(OR(C105="",C106=""),"Valide todos los criterios",IF(AND(C105="Cumple",C106="Cumple"),"Cumple variable","No cumple variable")))</f>
        <v>Valide todos los criterios</v>
      </c>
      <c r="E105" s="106" t="s">
        <v>46</v>
      </c>
      <c r="F105" s="106"/>
      <c r="G105" s="106"/>
      <c r="H105" s="106"/>
      <c r="I105" s="106"/>
      <c r="J105" s="107"/>
    </row>
    <row r="106" spans="1:10" ht="120" customHeight="1" x14ac:dyDescent="0.2">
      <c r="A106" s="172"/>
      <c r="B106" s="16" t="s">
        <v>38</v>
      </c>
      <c r="C106" s="17"/>
      <c r="D106" s="175"/>
      <c r="E106" s="153"/>
      <c r="F106" s="154"/>
      <c r="G106" s="154"/>
      <c r="H106" s="154"/>
      <c r="I106" s="154"/>
      <c r="J106" s="155"/>
    </row>
    <row r="107" spans="1:10" ht="15" customHeight="1" thickBot="1" x14ac:dyDescent="0.25">
      <c r="A107" s="174"/>
      <c r="B107" s="18" t="s">
        <v>48</v>
      </c>
      <c r="C107" s="19"/>
      <c r="D107" s="171"/>
      <c r="E107" s="108"/>
      <c r="F107" s="109"/>
      <c r="G107" s="109"/>
      <c r="H107" s="109"/>
      <c r="I107" s="109"/>
      <c r="J107" s="110"/>
    </row>
    <row r="108" spans="1:10" ht="39.950000000000003" customHeight="1" thickBot="1" x14ac:dyDescent="0.25">
      <c r="A108" s="115" t="s">
        <v>204</v>
      </c>
      <c r="B108" s="116"/>
      <c r="C108" s="116"/>
      <c r="D108" s="116"/>
      <c r="E108" s="116"/>
      <c r="F108" s="116"/>
      <c r="G108" s="116"/>
      <c r="H108" s="117"/>
      <c r="I108" s="118" t="str">
        <f>+IF(D109="Variable no aplica","Obligación no aplica",IF(OR(D109=""),"Valide todas las variables",IF(AND(D109="Cumple variable"),"Cumple obligación","No cumple obligación")))</f>
        <v>Valide todas las variables</v>
      </c>
      <c r="J108" s="119"/>
    </row>
    <row r="109" spans="1:10" ht="15" customHeight="1" x14ac:dyDescent="0.2">
      <c r="A109" s="156" t="s">
        <v>205</v>
      </c>
      <c r="B109" s="163" t="s">
        <v>54</v>
      </c>
      <c r="C109" s="141"/>
      <c r="D109" s="150"/>
      <c r="E109" s="106" t="s">
        <v>46</v>
      </c>
      <c r="F109" s="106"/>
      <c r="G109" s="106"/>
      <c r="H109" s="106"/>
      <c r="I109" s="106"/>
      <c r="J109" s="107"/>
    </row>
    <row r="110" spans="1:10" ht="15" customHeight="1" x14ac:dyDescent="0.2">
      <c r="A110" s="157"/>
      <c r="B110" s="164"/>
      <c r="C110" s="142"/>
      <c r="D110" s="151"/>
      <c r="E110" s="153"/>
      <c r="F110" s="154"/>
      <c r="G110" s="154"/>
      <c r="H110" s="154"/>
      <c r="I110" s="154"/>
      <c r="J110" s="155"/>
    </row>
    <row r="111" spans="1:10" ht="15" customHeight="1" x14ac:dyDescent="0.2">
      <c r="A111" s="157"/>
      <c r="B111" s="164"/>
      <c r="C111" s="142"/>
      <c r="D111" s="151"/>
      <c r="E111" s="153"/>
      <c r="F111" s="154"/>
      <c r="G111" s="154"/>
      <c r="H111" s="154"/>
      <c r="I111" s="154"/>
      <c r="J111" s="155"/>
    </row>
    <row r="112" spans="1:10" ht="15" customHeight="1" x14ac:dyDescent="0.2">
      <c r="A112" s="157"/>
      <c r="B112" s="164"/>
      <c r="C112" s="142"/>
      <c r="D112" s="151"/>
      <c r="E112" s="153"/>
      <c r="F112" s="154"/>
      <c r="G112" s="154"/>
      <c r="H112" s="154"/>
      <c r="I112" s="154"/>
      <c r="J112" s="155"/>
    </row>
    <row r="113" spans="1:10" ht="15" customHeight="1" x14ac:dyDescent="0.2">
      <c r="A113" s="157"/>
      <c r="B113" s="164"/>
      <c r="C113" s="142"/>
      <c r="D113" s="151"/>
      <c r="E113" s="153"/>
      <c r="F113" s="154"/>
      <c r="G113" s="154"/>
      <c r="H113" s="154"/>
      <c r="I113" s="154"/>
      <c r="J113" s="155"/>
    </row>
    <row r="114" spans="1:10" ht="15" customHeight="1" x14ac:dyDescent="0.2">
      <c r="A114" s="157"/>
      <c r="B114" s="164"/>
      <c r="C114" s="142"/>
      <c r="D114" s="151"/>
      <c r="E114" s="153"/>
      <c r="F114" s="154"/>
      <c r="G114" s="154"/>
      <c r="H114" s="154"/>
      <c r="I114" s="154"/>
      <c r="J114" s="155"/>
    </row>
    <row r="115" spans="1:10" ht="15" customHeight="1" x14ac:dyDescent="0.2">
      <c r="A115" s="157"/>
      <c r="B115" s="164"/>
      <c r="C115" s="142"/>
      <c r="D115" s="151"/>
      <c r="E115" s="153"/>
      <c r="F115" s="154"/>
      <c r="G115" s="154"/>
      <c r="H115" s="154"/>
      <c r="I115" s="154"/>
      <c r="J115" s="155"/>
    </row>
    <row r="116" spans="1:10" ht="15" customHeight="1" thickBot="1" x14ac:dyDescent="0.25">
      <c r="A116" s="159"/>
      <c r="B116" s="165"/>
      <c r="C116" s="143"/>
      <c r="D116" s="152"/>
      <c r="E116" s="108"/>
      <c r="F116" s="109"/>
      <c r="G116" s="109"/>
      <c r="H116" s="109"/>
      <c r="I116" s="109"/>
      <c r="J116" s="110"/>
    </row>
    <row r="117" spans="1:10" ht="39.950000000000003" customHeight="1" thickBot="1" x14ac:dyDescent="0.25">
      <c r="A117" s="115" t="s">
        <v>206</v>
      </c>
      <c r="B117" s="116"/>
      <c r="C117" s="116"/>
      <c r="D117" s="116"/>
      <c r="E117" s="116"/>
      <c r="F117" s="116"/>
      <c r="G117" s="116"/>
      <c r="H117" s="117"/>
      <c r="I117" s="118" t="str">
        <f>+IF(OR(D118="Valide todos los criterios"),"Valide todas las variables",IF(AND(D118="Cumple variable"),"Cumple obligación","No cumple obligación"))</f>
        <v>Valide todas las variables</v>
      </c>
      <c r="J117" s="119"/>
    </row>
    <row r="118" spans="1:10" ht="15" customHeight="1" x14ac:dyDescent="0.2">
      <c r="A118" s="156" t="s">
        <v>207</v>
      </c>
      <c r="B118" s="12" t="s">
        <v>37</v>
      </c>
      <c r="C118" s="13"/>
      <c r="D118" s="160" t="str">
        <f>+IF(C120="No aplica",IF(OR(C118="",C119=""),"Valide todos los criterios",IF(AND(C118="Cumple",C119="Cumple"),"Cumple variable","No cumple variable")),IF(OR(C118="",C119="",C120=""),"Valide todos los criterios",IF(AND(C118="Cumple",C119="Cumple",C120="Cumple"),"Cumple variable","No cumple variable")))</f>
        <v>Valide todos los criterios</v>
      </c>
      <c r="E118" s="106" t="s">
        <v>46</v>
      </c>
      <c r="F118" s="106"/>
      <c r="G118" s="106"/>
      <c r="H118" s="106"/>
      <c r="I118" s="106"/>
      <c r="J118" s="107"/>
    </row>
    <row r="119" spans="1:10" ht="60" customHeight="1" x14ac:dyDescent="0.2">
      <c r="A119" s="157"/>
      <c r="B119" s="10" t="s">
        <v>38</v>
      </c>
      <c r="C119" s="11"/>
      <c r="D119" s="161"/>
      <c r="E119" s="153"/>
      <c r="F119" s="154"/>
      <c r="G119" s="154"/>
      <c r="H119" s="154"/>
      <c r="I119" s="154"/>
      <c r="J119" s="155"/>
    </row>
    <row r="120" spans="1:10" ht="60" customHeight="1" thickBot="1" x14ac:dyDescent="0.25">
      <c r="A120" s="159"/>
      <c r="B120" s="14" t="s">
        <v>39</v>
      </c>
      <c r="C120" s="22"/>
      <c r="D120" s="162"/>
      <c r="E120" s="108"/>
      <c r="F120" s="109"/>
      <c r="G120" s="109"/>
      <c r="H120" s="109"/>
      <c r="I120" s="109"/>
      <c r="J120" s="110"/>
    </row>
    <row r="121" spans="1:10" ht="80.099999999999994" customHeight="1" thickBot="1" x14ac:dyDescent="0.25">
      <c r="A121" s="115" t="s">
        <v>208</v>
      </c>
      <c r="B121" s="116"/>
      <c r="C121" s="116"/>
      <c r="D121" s="116"/>
      <c r="E121" s="116"/>
      <c r="F121" s="116"/>
      <c r="G121" s="116"/>
      <c r="H121" s="117"/>
      <c r="I121" s="118" t="str">
        <f>+IF(D122="Variable no aplica","Obligación no aplica",IF(OR(D122=""),"Valide todas las variables",IF(AND(D122="Cumple variable"),"Cumple obligación","No cumple obligación")))</f>
        <v>Valide todas las variables</v>
      </c>
      <c r="J121" s="119"/>
    </row>
    <row r="122" spans="1:10" ht="15" customHeight="1" x14ac:dyDescent="0.2">
      <c r="A122" s="156" t="s">
        <v>209</v>
      </c>
      <c r="B122" s="163" t="s">
        <v>54</v>
      </c>
      <c r="C122" s="141"/>
      <c r="D122" s="150"/>
      <c r="E122" s="106" t="s">
        <v>46</v>
      </c>
      <c r="F122" s="106"/>
      <c r="G122" s="106"/>
      <c r="H122" s="106"/>
      <c r="I122" s="106"/>
      <c r="J122" s="107"/>
    </row>
    <row r="123" spans="1:10" ht="15" customHeight="1" x14ac:dyDescent="0.2">
      <c r="A123" s="157"/>
      <c r="B123" s="164"/>
      <c r="C123" s="142"/>
      <c r="D123" s="151"/>
      <c r="E123" s="153"/>
      <c r="F123" s="154"/>
      <c r="G123" s="154"/>
      <c r="H123" s="154"/>
      <c r="I123" s="154"/>
      <c r="J123" s="155"/>
    </row>
    <row r="124" spans="1:10" ht="15" customHeight="1" x14ac:dyDescent="0.2">
      <c r="A124" s="157"/>
      <c r="B124" s="164"/>
      <c r="C124" s="142"/>
      <c r="D124" s="151"/>
      <c r="E124" s="153"/>
      <c r="F124" s="154"/>
      <c r="G124" s="154"/>
      <c r="H124" s="154"/>
      <c r="I124" s="154"/>
      <c r="J124" s="155"/>
    </row>
    <row r="125" spans="1:10" ht="15" customHeight="1" x14ac:dyDescent="0.2">
      <c r="A125" s="157"/>
      <c r="B125" s="164"/>
      <c r="C125" s="142"/>
      <c r="D125" s="151"/>
      <c r="E125" s="153"/>
      <c r="F125" s="154"/>
      <c r="G125" s="154"/>
      <c r="H125" s="154"/>
      <c r="I125" s="154"/>
      <c r="J125" s="155"/>
    </row>
    <row r="126" spans="1:10" ht="15" customHeight="1" x14ac:dyDescent="0.2">
      <c r="A126" s="157"/>
      <c r="B126" s="164"/>
      <c r="C126" s="142"/>
      <c r="D126" s="151"/>
      <c r="E126" s="153"/>
      <c r="F126" s="154"/>
      <c r="G126" s="154"/>
      <c r="H126" s="154"/>
      <c r="I126" s="154"/>
      <c r="J126" s="155"/>
    </row>
    <row r="127" spans="1:10" ht="15" customHeight="1" x14ac:dyDescent="0.2">
      <c r="A127" s="157"/>
      <c r="B127" s="164"/>
      <c r="C127" s="142"/>
      <c r="D127" s="151"/>
      <c r="E127" s="153"/>
      <c r="F127" s="154"/>
      <c r="G127" s="154"/>
      <c r="H127" s="154"/>
      <c r="I127" s="154"/>
      <c r="J127" s="155"/>
    </row>
    <row r="128" spans="1:10" ht="15" customHeight="1" x14ac:dyDescent="0.2">
      <c r="A128" s="157"/>
      <c r="B128" s="164"/>
      <c r="C128" s="142"/>
      <c r="D128" s="151"/>
      <c r="E128" s="153"/>
      <c r="F128" s="154"/>
      <c r="G128" s="154"/>
      <c r="H128" s="154"/>
      <c r="I128" s="154"/>
      <c r="J128" s="155"/>
    </row>
    <row r="129" spans="1:10" ht="15" customHeight="1" thickBot="1" x14ac:dyDescent="0.25">
      <c r="A129" s="159"/>
      <c r="B129" s="165"/>
      <c r="C129" s="143"/>
      <c r="D129" s="152"/>
      <c r="E129" s="108"/>
      <c r="F129" s="109"/>
      <c r="G129" s="109"/>
      <c r="H129" s="109"/>
      <c r="I129" s="109"/>
      <c r="J129" s="110"/>
    </row>
    <row r="130" spans="1:10" ht="39.950000000000003" customHeight="1" thickBot="1" x14ac:dyDescent="0.25">
      <c r="A130" s="115" t="s">
        <v>210</v>
      </c>
      <c r="B130" s="116"/>
      <c r="C130" s="116"/>
      <c r="D130" s="116"/>
      <c r="E130" s="116"/>
      <c r="F130" s="116"/>
      <c r="G130" s="116"/>
      <c r="H130" s="117"/>
      <c r="I130" s="118" t="str">
        <f>+IF(OR(D131="Valide todos los criterios"),"Valide todas las variables",IF(AND(D131="Cumple variable"),"Cumple obligación","No cumple obligación"))</f>
        <v>Valide todas las variables</v>
      </c>
      <c r="J130" s="119"/>
    </row>
    <row r="131" spans="1:10" ht="15" customHeight="1" x14ac:dyDescent="0.2">
      <c r="A131" s="156" t="s">
        <v>211</v>
      </c>
      <c r="B131" s="12" t="s">
        <v>37</v>
      </c>
      <c r="C131" s="13"/>
      <c r="D131" s="160" t="str">
        <f>+IF(C132="No aplica",IF(OR(C131="",C133="",C134=""),"Valide todos los criterios",IF(AND(C131="Cumple",C133="Cumple",C134="Cumple"),"Cumple variable","No cumple variable")),IF(OR(C131="",C132="",C133="",C134=""),"Valide todos los criterios",IF(AND(C131="Cumple",C132="Cumple",C133="Cumple",C134="Cumple"),"Cumple variable","No cumple variable")))</f>
        <v>Valide todos los criterios</v>
      </c>
      <c r="E131" s="106" t="s">
        <v>46</v>
      </c>
      <c r="F131" s="106"/>
      <c r="G131" s="106"/>
      <c r="H131" s="106"/>
      <c r="I131" s="106"/>
      <c r="J131" s="107"/>
    </row>
    <row r="132" spans="1:10" ht="39.950000000000003" customHeight="1" x14ac:dyDescent="0.2">
      <c r="A132" s="157"/>
      <c r="B132" s="10" t="s">
        <v>38</v>
      </c>
      <c r="C132" s="11"/>
      <c r="D132" s="161"/>
      <c r="E132" s="153"/>
      <c r="F132" s="154"/>
      <c r="G132" s="154"/>
      <c r="H132" s="154"/>
      <c r="I132" s="154"/>
      <c r="J132" s="155"/>
    </row>
    <row r="133" spans="1:10" ht="39.950000000000003" customHeight="1" x14ac:dyDescent="0.2">
      <c r="A133" s="158"/>
      <c r="B133" s="65" t="s">
        <v>39</v>
      </c>
      <c r="C133" s="17"/>
      <c r="D133" s="161"/>
      <c r="E133" s="153"/>
      <c r="F133" s="154"/>
      <c r="G133" s="154"/>
      <c r="H133" s="154"/>
      <c r="I133" s="154"/>
      <c r="J133" s="155"/>
    </row>
    <row r="134" spans="1:10" ht="39.950000000000003" customHeight="1" thickBot="1" x14ac:dyDescent="0.25">
      <c r="A134" s="159"/>
      <c r="B134" s="14" t="s">
        <v>40</v>
      </c>
      <c r="C134" s="64"/>
      <c r="D134" s="162"/>
      <c r="E134" s="108"/>
      <c r="F134" s="109"/>
      <c r="G134" s="109"/>
      <c r="H134" s="109"/>
      <c r="I134" s="109"/>
      <c r="J134" s="110"/>
    </row>
    <row r="135" spans="1:10" ht="15" customHeight="1" thickBot="1" x14ac:dyDescent="0.25">
      <c r="A135" s="166" t="s">
        <v>60</v>
      </c>
      <c r="B135" s="167"/>
      <c r="C135" s="167"/>
      <c r="D135" s="167"/>
      <c r="E135" s="167"/>
      <c r="F135" s="167"/>
      <c r="G135" s="167"/>
      <c r="H135" s="167"/>
      <c r="I135" s="167"/>
      <c r="J135" s="168"/>
    </row>
    <row r="136" spans="1:10" ht="75" customHeight="1" thickBot="1" x14ac:dyDescent="0.25">
      <c r="A136" s="115" t="s">
        <v>212</v>
      </c>
      <c r="B136" s="116"/>
      <c r="C136" s="116"/>
      <c r="D136" s="116"/>
      <c r="E136" s="116"/>
      <c r="F136" s="116"/>
      <c r="G136" s="116"/>
      <c r="H136" s="117"/>
      <c r="I136" s="118" t="str">
        <f>+IF(OR(D137="Valide todos los criterios"),"Valide todas las variables",IF(AND(D137="Cumple variable"),"Cumple obligación","No cumple obligación"))</f>
        <v>Valide todas las variables</v>
      </c>
      <c r="J136" s="119"/>
    </row>
    <row r="137" spans="1:10" ht="15" customHeight="1" x14ac:dyDescent="0.2">
      <c r="A137" s="156" t="s">
        <v>213</v>
      </c>
      <c r="B137" s="12" t="s">
        <v>37</v>
      </c>
      <c r="C137" s="13"/>
      <c r="D137" s="169" t="str">
        <f>+IF(OR(C137="",C138="",C139=""),"Valide todos los criterios",IF(AND(C137="Cumple",C138="Cumple",C139="Cumple"),"Cumple variable","No cumple variable"))</f>
        <v>Valide todos los criterios</v>
      </c>
      <c r="E137" s="106" t="s">
        <v>46</v>
      </c>
      <c r="F137" s="106"/>
      <c r="G137" s="106"/>
      <c r="H137" s="106"/>
      <c r="I137" s="106"/>
      <c r="J137" s="107"/>
    </row>
    <row r="138" spans="1:10" ht="60" customHeight="1" x14ac:dyDescent="0.2">
      <c r="A138" s="157"/>
      <c r="B138" s="10" t="s">
        <v>38</v>
      </c>
      <c r="C138" s="11"/>
      <c r="D138" s="170"/>
      <c r="E138" s="153"/>
      <c r="F138" s="154"/>
      <c r="G138" s="154"/>
      <c r="H138" s="154"/>
      <c r="I138" s="154"/>
      <c r="J138" s="155"/>
    </row>
    <row r="139" spans="1:10" ht="60" customHeight="1" thickBot="1" x14ac:dyDescent="0.25">
      <c r="A139" s="159"/>
      <c r="B139" s="14" t="s">
        <v>39</v>
      </c>
      <c r="C139" s="22"/>
      <c r="D139" s="171"/>
      <c r="E139" s="108"/>
      <c r="F139" s="109"/>
      <c r="G139" s="109"/>
      <c r="H139" s="109"/>
      <c r="I139" s="109"/>
      <c r="J139" s="110"/>
    </row>
    <row r="140" spans="1:10" ht="60" customHeight="1" thickBot="1" x14ac:dyDescent="0.25">
      <c r="A140" s="115" t="s">
        <v>351</v>
      </c>
      <c r="B140" s="116"/>
      <c r="C140" s="116"/>
      <c r="D140" s="116"/>
      <c r="E140" s="116"/>
      <c r="F140" s="116"/>
      <c r="G140" s="116"/>
      <c r="H140" s="117"/>
      <c r="I140" s="118" t="str">
        <f>+IF(OR(D141="Valide todos los criterios"),"Valide todas las variables",IF(AND(D141="Cumple variable"),"Cumple obligación","No cumple obligación"))</f>
        <v>Valide todas las variables</v>
      </c>
      <c r="J140" s="119"/>
    </row>
    <row r="141" spans="1:10" ht="15" customHeight="1" x14ac:dyDescent="0.2">
      <c r="A141" s="156" t="s">
        <v>352</v>
      </c>
      <c r="B141" s="12" t="s">
        <v>37</v>
      </c>
      <c r="C141" s="13"/>
      <c r="D141" s="160" t="str">
        <f>+IF(OR(C141="",C142=""),"Valide todos los criterios",IF(AND(C141="Cumple",C142="Cumple"),"Cumple variable","No cumple variable"))</f>
        <v>Valide todos los criterios</v>
      </c>
      <c r="E141" s="106" t="s">
        <v>46</v>
      </c>
      <c r="F141" s="106"/>
      <c r="G141" s="106"/>
      <c r="H141" s="106"/>
      <c r="I141" s="106"/>
      <c r="J141" s="107"/>
    </row>
    <row r="142" spans="1:10" ht="99.95" customHeight="1" thickBot="1" x14ac:dyDescent="0.25">
      <c r="A142" s="159"/>
      <c r="B142" s="14" t="s">
        <v>38</v>
      </c>
      <c r="C142" s="22"/>
      <c r="D142" s="162"/>
      <c r="E142" s="108"/>
      <c r="F142" s="109"/>
      <c r="G142" s="109"/>
      <c r="H142" s="109"/>
      <c r="I142" s="109"/>
      <c r="J142" s="110"/>
    </row>
    <row r="143" spans="1:10" ht="90" customHeight="1" thickBot="1" x14ac:dyDescent="0.25">
      <c r="A143" s="115" t="s">
        <v>353</v>
      </c>
      <c r="B143" s="116"/>
      <c r="C143" s="116"/>
      <c r="D143" s="116"/>
      <c r="E143" s="116"/>
      <c r="F143" s="116"/>
      <c r="G143" s="116"/>
      <c r="H143" s="117"/>
      <c r="I143" s="118" t="str">
        <f>+IF(OR(D144="Valide todos los criterios"),"Valide todas las variables",IF(AND(D144="Cumple variable"),"Cumple obligación","No cumple obligación"))</f>
        <v>Valide todas las variables</v>
      </c>
      <c r="J143" s="119"/>
    </row>
    <row r="144" spans="1:10" ht="15" customHeight="1" x14ac:dyDescent="0.2">
      <c r="A144" s="156" t="s">
        <v>216</v>
      </c>
      <c r="B144" s="111" t="s">
        <v>37</v>
      </c>
      <c r="C144" s="113"/>
      <c r="D144" s="160" t="str">
        <f>+IF(OR(C144=""),"Valide todos los criterios",IF(AND(C144="Cumple"),"Cumple variable","No cumple variable"))</f>
        <v>Valide todos los criterios</v>
      </c>
      <c r="E144" s="106" t="s">
        <v>46</v>
      </c>
      <c r="F144" s="106"/>
      <c r="G144" s="106"/>
      <c r="H144" s="106"/>
      <c r="I144" s="106"/>
      <c r="J144" s="107"/>
    </row>
    <row r="145" spans="1:10" ht="120" customHeight="1" thickBot="1" x14ac:dyDescent="0.25">
      <c r="A145" s="159"/>
      <c r="B145" s="112"/>
      <c r="C145" s="114"/>
      <c r="D145" s="162"/>
      <c r="E145" s="108"/>
      <c r="F145" s="109"/>
      <c r="G145" s="109"/>
      <c r="H145" s="109"/>
      <c r="I145" s="109"/>
      <c r="J145" s="110"/>
    </row>
    <row r="146" spans="1:10" ht="39.950000000000003" customHeight="1" thickBot="1" x14ac:dyDescent="0.25">
      <c r="A146" s="115" t="s">
        <v>219</v>
      </c>
      <c r="B146" s="116"/>
      <c r="C146" s="116"/>
      <c r="D146" s="116"/>
      <c r="E146" s="116"/>
      <c r="F146" s="116"/>
      <c r="G146" s="116"/>
      <c r="H146" s="117"/>
      <c r="I146" s="118" t="str">
        <f>+IF(D147="Variable no aplica","Obligación no aplica",IF(OR(D147=""),"Valide todas las variables",IF(AND(D147="Cumple variable"),"Cumple obligación","No cumple obligación")))</f>
        <v>Valide todas las variables</v>
      </c>
      <c r="J146" s="119"/>
    </row>
    <row r="147" spans="1:10" ht="15" customHeight="1" x14ac:dyDescent="0.2">
      <c r="A147" s="156" t="s">
        <v>220</v>
      </c>
      <c r="B147" s="163" t="s">
        <v>54</v>
      </c>
      <c r="C147" s="141"/>
      <c r="D147" s="150"/>
      <c r="E147" s="106" t="s">
        <v>46</v>
      </c>
      <c r="F147" s="106"/>
      <c r="G147" s="106"/>
      <c r="H147" s="106"/>
      <c r="I147" s="106"/>
      <c r="J147" s="107"/>
    </row>
    <row r="148" spans="1:10" ht="15" customHeight="1" x14ac:dyDescent="0.2">
      <c r="A148" s="157"/>
      <c r="B148" s="164"/>
      <c r="C148" s="142"/>
      <c r="D148" s="151"/>
      <c r="E148" s="153"/>
      <c r="F148" s="154"/>
      <c r="G148" s="154"/>
      <c r="H148" s="154"/>
      <c r="I148" s="154"/>
      <c r="J148" s="155"/>
    </row>
    <row r="149" spans="1:10" ht="15" customHeight="1" x14ac:dyDescent="0.2">
      <c r="A149" s="157"/>
      <c r="B149" s="164"/>
      <c r="C149" s="142"/>
      <c r="D149" s="151"/>
      <c r="E149" s="153"/>
      <c r="F149" s="154"/>
      <c r="G149" s="154"/>
      <c r="H149" s="154"/>
      <c r="I149" s="154"/>
      <c r="J149" s="155"/>
    </row>
    <row r="150" spans="1:10" ht="15" customHeight="1" x14ac:dyDescent="0.2">
      <c r="A150" s="157"/>
      <c r="B150" s="164"/>
      <c r="C150" s="142"/>
      <c r="D150" s="151"/>
      <c r="E150" s="153"/>
      <c r="F150" s="154"/>
      <c r="G150" s="154"/>
      <c r="H150" s="154"/>
      <c r="I150" s="154"/>
      <c r="J150" s="155"/>
    </row>
    <row r="151" spans="1:10" ht="15" customHeight="1" x14ac:dyDescent="0.2">
      <c r="A151" s="157"/>
      <c r="B151" s="164"/>
      <c r="C151" s="142"/>
      <c r="D151" s="151"/>
      <c r="E151" s="153"/>
      <c r="F151" s="154"/>
      <c r="G151" s="154"/>
      <c r="H151" s="154"/>
      <c r="I151" s="154"/>
      <c r="J151" s="155"/>
    </row>
    <row r="152" spans="1:10" ht="15" customHeight="1" x14ac:dyDescent="0.2">
      <c r="A152" s="157"/>
      <c r="B152" s="164"/>
      <c r="C152" s="142"/>
      <c r="D152" s="151"/>
      <c r="E152" s="153"/>
      <c r="F152" s="154"/>
      <c r="G152" s="154"/>
      <c r="H152" s="154"/>
      <c r="I152" s="154"/>
      <c r="J152" s="155"/>
    </row>
    <row r="153" spans="1:10" ht="15" customHeight="1" x14ac:dyDescent="0.2">
      <c r="A153" s="157"/>
      <c r="B153" s="164"/>
      <c r="C153" s="142"/>
      <c r="D153" s="151"/>
      <c r="E153" s="153"/>
      <c r="F153" s="154"/>
      <c r="G153" s="154"/>
      <c r="H153" s="154"/>
      <c r="I153" s="154"/>
      <c r="J153" s="155"/>
    </row>
    <row r="154" spans="1:10" ht="15" customHeight="1" thickBot="1" x14ac:dyDescent="0.25">
      <c r="A154" s="159"/>
      <c r="B154" s="165"/>
      <c r="C154" s="143"/>
      <c r="D154" s="152"/>
      <c r="E154" s="108"/>
      <c r="F154" s="109"/>
      <c r="G154" s="109"/>
      <c r="H154" s="109"/>
      <c r="I154" s="109"/>
      <c r="J154" s="110"/>
    </row>
    <row r="155" spans="1:10" ht="15" customHeight="1" thickBot="1" x14ac:dyDescent="0.25">
      <c r="A155" s="166" t="s">
        <v>61</v>
      </c>
      <c r="B155" s="167"/>
      <c r="C155" s="167"/>
      <c r="D155" s="167"/>
      <c r="E155" s="167"/>
      <c r="F155" s="167"/>
      <c r="G155" s="167"/>
      <c r="H155" s="167"/>
      <c r="I155" s="167"/>
      <c r="J155" s="168"/>
    </row>
    <row r="156" spans="1:10" ht="39.950000000000003" customHeight="1" thickBot="1" x14ac:dyDescent="0.25">
      <c r="A156" s="115" t="s">
        <v>354</v>
      </c>
      <c r="B156" s="116"/>
      <c r="C156" s="116"/>
      <c r="D156" s="116"/>
      <c r="E156" s="116"/>
      <c r="F156" s="116"/>
      <c r="G156" s="116"/>
      <c r="H156" s="117"/>
      <c r="I156" s="118" t="str">
        <f>+IF(OR(D157="Valide todos los criterios"),"Valide todas las variables",IF(AND(D157="Cumple variable"),"Cumple obligación","No cumple obligación"))</f>
        <v>Valide todas las variables</v>
      </c>
      <c r="J156" s="119"/>
    </row>
    <row r="157" spans="1:10" ht="15" customHeight="1" x14ac:dyDescent="0.2">
      <c r="A157" s="156" t="s">
        <v>62</v>
      </c>
      <c r="B157" s="12" t="s">
        <v>37</v>
      </c>
      <c r="C157" s="13"/>
      <c r="D157" s="169" t="str">
        <f>+IF(OR(C157="",C158="",C159="",C160="",C161=""),"Valide todos los criterios",IF(AND(C157="Cumple",C158="Cumple",C159="Cumple",C160="Cumple",C161="Cumple"),"Cumple variable","No cumple variable"))</f>
        <v>Valide todos los criterios</v>
      </c>
      <c r="E157" s="106" t="s">
        <v>46</v>
      </c>
      <c r="F157" s="106"/>
      <c r="G157" s="106"/>
      <c r="H157" s="106"/>
      <c r="I157" s="106"/>
      <c r="J157" s="107"/>
    </row>
    <row r="158" spans="1:10" ht="30" customHeight="1" x14ac:dyDescent="0.2">
      <c r="A158" s="157"/>
      <c r="B158" s="10" t="s">
        <v>38</v>
      </c>
      <c r="C158" s="11"/>
      <c r="D158" s="170"/>
      <c r="E158" s="153"/>
      <c r="F158" s="154"/>
      <c r="G158" s="154"/>
      <c r="H158" s="154"/>
      <c r="I158" s="154"/>
      <c r="J158" s="155"/>
    </row>
    <row r="159" spans="1:10" ht="30" customHeight="1" x14ac:dyDescent="0.2">
      <c r="A159" s="157"/>
      <c r="B159" s="10" t="s">
        <v>39</v>
      </c>
      <c r="C159" s="11"/>
      <c r="D159" s="170"/>
      <c r="E159" s="153"/>
      <c r="F159" s="154"/>
      <c r="G159" s="154"/>
      <c r="H159" s="154"/>
      <c r="I159" s="154"/>
      <c r="J159" s="155"/>
    </row>
    <row r="160" spans="1:10" ht="30" customHeight="1" x14ac:dyDescent="0.2">
      <c r="A160" s="157"/>
      <c r="B160" s="10" t="s">
        <v>40</v>
      </c>
      <c r="C160" s="11"/>
      <c r="D160" s="170"/>
      <c r="E160" s="153"/>
      <c r="F160" s="154"/>
      <c r="G160" s="154"/>
      <c r="H160" s="154"/>
      <c r="I160" s="154"/>
      <c r="J160" s="155"/>
    </row>
    <row r="161" spans="1:10" ht="30" customHeight="1" thickBot="1" x14ac:dyDescent="0.25">
      <c r="A161" s="159"/>
      <c r="B161" s="14" t="s">
        <v>41</v>
      </c>
      <c r="C161" s="24"/>
      <c r="D161" s="171"/>
      <c r="E161" s="108"/>
      <c r="F161" s="109"/>
      <c r="G161" s="109"/>
      <c r="H161" s="109"/>
      <c r="I161" s="109"/>
      <c r="J161" s="110"/>
    </row>
    <row r="162" spans="1:10" ht="60" customHeight="1" thickBot="1" x14ac:dyDescent="0.25">
      <c r="A162" s="115" t="s">
        <v>174</v>
      </c>
      <c r="B162" s="116"/>
      <c r="C162" s="116"/>
      <c r="D162" s="116"/>
      <c r="E162" s="116"/>
      <c r="F162" s="116"/>
      <c r="G162" s="116"/>
      <c r="H162" s="117"/>
      <c r="I162" s="118" t="str">
        <f>+IF(OR(D163="Valide todos los criterios"),"Valide todas las variables",IF(AND(D163="Cumple variable"),"Cumple obligación","No cumple obligación"))</f>
        <v>Valide todas las variables</v>
      </c>
      <c r="J162" s="119"/>
    </row>
    <row r="163" spans="1:10" ht="15" customHeight="1" x14ac:dyDescent="0.2">
      <c r="A163" s="156" t="s">
        <v>63</v>
      </c>
      <c r="B163" s="12" t="s">
        <v>37</v>
      </c>
      <c r="C163" s="13"/>
      <c r="D163" s="169" t="str">
        <f>+IF(OR(C163="",C164="",C165="",C166="",C167="",C168="",C169=""),"Valide todos los criterios",IF(AND(C163="Cumple",C164="Cumple",C165="Cumple",C166="Cumple",C167="Cumple",C168="Cumple",C169="Cumple"),"Cumple variable","No cumple variable"))</f>
        <v>Valide todos los criterios</v>
      </c>
      <c r="E163" s="106" t="s">
        <v>46</v>
      </c>
      <c r="F163" s="106"/>
      <c r="G163" s="106"/>
      <c r="H163" s="106"/>
      <c r="I163" s="106"/>
      <c r="J163" s="107"/>
    </row>
    <row r="164" spans="1:10" ht="20.100000000000001" customHeight="1" x14ac:dyDescent="0.2">
      <c r="A164" s="157"/>
      <c r="B164" s="10" t="s">
        <v>38</v>
      </c>
      <c r="C164" s="11"/>
      <c r="D164" s="170"/>
      <c r="E164" s="153"/>
      <c r="F164" s="154"/>
      <c r="G164" s="154"/>
      <c r="H164" s="154"/>
      <c r="I164" s="154"/>
      <c r="J164" s="155"/>
    </row>
    <row r="165" spans="1:10" ht="20.100000000000001" customHeight="1" x14ac:dyDescent="0.2">
      <c r="A165" s="157"/>
      <c r="B165" s="10" t="s">
        <v>39</v>
      </c>
      <c r="C165" s="11"/>
      <c r="D165" s="170"/>
      <c r="E165" s="153"/>
      <c r="F165" s="154"/>
      <c r="G165" s="154"/>
      <c r="H165" s="154"/>
      <c r="I165" s="154"/>
      <c r="J165" s="155"/>
    </row>
    <row r="166" spans="1:10" ht="20.100000000000001" customHeight="1" x14ac:dyDescent="0.2">
      <c r="A166" s="157"/>
      <c r="B166" s="10" t="s">
        <v>40</v>
      </c>
      <c r="C166" s="11"/>
      <c r="D166" s="170"/>
      <c r="E166" s="153"/>
      <c r="F166" s="154"/>
      <c r="G166" s="154"/>
      <c r="H166" s="154"/>
      <c r="I166" s="154"/>
      <c r="J166" s="155"/>
    </row>
    <row r="167" spans="1:10" ht="20.100000000000001" customHeight="1" x14ac:dyDescent="0.2">
      <c r="A167" s="157"/>
      <c r="B167" s="10" t="s">
        <v>41</v>
      </c>
      <c r="C167" s="11"/>
      <c r="D167" s="170"/>
      <c r="E167" s="153"/>
      <c r="F167" s="154"/>
      <c r="G167" s="154"/>
      <c r="H167" s="154"/>
      <c r="I167" s="154"/>
      <c r="J167" s="155"/>
    </row>
    <row r="168" spans="1:10" ht="20.100000000000001" customHeight="1" x14ac:dyDescent="0.2">
      <c r="A168" s="157"/>
      <c r="B168" s="10" t="s">
        <v>42</v>
      </c>
      <c r="C168" s="11"/>
      <c r="D168" s="170"/>
      <c r="E168" s="153"/>
      <c r="F168" s="154"/>
      <c r="G168" s="154"/>
      <c r="H168" s="154"/>
      <c r="I168" s="154"/>
      <c r="J168" s="155"/>
    </row>
    <row r="169" spans="1:10" ht="20.100000000000001" customHeight="1" thickBot="1" x14ac:dyDescent="0.25">
      <c r="A169" s="159"/>
      <c r="B169" s="14" t="s">
        <v>43</v>
      </c>
      <c r="C169" s="24"/>
      <c r="D169" s="171"/>
      <c r="E169" s="108"/>
      <c r="F169" s="109"/>
      <c r="G169" s="109"/>
      <c r="H169" s="109"/>
      <c r="I169" s="109"/>
      <c r="J169" s="110"/>
    </row>
    <row r="170" spans="1:10" ht="45" customHeight="1" thickBot="1" x14ac:dyDescent="0.25">
      <c r="A170" s="115" t="s">
        <v>64</v>
      </c>
      <c r="B170" s="116"/>
      <c r="C170" s="116"/>
      <c r="D170" s="116"/>
      <c r="E170" s="116"/>
      <c r="F170" s="116"/>
      <c r="G170" s="116"/>
      <c r="H170" s="117"/>
      <c r="I170" s="118" t="str">
        <f>+IF(OR(D171="Valide todos los criterios"),"Valide todas las variables",IF(AND(D171="Cumple variable"),"Cumple obligación","No cumple obligación"))</f>
        <v>Valide todas las variables</v>
      </c>
      <c r="J170" s="119"/>
    </row>
    <row r="171" spans="1:10" ht="15" customHeight="1" x14ac:dyDescent="0.2">
      <c r="A171" s="156" t="s">
        <v>65</v>
      </c>
      <c r="B171" s="12" t="s">
        <v>37</v>
      </c>
      <c r="C171" s="13"/>
      <c r="D171" s="169" t="str">
        <f>+IF(OR(C171="",C172="",C173="",C174="",C175="",C176=""),"Valide todos los criterios",IF(AND(C171="Cumple",C172="Cumple",C173="Cumple",C174="Cumple",C175="Cumple",C176="Cumple"),"Cumple variable","No cumple variable"))</f>
        <v>Valide todos los criterios</v>
      </c>
      <c r="E171" s="106" t="s">
        <v>46</v>
      </c>
      <c r="F171" s="106"/>
      <c r="G171" s="106"/>
      <c r="H171" s="106"/>
      <c r="I171" s="106"/>
      <c r="J171" s="107"/>
    </row>
    <row r="172" spans="1:10" ht="24.95" customHeight="1" x14ac:dyDescent="0.2">
      <c r="A172" s="157"/>
      <c r="B172" s="10" t="s">
        <v>38</v>
      </c>
      <c r="C172" s="11"/>
      <c r="D172" s="170"/>
      <c r="E172" s="153"/>
      <c r="F172" s="154"/>
      <c r="G172" s="154"/>
      <c r="H172" s="154"/>
      <c r="I172" s="154"/>
      <c r="J172" s="155"/>
    </row>
    <row r="173" spans="1:10" ht="24.95" customHeight="1" x14ac:dyDescent="0.2">
      <c r="A173" s="157"/>
      <c r="B173" s="10" t="s">
        <v>39</v>
      </c>
      <c r="C173" s="11"/>
      <c r="D173" s="170"/>
      <c r="E173" s="153"/>
      <c r="F173" s="154"/>
      <c r="G173" s="154"/>
      <c r="H173" s="154"/>
      <c r="I173" s="154"/>
      <c r="J173" s="155"/>
    </row>
    <row r="174" spans="1:10" ht="24.95" customHeight="1" x14ac:dyDescent="0.2">
      <c r="A174" s="157"/>
      <c r="B174" s="10" t="s">
        <v>40</v>
      </c>
      <c r="C174" s="11"/>
      <c r="D174" s="170"/>
      <c r="E174" s="153"/>
      <c r="F174" s="154"/>
      <c r="G174" s="154"/>
      <c r="H174" s="154"/>
      <c r="I174" s="154"/>
      <c r="J174" s="155"/>
    </row>
    <row r="175" spans="1:10" ht="24.95" customHeight="1" x14ac:dyDescent="0.2">
      <c r="A175" s="157"/>
      <c r="B175" s="10" t="s">
        <v>41</v>
      </c>
      <c r="C175" s="11"/>
      <c r="D175" s="170"/>
      <c r="E175" s="153"/>
      <c r="F175" s="154"/>
      <c r="G175" s="154"/>
      <c r="H175" s="154"/>
      <c r="I175" s="154"/>
      <c r="J175" s="155"/>
    </row>
    <row r="176" spans="1:10" ht="24.95" customHeight="1" thickBot="1" x14ac:dyDescent="0.25">
      <c r="A176" s="159"/>
      <c r="B176" s="14" t="s">
        <v>42</v>
      </c>
      <c r="C176" s="24"/>
      <c r="D176" s="171"/>
      <c r="E176" s="108"/>
      <c r="F176" s="109"/>
      <c r="G176" s="109"/>
      <c r="H176" s="109"/>
      <c r="I176" s="109"/>
      <c r="J176" s="110"/>
    </row>
    <row r="177" spans="1:10" ht="15" customHeight="1" thickBot="1" x14ac:dyDescent="0.25">
      <c r="A177" s="166" t="s">
        <v>66</v>
      </c>
      <c r="B177" s="167"/>
      <c r="C177" s="167"/>
      <c r="D177" s="167"/>
      <c r="E177" s="167"/>
      <c r="F177" s="167"/>
      <c r="G177" s="167"/>
      <c r="H177" s="167"/>
      <c r="I177" s="167"/>
      <c r="J177" s="168"/>
    </row>
    <row r="178" spans="1:10" ht="39.950000000000003" customHeight="1" thickBot="1" x14ac:dyDescent="0.25">
      <c r="A178" s="115" t="s">
        <v>355</v>
      </c>
      <c r="B178" s="116"/>
      <c r="C178" s="116"/>
      <c r="D178" s="116"/>
      <c r="E178" s="116"/>
      <c r="F178" s="116"/>
      <c r="G178" s="116"/>
      <c r="H178" s="117"/>
      <c r="I178" s="118" t="str">
        <f>+IF(C184="X","Obligación no aplica",IF(OR(D179="Valide todos los criterios"),"Valide todas las variables",IF(AND(D179="Cumple variable"),"Cumple obligación","No cumple obligación")))</f>
        <v>Valide todas las variables</v>
      </c>
      <c r="J178" s="119"/>
    </row>
    <row r="179" spans="1:10" ht="15" customHeight="1" x14ac:dyDescent="0.2">
      <c r="A179" s="173" t="s">
        <v>356</v>
      </c>
      <c r="B179" s="12" t="s">
        <v>37</v>
      </c>
      <c r="C179" s="13"/>
      <c r="D179" s="169" t="str">
        <f>+IF(C184="X","Variable no aplica",IF(C181="No aplica",IF(OR(C179="",C180="",C182="",C183=""),"Valide todos los criterios",IF(AND(C179="Cumple",C180="Cumple",C182="Cumple",C183="Cumple"),"Cumple variable","No cumple variable")),IF(OR(C179="",C180="",C181="",C182="",C183=""),"Valide todos los criterios",IF(AND(C179="Cumple",C180="Cumple",C181="Cumple",C182="Cumple",C183="Cumple"),"Cumple variable","No cumple variable"))))</f>
        <v>Valide todos los criterios</v>
      </c>
      <c r="E179" s="106" t="s">
        <v>46</v>
      </c>
      <c r="F179" s="106"/>
      <c r="G179" s="106"/>
      <c r="H179" s="106"/>
      <c r="I179" s="106"/>
      <c r="J179" s="107"/>
    </row>
    <row r="180" spans="1:10" ht="30" customHeight="1" x14ac:dyDescent="0.2">
      <c r="A180" s="172"/>
      <c r="B180" s="16" t="s">
        <v>38</v>
      </c>
      <c r="C180" s="17"/>
      <c r="D180" s="175"/>
      <c r="E180" s="153"/>
      <c r="F180" s="154"/>
      <c r="G180" s="154"/>
      <c r="H180" s="154"/>
      <c r="I180" s="154"/>
      <c r="J180" s="155"/>
    </row>
    <row r="181" spans="1:10" ht="30" customHeight="1" x14ac:dyDescent="0.2">
      <c r="A181" s="172"/>
      <c r="B181" s="16" t="s">
        <v>39</v>
      </c>
      <c r="C181" s="17"/>
      <c r="D181" s="175"/>
      <c r="E181" s="153"/>
      <c r="F181" s="154"/>
      <c r="G181" s="154"/>
      <c r="H181" s="154"/>
      <c r="I181" s="154"/>
      <c r="J181" s="155"/>
    </row>
    <row r="182" spans="1:10" ht="30" customHeight="1" x14ac:dyDescent="0.2">
      <c r="A182" s="172"/>
      <c r="B182" s="16" t="s">
        <v>40</v>
      </c>
      <c r="C182" s="17"/>
      <c r="D182" s="175"/>
      <c r="E182" s="153"/>
      <c r="F182" s="154"/>
      <c r="G182" s="154"/>
      <c r="H182" s="154"/>
      <c r="I182" s="154"/>
      <c r="J182" s="155"/>
    </row>
    <row r="183" spans="1:10" ht="30" customHeight="1" x14ac:dyDescent="0.2">
      <c r="A183" s="172"/>
      <c r="B183" s="16" t="s">
        <v>41</v>
      </c>
      <c r="C183" s="17"/>
      <c r="D183" s="175"/>
      <c r="E183" s="153"/>
      <c r="F183" s="154"/>
      <c r="G183" s="154"/>
      <c r="H183" s="154"/>
      <c r="I183" s="154"/>
      <c r="J183" s="155"/>
    </row>
    <row r="184" spans="1:10" ht="15" customHeight="1" thickBot="1" x14ac:dyDescent="0.25">
      <c r="A184" s="174"/>
      <c r="B184" s="18" t="s">
        <v>48</v>
      </c>
      <c r="C184" s="19"/>
      <c r="D184" s="171"/>
      <c r="E184" s="108"/>
      <c r="F184" s="109"/>
      <c r="G184" s="109"/>
      <c r="H184" s="109"/>
      <c r="I184" s="109"/>
      <c r="J184" s="110"/>
    </row>
    <row r="185" spans="1:10" ht="15" customHeight="1" x14ac:dyDescent="0.2">
      <c r="A185" s="144" t="s">
        <v>86</v>
      </c>
      <c r="B185" s="145"/>
      <c r="C185" s="145"/>
      <c r="D185" s="145"/>
      <c r="E185" s="145"/>
      <c r="F185" s="145"/>
      <c r="G185" s="145"/>
      <c r="H185" s="145"/>
      <c r="I185" s="145"/>
      <c r="J185" s="146"/>
    </row>
    <row r="186" spans="1:10" ht="249.95" customHeight="1" x14ac:dyDescent="0.2">
      <c r="A186" s="127"/>
      <c r="B186" s="128"/>
      <c r="C186" s="128"/>
      <c r="D186" s="128"/>
      <c r="E186" s="128"/>
      <c r="F186" s="128"/>
      <c r="G186" s="128"/>
      <c r="H186" s="128"/>
      <c r="I186" s="128"/>
      <c r="J186" s="129"/>
    </row>
    <row r="187" spans="1:10" ht="15" customHeight="1" x14ac:dyDescent="0.2">
      <c r="A187" s="130" t="s">
        <v>87</v>
      </c>
      <c r="B187" s="131"/>
      <c r="C187" s="131"/>
      <c r="D187" s="131"/>
      <c r="E187" s="131"/>
      <c r="F187" s="131"/>
      <c r="G187" s="131"/>
      <c r="H187" s="131"/>
      <c r="I187" s="131"/>
      <c r="J187" s="132"/>
    </row>
    <row r="188" spans="1:10" ht="249.95" customHeight="1" thickBot="1" x14ac:dyDescent="0.25">
      <c r="A188" s="133"/>
      <c r="B188" s="134"/>
      <c r="C188" s="134"/>
      <c r="D188" s="134"/>
      <c r="E188" s="134"/>
      <c r="F188" s="134"/>
      <c r="G188" s="134"/>
      <c r="H188" s="134"/>
      <c r="I188" s="134"/>
      <c r="J188" s="135"/>
    </row>
    <row r="189" spans="1:10" ht="12.75" x14ac:dyDescent="0.2">
      <c r="A189" s="147" t="s">
        <v>85</v>
      </c>
      <c r="B189" s="148"/>
      <c r="C189" s="148"/>
      <c r="D189" s="148"/>
      <c r="E189" s="148"/>
      <c r="F189" s="148"/>
      <c r="G189" s="148"/>
      <c r="H189" s="148"/>
      <c r="I189" s="148"/>
      <c r="J189" s="149"/>
    </row>
    <row r="190" spans="1:10" ht="20.100000000000001" customHeight="1" x14ac:dyDescent="0.2">
      <c r="A190" s="44" t="s">
        <v>88</v>
      </c>
      <c r="B190" s="125"/>
      <c r="C190" s="125"/>
      <c r="D190" s="125"/>
      <c r="E190" s="125"/>
      <c r="F190" s="43" t="s">
        <v>89</v>
      </c>
      <c r="G190" s="125"/>
      <c r="H190" s="125"/>
      <c r="I190" s="125"/>
      <c r="J190" s="126"/>
    </row>
    <row r="191" spans="1:10" ht="20.100000000000001" customHeight="1" x14ac:dyDescent="0.2">
      <c r="A191" s="44" t="s">
        <v>79</v>
      </c>
      <c r="B191" s="125"/>
      <c r="C191" s="125"/>
      <c r="D191" s="125"/>
      <c r="E191" s="125"/>
      <c r="F191" s="43" t="s">
        <v>79</v>
      </c>
      <c r="G191" s="125"/>
      <c r="H191" s="125"/>
      <c r="I191" s="125"/>
      <c r="J191" s="126"/>
    </row>
    <row r="192" spans="1:10" ht="20.100000000000001" customHeight="1" x14ac:dyDescent="0.2">
      <c r="A192" s="44" t="s">
        <v>81</v>
      </c>
      <c r="B192" s="125"/>
      <c r="C192" s="125"/>
      <c r="D192" s="125"/>
      <c r="E192" s="125"/>
      <c r="F192" s="43" t="s">
        <v>81</v>
      </c>
      <c r="G192" s="125"/>
      <c r="H192" s="125"/>
      <c r="I192" s="125"/>
      <c r="J192" s="126"/>
    </row>
    <row r="193" spans="1:10" ht="20.100000000000001" customHeight="1" x14ac:dyDescent="0.2">
      <c r="A193" s="44" t="s">
        <v>82</v>
      </c>
      <c r="B193" s="125"/>
      <c r="C193" s="125"/>
      <c r="D193" s="125"/>
      <c r="E193" s="125"/>
      <c r="F193" s="43" t="s">
        <v>82</v>
      </c>
      <c r="G193" s="125"/>
      <c r="H193" s="125"/>
      <c r="I193" s="125"/>
      <c r="J193" s="126"/>
    </row>
    <row r="194" spans="1:10" ht="30" customHeight="1" x14ac:dyDescent="0.2">
      <c r="A194" s="44" t="s">
        <v>80</v>
      </c>
      <c r="B194" s="125"/>
      <c r="C194" s="125"/>
      <c r="D194" s="125"/>
      <c r="E194" s="125"/>
      <c r="F194" s="43" t="s">
        <v>80</v>
      </c>
      <c r="G194" s="125"/>
      <c r="H194" s="125"/>
      <c r="I194" s="125"/>
      <c r="J194" s="126"/>
    </row>
    <row r="195" spans="1:10" ht="5.0999999999999996" customHeight="1" x14ac:dyDescent="0.2">
      <c r="A195" s="122"/>
      <c r="B195" s="123"/>
      <c r="C195" s="123"/>
      <c r="D195" s="123"/>
      <c r="E195" s="123"/>
      <c r="F195" s="123"/>
      <c r="G195" s="123"/>
      <c r="H195" s="123"/>
      <c r="I195" s="123"/>
      <c r="J195" s="124"/>
    </row>
    <row r="196" spans="1:10" ht="20.100000000000001" customHeight="1" x14ac:dyDescent="0.2">
      <c r="A196" s="44" t="s">
        <v>90</v>
      </c>
      <c r="B196" s="125"/>
      <c r="C196" s="125"/>
      <c r="D196" s="125"/>
      <c r="E196" s="125"/>
      <c r="F196" s="43" t="s">
        <v>91</v>
      </c>
      <c r="G196" s="125"/>
      <c r="H196" s="125"/>
      <c r="I196" s="125"/>
      <c r="J196" s="126"/>
    </row>
    <row r="197" spans="1:10" ht="20.100000000000001" customHeight="1" x14ac:dyDescent="0.2">
      <c r="A197" s="44" t="s">
        <v>79</v>
      </c>
      <c r="B197" s="125"/>
      <c r="C197" s="125"/>
      <c r="D197" s="125"/>
      <c r="E197" s="125"/>
      <c r="F197" s="43" t="s">
        <v>79</v>
      </c>
      <c r="G197" s="125"/>
      <c r="H197" s="125"/>
      <c r="I197" s="125"/>
      <c r="J197" s="126"/>
    </row>
    <row r="198" spans="1:10" ht="20.100000000000001" customHeight="1" x14ac:dyDescent="0.2">
      <c r="A198" s="44" t="s">
        <v>81</v>
      </c>
      <c r="B198" s="125"/>
      <c r="C198" s="125"/>
      <c r="D198" s="125"/>
      <c r="E198" s="125"/>
      <c r="F198" s="43" t="s">
        <v>81</v>
      </c>
      <c r="G198" s="125"/>
      <c r="H198" s="125"/>
      <c r="I198" s="125"/>
      <c r="J198" s="126"/>
    </row>
    <row r="199" spans="1:10" ht="20.100000000000001" customHeight="1" x14ac:dyDescent="0.2">
      <c r="A199" s="44" t="s">
        <v>82</v>
      </c>
      <c r="B199" s="125"/>
      <c r="C199" s="125"/>
      <c r="D199" s="125"/>
      <c r="E199" s="125"/>
      <c r="F199" s="43" t="s">
        <v>82</v>
      </c>
      <c r="G199" s="125"/>
      <c r="H199" s="125"/>
      <c r="I199" s="125"/>
      <c r="J199" s="126"/>
    </row>
    <row r="200" spans="1:10" ht="20.100000000000001" customHeight="1" thickBot="1" x14ac:dyDescent="0.25">
      <c r="A200" s="61" t="s">
        <v>80</v>
      </c>
      <c r="B200" s="136"/>
      <c r="C200" s="136"/>
      <c r="D200" s="136"/>
      <c r="E200" s="136"/>
      <c r="F200" s="62" t="s">
        <v>80</v>
      </c>
      <c r="G200" s="136"/>
      <c r="H200" s="136"/>
      <c r="I200" s="136"/>
      <c r="J200" s="137"/>
    </row>
    <row r="201" spans="1:10" ht="12.75" x14ac:dyDescent="0.2">
      <c r="A201" s="138" t="s">
        <v>84</v>
      </c>
      <c r="B201" s="139"/>
      <c r="C201" s="139"/>
      <c r="D201" s="139"/>
      <c r="E201" s="139"/>
      <c r="F201" s="139"/>
      <c r="G201" s="139"/>
      <c r="H201" s="139"/>
      <c r="I201" s="139"/>
      <c r="J201" s="140"/>
    </row>
    <row r="202" spans="1:10" ht="20.100000000000001" customHeight="1" x14ac:dyDescent="0.2">
      <c r="A202" s="44" t="s">
        <v>88</v>
      </c>
      <c r="B202" s="125"/>
      <c r="C202" s="125"/>
      <c r="D202" s="125"/>
      <c r="E202" s="125"/>
      <c r="F202" s="43" t="s">
        <v>89</v>
      </c>
      <c r="G202" s="125"/>
      <c r="H202" s="125"/>
      <c r="I202" s="125"/>
      <c r="J202" s="126"/>
    </row>
    <row r="203" spans="1:10" ht="20.100000000000001" customHeight="1" x14ac:dyDescent="0.2">
      <c r="A203" s="44" t="s">
        <v>79</v>
      </c>
      <c r="B203" s="125"/>
      <c r="C203" s="125"/>
      <c r="D203" s="125"/>
      <c r="E203" s="125"/>
      <c r="F203" s="43" t="s">
        <v>79</v>
      </c>
      <c r="G203" s="125"/>
      <c r="H203" s="125"/>
      <c r="I203" s="125"/>
      <c r="J203" s="126"/>
    </row>
    <row r="204" spans="1:10" ht="20.100000000000001" customHeight="1" x14ac:dyDescent="0.2">
      <c r="A204" s="44" t="s">
        <v>83</v>
      </c>
      <c r="B204" s="125"/>
      <c r="C204" s="125"/>
      <c r="D204" s="125"/>
      <c r="E204" s="125"/>
      <c r="F204" s="43" t="s">
        <v>83</v>
      </c>
      <c r="G204" s="125"/>
      <c r="H204" s="125"/>
      <c r="I204" s="125"/>
      <c r="J204" s="126"/>
    </row>
    <row r="205" spans="1:10" ht="20.100000000000001" customHeight="1" x14ac:dyDescent="0.2">
      <c r="A205" s="44" t="s">
        <v>82</v>
      </c>
      <c r="B205" s="125"/>
      <c r="C205" s="125"/>
      <c r="D205" s="125"/>
      <c r="E205" s="125"/>
      <c r="F205" s="43" t="s">
        <v>82</v>
      </c>
      <c r="G205" s="125"/>
      <c r="H205" s="125"/>
      <c r="I205" s="125"/>
      <c r="J205" s="126"/>
    </row>
    <row r="206" spans="1:10" ht="20.100000000000001" customHeight="1" x14ac:dyDescent="0.2">
      <c r="A206" s="44" t="s">
        <v>80</v>
      </c>
      <c r="B206" s="125"/>
      <c r="C206" s="125"/>
      <c r="D206" s="125"/>
      <c r="E206" s="125"/>
      <c r="F206" s="43" t="s">
        <v>80</v>
      </c>
      <c r="G206" s="125"/>
      <c r="H206" s="125"/>
      <c r="I206" s="125"/>
      <c r="J206" s="126"/>
    </row>
    <row r="207" spans="1:10" ht="5.0999999999999996" customHeight="1" x14ac:dyDescent="0.2">
      <c r="A207" s="122"/>
      <c r="B207" s="123"/>
      <c r="C207" s="123"/>
      <c r="D207" s="123"/>
      <c r="E207" s="123"/>
      <c r="F207" s="123"/>
      <c r="G207" s="123"/>
      <c r="H207" s="123"/>
      <c r="I207" s="123"/>
      <c r="J207" s="124"/>
    </row>
    <row r="208" spans="1:10" ht="20.100000000000001" customHeight="1" x14ac:dyDescent="0.2">
      <c r="A208" s="44" t="s">
        <v>90</v>
      </c>
      <c r="B208" s="125"/>
      <c r="C208" s="125"/>
      <c r="D208" s="125"/>
      <c r="E208" s="125"/>
      <c r="F208" s="43" t="s">
        <v>91</v>
      </c>
      <c r="G208" s="125"/>
      <c r="H208" s="125"/>
      <c r="I208" s="125"/>
      <c r="J208" s="126"/>
    </row>
    <row r="209" spans="1:10" ht="20.100000000000001" customHeight="1" x14ac:dyDescent="0.2">
      <c r="A209" s="44" t="s">
        <v>79</v>
      </c>
      <c r="B209" s="125"/>
      <c r="C209" s="125"/>
      <c r="D209" s="125"/>
      <c r="E209" s="125"/>
      <c r="F209" s="43" t="s">
        <v>79</v>
      </c>
      <c r="G209" s="125"/>
      <c r="H209" s="125"/>
      <c r="I209" s="125"/>
      <c r="J209" s="126"/>
    </row>
    <row r="210" spans="1:10" ht="20.100000000000001" customHeight="1" x14ac:dyDescent="0.2">
      <c r="A210" s="44" t="s">
        <v>83</v>
      </c>
      <c r="B210" s="125"/>
      <c r="C210" s="125"/>
      <c r="D210" s="125"/>
      <c r="E210" s="125"/>
      <c r="F210" s="43" t="s">
        <v>83</v>
      </c>
      <c r="G210" s="125"/>
      <c r="H210" s="125"/>
      <c r="I210" s="125"/>
      <c r="J210" s="126"/>
    </row>
    <row r="211" spans="1:10" ht="20.100000000000001" customHeight="1" x14ac:dyDescent="0.2">
      <c r="A211" s="44" t="s">
        <v>82</v>
      </c>
      <c r="B211" s="125"/>
      <c r="C211" s="125"/>
      <c r="D211" s="125"/>
      <c r="E211" s="125"/>
      <c r="F211" s="43" t="s">
        <v>82</v>
      </c>
      <c r="G211" s="125"/>
      <c r="H211" s="125"/>
      <c r="I211" s="125"/>
      <c r="J211" s="126"/>
    </row>
    <row r="212" spans="1:10" ht="30" customHeight="1" x14ac:dyDescent="0.2">
      <c r="A212" s="44" t="s">
        <v>80</v>
      </c>
      <c r="B212" s="125"/>
      <c r="C212" s="125"/>
      <c r="D212" s="125"/>
      <c r="E212" s="125"/>
      <c r="F212" s="43" t="s">
        <v>80</v>
      </c>
      <c r="G212" s="125"/>
      <c r="H212" s="125"/>
      <c r="I212" s="125"/>
      <c r="J212" s="126"/>
    </row>
    <row r="213" spans="1:10" ht="5.0999999999999996" customHeight="1" x14ac:dyDescent="0.2">
      <c r="A213" s="122"/>
      <c r="B213" s="123"/>
      <c r="C213" s="123"/>
      <c r="D213" s="123"/>
      <c r="E213" s="123"/>
      <c r="F213" s="123"/>
      <c r="G213" s="123"/>
      <c r="H213" s="123"/>
      <c r="I213" s="123"/>
      <c r="J213" s="124"/>
    </row>
    <row r="214" spans="1:10" ht="19.5" customHeight="1" x14ac:dyDescent="0.2">
      <c r="A214" s="44" t="s">
        <v>175</v>
      </c>
      <c r="B214" s="125"/>
      <c r="C214" s="125"/>
      <c r="D214" s="125"/>
      <c r="E214" s="125"/>
      <c r="F214" s="43" t="s">
        <v>176</v>
      </c>
      <c r="G214" s="125"/>
      <c r="H214" s="125"/>
      <c r="I214" s="125"/>
      <c r="J214" s="126"/>
    </row>
    <row r="215" spans="1:10" ht="19.5" customHeight="1" x14ac:dyDescent="0.2">
      <c r="A215" s="44" t="s">
        <v>79</v>
      </c>
      <c r="B215" s="125"/>
      <c r="C215" s="125"/>
      <c r="D215" s="125"/>
      <c r="E215" s="125"/>
      <c r="F215" s="43" t="s">
        <v>79</v>
      </c>
      <c r="G215" s="125"/>
      <c r="H215" s="125"/>
      <c r="I215" s="125"/>
      <c r="J215" s="126"/>
    </row>
    <row r="216" spans="1:10" ht="19.5" customHeight="1" x14ac:dyDescent="0.2">
      <c r="A216" s="44" t="s">
        <v>83</v>
      </c>
      <c r="B216" s="125"/>
      <c r="C216" s="125"/>
      <c r="D216" s="125"/>
      <c r="E216" s="125"/>
      <c r="F216" s="43" t="s">
        <v>83</v>
      </c>
      <c r="G216" s="125"/>
      <c r="H216" s="125"/>
      <c r="I216" s="125"/>
      <c r="J216" s="126"/>
    </row>
    <row r="217" spans="1:10" ht="19.5" customHeight="1" x14ac:dyDescent="0.2">
      <c r="A217" s="44" t="s">
        <v>82</v>
      </c>
      <c r="B217" s="125"/>
      <c r="C217" s="125"/>
      <c r="D217" s="125"/>
      <c r="E217" s="125"/>
      <c r="F217" s="43" t="s">
        <v>82</v>
      </c>
      <c r="G217" s="125"/>
      <c r="H217" s="125"/>
      <c r="I217" s="125"/>
      <c r="J217" s="126"/>
    </row>
    <row r="218" spans="1:10" ht="20.100000000000001" customHeight="1" thickBot="1" x14ac:dyDescent="0.25">
      <c r="A218" s="45" t="s">
        <v>80</v>
      </c>
      <c r="B218" s="120"/>
      <c r="C218" s="120"/>
      <c r="D218" s="120"/>
      <c r="E218" s="120"/>
      <c r="F218" s="46" t="s">
        <v>80</v>
      </c>
      <c r="G218" s="120"/>
      <c r="H218" s="120"/>
      <c r="I218" s="120"/>
      <c r="J218" s="121"/>
    </row>
  </sheetData>
  <sheetProtection algorithmName="SHA-512" hashValue="EFkdlZ9RmeVWmwUkR0j7IRupAqWzIU6lZgO7a6MbbVRJiQZ2LzSFjynbxcG39kaevca2fYnIFx0CFCv6+axtGw==" saltValue="K3G5tpnG/4Y8HdCiSkWH1w==" spinCount="100000" sheet="1" formatRows="0"/>
  <mergeCells count="276">
    <mergeCell ref="E63:J63"/>
    <mergeCell ref="E64:J69"/>
    <mergeCell ref="A59:A61"/>
    <mergeCell ref="D47:D62"/>
    <mergeCell ref="E47:J47"/>
    <mergeCell ref="E48:J62"/>
    <mergeCell ref="A63:A69"/>
    <mergeCell ref="A47:A58"/>
    <mergeCell ref="A89:H89"/>
    <mergeCell ref="I89:J89"/>
    <mergeCell ref="A162:H162"/>
    <mergeCell ref="I162:J162"/>
    <mergeCell ref="A163:A169"/>
    <mergeCell ref="D163:D169"/>
    <mergeCell ref="E163:J163"/>
    <mergeCell ref="E164:J169"/>
    <mergeCell ref="E81:J81"/>
    <mergeCell ref="E82:J88"/>
    <mergeCell ref="B79:B80"/>
    <mergeCell ref="C79:C80"/>
    <mergeCell ref="E105:J105"/>
    <mergeCell ref="E106:J107"/>
    <mergeCell ref="D41:D43"/>
    <mergeCell ref="E41:J41"/>
    <mergeCell ref="E42:J43"/>
    <mergeCell ref="E91:J94"/>
    <mergeCell ref="A157:A161"/>
    <mergeCell ref="D157:D161"/>
    <mergeCell ref="E157:J157"/>
    <mergeCell ref="E158:J161"/>
    <mergeCell ref="A155:J155"/>
    <mergeCell ref="A156:H156"/>
    <mergeCell ref="I156:J156"/>
    <mergeCell ref="E70:J70"/>
    <mergeCell ref="E71:J77"/>
    <mergeCell ref="A79:A80"/>
    <mergeCell ref="D79:D80"/>
    <mergeCell ref="E79:J79"/>
    <mergeCell ref="E80:J80"/>
    <mergeCell ref="A81:A88"/>
    <mergeCell ref="B81:B88"/>
    <mergeCell ref="C81:C88"/>
    <mergeCell ref="D81:D88"/>
    <mergeCell ref="B45:B46"/>
    <mergeCell ref="C45:C46"/>
    <mergeCell ref="D63:D69"/>
    <mergeCell ref="A178:H178"/>
    <mergeCell ref="I178:J178"/>
    <mergeCell ref="A179:A184"/>
    <mergeCell ref="D179:D184"/>
    <mergeCell ref="E179:J179"/>
    <mergeCell ref="E180:J184"/>
    <mergeCell ref="A170:H170"/>
    <mergeCell ref="I170:J170"/>
    <mergeCell ref="A171:A176"/>
    <mergeCell ref="D171:D176"/>
    <mergeCell ref="E171:J171"/>
    <mergeCell ref="E172:J176"/>
    <mergeCell ref="A177:J177"/>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20:J20"/>
    <mergeCell ref="A21:H21"/>
    <mergeCell ref="I21:J21"/>
    <mergeCell ref="A22:A25"/>
    <mergeCell ref="D22:D25"/>
    <mergeCell ref="E22:J22"/>
    <mergeCell ref="E23:J25"/>
    <mergeCell ref="A26:H26"/>
    <mergeCell ref="I26:J26"/>
    <mergeCell ref="B96:B103"/>
    <mergeCell ref="A27:A35"/>
    <mergeCell ref="D27:D35"/>
    <mergeCell ref="E27:J27"/>
    <mergeCell ref="E28:J35"/>
    <mergeCell ref="A78:H78"/>
    <mergeCell ref="I78:J78"/>
    <mergeCell ref="A44:H44"/>
    <mergeCell ref="I44:J44"/>
    <mergeCell ref="A45:A46"/>
    <mergeCell ref="D45:D46"/>
    <mergeCell ref="E45:J45"/>
    <mergeCell ref="E46:J46"/>
    <mergeCell ref="A36:H36"/>
    <mergeCell ref="I36:J36"/>
    <mergeCell ref="A37:A39"/>
    <mergeCell ref="D37:D39"/>
    <mergeCell ref="E37:J37"/>
    <mergeCell ref="E38:J39"/>
    <mergeCell ref="A70:A77"/>
    <mergeCell ref="D70:D77"/>
    <mergeCell ref="A40:H40"/>
    <mergeCell ref="I40:J40"/>
    <mergeCell ref="A41:A43"/>
    <mergeCell ref="I121:J121"/>
    <mergeCell ref="A122:A129"/>
    <mergeCell ref="B122:B129"/>
    <mergeCell ref="A90:A94"/>
    <mergeCell ref="D90:D94"/>
    <mergeCell ref="E90:J90"/>
    <mergeCell ref="A108:H108"/>
    <mergeCell ref="I108:J108"/>
    <mergeCell ref="A109:A116"/>
    <mergeCell ref="D109:D116"/>
    <mergeCell ref="E109:J109"/>
    <mergeCell ref="E110:J116"/>
    <mergeCell ref="B109:B116"/>
    <mergeCell ref="C109:C116"/>
    <mergeCell ref="A95:H95"/>
    <mergeCell ref="I95:J95"/>
    <mergeCell ref="A96:A103"/>
    <mergeCell ref="D96:D103"/>
    <mergeCell ref="E96:J96"/>
    <mergeCell ref="E97:J103"/>
    <mergeCell ref="A104:H104"/>
    <mergeCell ref="I104:J104"/>
    <mergeCell ref="A105:A107"/>
    <mergeCell ref="D105:D107"/>
    <mergeCell ref="I143:J143"/>
    <mergeCell ref="A144:A145"/>
    <mergeCell ref="D144:D145"/>
    <mergeCell ref="C96:C103"/>
    <mergeCell ref="A117:H117"/>
    <mergeCell ref="I117:J117"/>
    <mergeCell ref="A118:A120"/>
    <mergeCell ref="D118:D120"/>
    <mergeCell ref="E118:J118"/>
    <mergeCell ref="E119:J120"/>
    <mergeCell ref="A141:A142"/>
    <mergeCell ref="D141:D142"/>
    <mergeCell ref="E141:J141"/>
    <mergeCell ref="E142:J142"/>
    <mergeCell ref="A135:J135"/>
    <mergeCell ref="A136:H136"/>
    <mergeCell ref="I136:J136"/>
    <mergeCell ref="A137:A139"/>
    <mergeCell ref="D137:D139"/>
    <mergeCell ref="E137:J137"/>
    <mergeCell ref="E138:J139"/>
    <mergeCell ref="A140:H140"/>
    <mergeCell ref="I140:J140"/>
    <mergeCell ref="A121:H121"/>
    <mergeCell ref="G193:J193"/>
    <mergeCell ref="G194:J194"/>
    <mergeCell ref="G203:J203"/>
    <mergeCell ref="C122:C129"/>
    <mergeCell ref="A185:J185"/>
    <mergeCell ref="A189:J189"/>
    <mergeCell ref="B190:E190"/>
    <mergeCell ref="B191:E191"/>
    <mergeCell ref="D122:D129"/>
    <mergeCell ref="E122:J122"/>
    <mergeCell ref="E123:J129"/>
    <mergeCell ref="A130:H130"/>
    <mergeCell ref="I130:J130"/>
    <mergeCell ref="A131:A134"/>
    <mergeCell ref="D131:D134"/>
    <mergeCell ref="E131:J131"/>
    <mergeCell ref="E132:J134"/>
    <mergeCell ref="A147:A154"/>
    <mergeCell ref="B147:B154"/>
    <mergeCell ref="C147:C154"/>
    <mergeCell ref="D147:D154"/>
    <mergeCell ref="E147:J147"/>
    <mergeCell ref="E148:J154"/>
    <mergeCell ref="A143:H143"/>
    <mergeCell ref="B209:E209"/>
    <mergeCell ref="G209:J209"/>
    <mergeCell ref="B200:E200"/>
    <mergeCell ref="G200:J200"/>
    <mergeCell ref="A201:J201"/>
    <mergeCell ref="B202:E202"/>
    <mergeCell ref="G202:J202"/>
    <mergeCell ref="B203:E203"/>
    <mergeCell ref="B204:E204"/>
    <mergeCell ref="G204:J204"/>
    <mergeCell ref="A187:J187"/>
    <mergeCell ref="A188:J188"/>
    <mergeCell ref="B205:E205"/>
    <mergeCell ref="G205:J205"/>
    <mergeCell ref="B206:E206"/>
    <mergeCell ref="G206:J206"/>
    <mergeCell ref="A207:J207"/>
    <mergeCell ref="B208:E208"/>
    <mergeCell ref="G208:J208"/>
    <mergeCell ref="A195:J195"/>
    <mergeCell ref="B196:E196"/>
    <mergeCell ref="G196:J196"/>
    <mergeCell ref="B197:E197"/>
    <mergeCell ref="G197:J197"/>
    <mergeCell ref="B198:E198"/>
    <mergeCell ref="G198:J198"/>
    <mergeCell ref="B199:E199"/>
    <mergeCell ref="G199:J199"/>
    <mergeCell ref="B192:E192"/>
    <mergeCell ref="B193:E193"/>
    <mergeCell ref="B194:E194"/>
    <mergeCell ref="G190:J190"/>
    <mergeCell ref="G191:J191"/>
    <mergeCell ref="G192:J192"/>
    <mergeCell ref="E144:J144"/>
    <mergeCell ref="E145:J145"/>
    <mergeCell ref="B144:B145"/>
    <mergeCell ref="C144:C145"/>
    <mergeCell ref="A146:H146"/>
    <mergeCell ref="I146:J146"/>
    <mergeCell ref="B218:E218"/>
    <mergeCell ref="G218:J218"/>
    <mergeCell ref="A213:J213"/>
    <mergeCell ref="B214:E214"/>
    <mergeCell ref="G214:J214"/>
    <mergeCell ref="B215:E215"/>
    <mergeCell ref="G215:J215"/>
    <mergeCell ref="B216:E216"/>
    <mergeCell ref="G216:J216"/>
    <mergeCell ref="B217:E217"/>
    <mergeCell ref="G217:J217"/>
    <mergeCell ref="B210:E210"/>
    <mergeCell ref="G210:J210"/>
    <mergeCell ref="B211:E211"/>
    <mergeCell ref="G211:J211"/>
    <mergeCell ref="B212:E212"/>
    <mergeCell ref="G212:J212"/>
    <mergeCell ref="A186:J186"/>
  </mergeCells>
  <conditionalFormatting sqref="C1:D1 F1 H1:J1 C19:E19 H19:J19 A4:J4 A6:J6 A8:J8 A10:J10 A15 A17:J17 C45 C118:C120 C157:C161 C171:C176 A13:B13 E13 G13 I13 C15 E15 G15:J15 C163:C169 C22:C25 C27:C34 C37:C39 C137:C139 C79">
    <cfRule type="containsBlanks" dxfId="19" priority="55">
      <formula>LEN(TRIM(A1))=0</formula>
    </cfRule>
  </conditionalFormatting>
  <conditionalFormatting sqref="C63:C69">
    <cfRule type="containsBlanks" dxfId="18" priority="41">
      <formula>LEN(TRIM(C63))=0</formula>
    </cfRule>
  </conditionalFormatting>
  <conditionalFormatting sqref="C63:C68">
    <cfRule type="cellIs" dxfId="17" priority="39" operator="equal">
      <formula>$A$62="No"</formula>
    </cfRule>
  </conditionalFormatting>
  <conditionalFormatting sqref="C69">
    <cfRule type="cellIs" dxfId="16" priority="37" operator="equal">
      <formula>$A$62="Si"</formula>
    </cfRule>
  </conditionalFormatting>
  <conditionalFormatting sqref="C70:C77">
    <cfRule type="containsBlanks" dxfId="15" priority="35">
      <formula>LEN(TRIM(C70))=0</formula>
    </cfRule>
  </conditionalFormatting>
  <conditionalFormatting sqref="C77">
    <cfRule type="cellIs" dxfId="14" priority="34" operator="equal">
      <formula>$A$62="Si"</formula>
    </cfRule>
  </conditionalFormatting>
  <conditionalFormatting sqref="C70:C76">
    <cfRule type="cellIs" dxfId="13" priority="33" operator="equal">
      <formula>$A$62="No"</formula>
    </cfRule>
  </conditionalFormatting>
  <conditionalFormatting sqref="C141:C142">
    <cfRule type="containsBlanks" dxfId="12" priority="20">
      <formula>LEN(TRIM(C141))=0</formula>
    </cfRule>
  </conditionalFormatting>
  <conditionalFormatting sqref="C179:C183">
    <cfRule type="containsBlanks" dxfId="11" priority="14">
      <formula>LEN(TRIM(C179))=0</formula>
    </cfRule>
  </conditionalFormatting>
  <conditionalFormatting sqref="C47:C60 C62">
    <cfRule type="containsBlanks" dxfId="10" priority="12">
      <formula>LEN(TRIM(C47))=0</formula>
    </cfRule>
  </conditionalFormatting>
  <conditionalFormatting sqref="C62">
    <cfRule type="cellIs" dxfId="9" priority="11" operator="equal">
      <formula>$A$62="Si"</formula>
    </cfRule>
  </conditionalFormatting>
  <conditionalFormatting sqref="C47:C60">
    <cfRule type="cellIs" dxfId="8" priority="10" operator="equal">
      <formula>$A$62="No"</formula>
    </cfRule>
  </conditionalFormatting>
  <conditionalFormatting sqref="A62">
    <cfRule type="containsBlanks" dxfId="7" priority="9">
      <formula>LEN(TRIM(A62))=0</formula>
    </cfRule>
  </conditionalFormatting>
  <conditionalFormatting sqref="C61">
    <cfRule type="containsBlanks" dxfId="6" priority="8">
      <formula>LEN(TRIM(C61))=0</formula>
    </cfRule>
  </conditionalFormatting>
  <conditionalFormatting sqref="C61">
    <cfRule type="cellIs" dxfId="5" priority="7" operator="equal">
      <formula>$A$62="Si"</formula>
    </cfRule>
  </conditionalFormatting>
  <conditionalFormatting sqref="C41:C43">
    <cfRule type="containsBlanks" dxfId="4" priority="6">
      <formula>LEN(TRIM(C41))=0</formula>
    </cfRule>
  </conditionalFormatting>
  <conditionalFormatting sqref="C90:C94">
    <cfRule type="containsBlanks" dxfId="3" priority="4">
      <formula>LEN(TRIM(C90))=0</formula>
    </cfRule>
  </conditionalFormatting>
  <conditionalFormatting sqref="C105:C106">
    <cfRule type="containsBlanks" dxfId="2" priority="3">
      <formula>LEN(TRIM(C105))=0</formula>
    </cfRule>
  </conditionalFormatting>
  <conditionalFormatting sqref="C131:C134">
    <cfRule type="containsBlanks" dxfId="1" priority="2">
      <formula>LEN(TRIM(C131))=0</formula>
    </cfRule>
  </conditionalFormatting>
  <conditionalFormatting sqref="C144">
    <cfRule type="containsBlanks" dxfId="0" priority="1">
      <formula>LEN(TRIM(C144))=0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APOYO POST INSTITUCIONAL SRPA&amp;R&amp;"Arial,Normal"&amp;10F2.A6.G19.P 
Versión 3 
Página &amp;P de &amp;N 
18/03/2021 
Clasificación de la Información 
Clasificada</oddHeader>
    <oddFooter>&amp;C&amp;G</oddFooter>
  </headerFooter>
  <rowBreaks count="5" manualBreakCount="5">
    <brk id="25" max="9" man="1"/>
    <brk id="69" max="9" man="1"/>
    <brk id="88" max="9" man="1"/>
    <brk id="129" max="9" man="1"/>
    <brk id="188"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C90:C94 C41:C43 C105:C106 C137:C139 C144 C157:C161 C171:C176 C179:C180 C182:C183 C163:C169 C22:C25 C27:C29 C31:C34 C37:C39 C118:C120 C131 C133:C134 C141:C142 C79 C45 C47:C77</xm:sqref>
        </x14:dataValidation>
        <x14:dataValidation type="list" allowBlank="1" showInputMessage="1" showErrorMessage="1" xr:uid="{00000000-0002-0000-0000-000004000000}">
          <x14:formula1>
            <xm:f>Tablas!$C$2</xm:f>
          </x14:formula1>
          <xm:sqref>C107 C184 C35</xm:sqref>
        </x14:dataValidation>
        <x14:dataValidation type="list" allowBlank="1" showInputMessage="1" showErrorMessage="1" xr:uid="{00000000-0002-0000-0000-000005000000}">
          <x14:formula1>
            <xm:f>Tablas!$D$2:$D$3</xm:f>
          </x14:formula1>
          <xm:sqref>D81:D88 D96:D103</xm:sqref>
        </x14:dataValidation>
        <x14:dataValidation type="list" allowBlank="1" showInputMessage="1" showErrorMessage="1" xr:uid="{00000000-0002-0000-0000-000006000000}">
          <x14:formula1>
            <xm:f>Tablas!$E$2:$E$3</xm:f>
          </x14:formula1>
          <xm:sqref>A62</xm:sqref>
        </x14:dataValidation>
        <x14:dataValidation type="list" allowBlank="1" showInputMessage="1" showErrorMessage="1" xr:uid="{00000000-0002-0000-0000-000007000000}">
          <x14:formula1>
            <xm:f>Tablas!$B$2:$B$4</xm:f>
          </x14:formula1>
          <xm:sqref>C30 C181 C132</xm:sqref>
        </x14:dataValidation>
        <x14:dataValidation type="list" allowBlank="1" showInputMessage="1" showErrorMessage="1" xr:uid="{00000000-0002-0000-0000-000008000000}">
          <x14:formula1>
            <xm:f>Tablas!$D$2:$D$4</xm:f>
          </x14:formula1>
          <xm:sqref>D109:D116 D122:D129 D147:D154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7"/>
      <c r="B1" s="222" t="s">
        <v>365</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4" t="s">
        <v>366</v>
      </c>
      <c r="JS1" s="80">
        <v>44273</v>
      </c>
    </row>
    <row r="2" spans="1:279" ht="30" customHeight="1" x14ac:dyDescent="0.25">
      <c r="A2" s="218"/>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5" t="s">
        <v>347</v>
      </c>
      <c r="JS2" s="50" t="s">
        <v>166</v>
      </c>
    </row>
    <row r="3" spans="1:279" ht="30" customHeight="1" thickBot="1" x14ac:dyDescent="0.3">
      <c r="A3" s="219"/>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0" t="s">
        <v>165</v>
      </c>
      <c r="JS3" s="221"/>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16" t="s">
        <v>2</v>
      </c>
      <c r="E5" s="216"/>
      <c r="F5" s="216"/>
      <c r="G5" s="216"/>
      <c r="H5" s="216"/>
      <c r="I5" s="216"/>
      <c r="J5" s="216"/>
      <c r="K5" s="216"/>
      <c r="L5" s="216"/>
      <c r="M5" s="216"/>
      <c r="N5" s="216"/>
      <c r="O5" s="55"/>
      <c r="P5" s="216" t="s">
        <v>14</v>
      </c>
      <c r="Q5" s="216"/>
      <c r="R5" s="216"/>
      <c r="S5" s="216"/>
      <c r="T5" s="216"/>
      <c r="U5" s="216"/>
      <c r="V5" s="216"/>
      <c r="W5" s="216"/>
      <c r="X5" s="216"/>
      <c r="Y5" s="216"/>
      <c r="Z5" s="216"/>
      <c r="AA5" s="216" t="s">
        <v>74</v>
      </c>
      <c r="AB5" s="216"/>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6" t="s">
        <v>163</v>
      </c>
      <c r="IE5" s="216"/>
      <c r="IF5" s="216" t="s">
        <v>155</v>
      </c>
      <c r="IG5" s="216"/>
      <c r="IH5" s="216"/>
      <c r="II5" s="216"/>
      <c r="IJ5" s="216" t="s">
        <v>156</v>
      </c>
      <c r="IK5" s="216"/>
      <c r="IL5" s="216"/>
      <c r="IM5" s="216"/>
      <c r="IN5" s="216" t="s">
        <v>157</v>
      </c>
      <c r="IO5" s="216"/>
      <c r="IP5" s="216"/>
      <c r="IQ5" s="216"/>
      <c r="IR5" s="216" t="s">
        <v>158</v>
      </c>
      <c r="IS5" s="216"/>
      <c r="IT5" s="216"/>
      <c r="IU5" s="216"/>
      <c r="IV5" s="216" t="s">
        <v>159</v>
      </c>
      <c r="IW5" s="216"/>
      <c r="IX5" s="216"/>
      <c r="IY5" s="216"/>
      <c r="IZ5" s="216" t="s">
        <v>160</v>
      </c>
      <c r="JA5" s="216"/>
      <c r="JB5" s="216"/>
      <c r="JC5" s="216"/>
      <c r="JD5" s="216" t="s">
        <v>161</v>
      </c>
      <c r="JE5" s="216"/>
      <c r="JF5" s="216"/>
      <c r="JG5" s="216"/>
      <c r="JH5" s="216" t="s">
        <v>162</v>
      </c>
      <c r="JI5" s="216"/>
      <c r="JJ5" s="216"/>
      <c r="JK5" s="216"/>
      <c r="JL5" s="216" t="s">
        <v>178</v>
      </c>
      <c r="JM5" s="216"/>
      <c r="JN5" s="216"/>
      <c r="JO5" s="216"/>
      <c r="JP5" s="216" t="s">
        <v>177</v>
      </c>
      <c r="JQ5" s="216"/>
      <c r="JR5" s="216"/>
      <c r="JS5" s="216"/>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79" t="s">
        <v>198</v>
      </c>
      <c r="AJ6" s="39" t="s">
        <v>199</v>
      </c>
      <c r="AK6" s="39" t="s">
        <v>200</v>
      </c>
      <c r="AL6" s="39" t="s">
        <v>202</v>
      </c>
      <c r="AM6" s="39" t="s">
        <v>204</v>
      </c>
      <c r="AN6" s="39" t="s">
        <v>206</v>
      </c>
      <c r="AO6" s="39" t="s">
        <v>208</v>
      </c>
      <c r="AP6" s="39" t="s">
        <v>210</v>
      </c>
      <c r="AQ6" s="39" t="s">
        <v>212</v>
      </c>
      <c r="AR6" s="39" t="s">
        <v>214</v>
      </c>
      <c r="AS6" s="39" t="s">
        <v>216</v>
      </c>
      <c r="AT6" s="79" t="s">
        <v>217</v>
      </c>
      <c r="AU6" s="39" t="s">
        <v>219</v>
      </c>
      <c r="AV6" s="39" t="s">
        <v>173</v>
      </c>
      <c r="AW6" s="39" t="s">
        <v>251</v>
      </c>
      <c r="AX6" s="39" t="s">
        <v>64</v>
      </c>
      <c r="AY6" s="39" t="s">
        <v>355</v>
      </c>
      <c r="AZ6" s="47" t="s">
        <v>181</v>
      </c>
      <c r="BA6" s="47" t="s">
        <v>182</v>
      </c>
      <c r="BB6" s="47" t="s">
        <v>184</v>
      </c>
      <c r="BC6" s="47" t="s">
        <v>185</v>
      </c>
      <c r="BD6" s="47" t="s">
        <v>187</v>
      </c>
      <c r="BE6" s="79" t="s">
        <v>188</v>
      </c>
      <c r="BF6" s="47" t="s">
        <v>189</v>
      </c>
      <c r="BG6" s="47" t="s">
        <v>190</v>
      </c>
      <c r="BH6" s="47" t="s">
        <v>191</v>
      </c>
      <c r="BI6" s="79" t="s">
        <v>193</v>
      </c>
      <c r="BJ6" s="79" t="s">
        <v>194</v>
      </c>
      <c r="BK6" s="47" t="s">
        <v>195</v>
      </c>
      <c r="BL6" s="79" t="s">
        <v>196</v>
      </c>
      <c r="BM6" s="47" t="s">
        <v>197</v>
      </c>
      <c r="BN6" s="79" t="s">
        <v>198</v>
      </c>
      <c r="BO6" s="47" t="s">
        <v>199</v>
      </c>
      <c r="BP6" s="47" t="s">
        <v>201</v>
      </c>
      <c r="BQ6" s="47" t="s">
        <v>203</v>
      </c>
      <c r="BR6" s="47" t="s">
        <v>205</v>
      </c>
      <c r="BS6" s="47" t="s">
        <v>207</v>
      </c>
      <c r="BT6" s="47" t="s">
        <v>209</v>
      </c>
      <c r="BU6" s="47" t="s">
        <v>211</v>
      </c>
      <c r="BV6" s="47" t="s">
        <v>213</v>
      </c>
      <c r="BW6" s="47" t="s">
        <v>215</v>
      </c>
      <c r="BX6" s="47" t="s">
        <v>216</v>
      </c>
      <c r="BY6" s="79" t="s">
        <v>218</v>
      </c>
      <c r="BZ6" s="47" t="s">
        <v>220</v>
      </c>
      <c r="CA6" s="47" t="s">
        <v>62</v>
      </c>
      <c r="CB6" s="47" t="s">
        <v>63</v>
      </c>
      <c r="CC6" s="47" t="s">
        <v>65</v>
      </c>
      <c r="CD6" s="47" t="s">
        <v>356</v>
      </c>
      <c r="CE6" s="49" t="s">
        <v>221</v>
      </c>
      <c r="CF6" s="49" t="s">
        <v>222</v>
      </c>
      <c r="CG6" s="49" t="s">
        <v>223</v>
      </c>
      <c r="CH6" s="49" t="s">
        <v>224</v>
      </c>
      <c r="CI6" s="49" t="s">
        <v>225</v>
      </c>
      <c r="CJ6" s="79" t="s">
        <v>226</v>
      </c>
      <c r="CK6" s="49" t="s">
        <v>227</v>
      </c>
      <c r="CL6" s="49" t="s">
        <v>228</v>
      </c>
      <c r="CM6" s="49" t="s">
        <v>229</v>
      </c>
      <c r="CN6" s="79" t="s">
        <v>230</v>
      </c>
      <c r="CO6" s="79" t="s">
        <v>231</v>
      </c>
      <c r="CP6" s="49" t="s">
        <v>232</v>
      </c>
      <c r="CQ6" s="79" t="s">
        <v>233</v>
      </c>
      <c r="CR6" s="49" t="s">
        <v>234</v>
      </c>
      <c r="CS6" s="79" t="s">
        <v>235</v>
      </c>
      <c r="CT6" s="49" t="s">
        <v>236</v>
      </c>
      <c r="CU6" s="49" t="s">
        <v>237</v>
      </c>
      <c r="CV6" s="49" t="s">
        <v>238</v>
      </c>
      <c r="CW6" s="49" t="s">
        <v>239</v>
      </c>
      <c r="CX6" s="49" t="s">
        <v>240</v>
      </c>
      <c r="CY6" s="49" t="s">
        <v>241</v>
      </c>
      <c r="CZ6" s="49" t="s">
        <v>242</v>
      </c>
      <c r="DA6" s="49" t="s">
        <v>243</v>
      </c>
      <c r="DB6" s="49" t="s">
        <v>244</v>
      </c>
      <c r="DC6" s="49" t="s">
        <v>245</v>
      </c>
      <c r="DD6" s="79" t="s">
        <v>246</v>
      </c>
      <c r="DE6" s="49" t="s">
        <v>247</v>
      </c>
      <c r="DF6" s="49" t="s">
        <v>248</v>
      </c>
      <c r="DG6" s="49" t="s">
        <v>249</v>
      </c>
      <c r="DH6" s="49" t="s">
        <v>250</v>
      </c>
      <c r="DI6" s="49" t="s">
        <v>357</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78" t="s">
        <v>99</v>
      </c>
      <c r="ED6" s="78" t="s">
        <v>100</v>
      </c>
      <c r="EE6" s="78" t="s">
        <v>101</v>
      </c>
      <c r="EF6" s="78" t="s">
        <v>102</v>
      </c>
      <c r="EG6" s="78" t="s">
        <v>103</v>
      </c>
      <c r="EH6" s="78" t="s">
        <v>104</v>
      </c>
      <c r="EI6" s="78" t="s">
        <v>105</v>
      </c>
      <c r="EJ6" s="7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78" t="s">
        <v>288</v>
      </c>
      <c r="FR6" s="78" t="s">
        <v>289</v>
      </c>
      <c r="FS6" s="78" t="s">
        <v>290</v>
      </c>
      <c r="FT6" s="78" t="s">
        <v>291</v>
      </c>
      <c r="FU6" s="78" t="s">
        <v>292</v>
      </c>
      <c r="FV6" s="78" t="s">
        <v>299</v>
      </c>
      <c r="FW6" s="78" t="s">
        <v>300</v>
      </c>
      <c r="FX6" s="48" t="s">
        <v>293</v>
      </c>
      <c r="FY6" s="78" t="s">
        <v>294</v>
      </c>
      <c r="FZ6" s="78" t="s">
        <v>295</v>
      </c>
      <c r="GA6" s="78" t="s">
        <v>296</v>
      </c>
      <c r="GB6" s="78" t="s">
        <v>297</v>
      </c>
      <c r="GC6" s="78" t="s">
        <v>298</v>
      </c>
      <c r="GD6" s="78" t="s">
        <v>301</v>
      </c>
      <c r="GE6" s="78" t="s">
        <v>117</v>
      </c>
      <c r="GF6" s="78" t="s">
        <v>118</v>
      </c>
      <c r="GG6" s="78"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78" t="s">
        <v>133</v>
      </c>
      <c r="HC6" s="78" t="s">
        <v>134</v>
      </c>
      <c r="HD6" s="78" t="s">
        <v>308</v>
      </c>
      <c r="HE6" s="78" t="s">
        <v>309</v>
      </c>
      <c r="HF6" s="7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358</v>
      </c>
      <c r="IB6" s="48" t="s">
        <v>359</v>
      </c>
      <c r="IC6" s="48" t="s">
        <v>360</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+Registro!I78</f>
        <v>Valide todas las variables</v>
      </c>
      <c r="AI7" s="79"/>
      <c r="AJ7" s="31" t="str">
        <f>+Registro!I89</f>
        <v>Valide todas las variables</v>
      </c>
      <c r="AK7" s="31" t="str">
        <f>+Registro!I95</f>
        <v>Valide todas las variables</v>
      </c>
      <c r="AL7" s="31" t="str">
        <f>+Registro!I104</f>
        <v>Valide todas las variables</v>
      </c>
      <c r="AM7" s="31" t="str">
        <f>+Registro!I108</f>
        <v>Valide todas las variables</v>
      </c>
      <c r="AN7" s="31" t="str">
        <f>+Registro!I117</f>
        <v>Valide todas las variables</v>
      </c>
      <c r="AO7" s="31" t="str">
        <f>+Registro!I121</f>
        <v>Valide todas las variables</v>
      </c>
      <c r="AP7" s="31" t="str">
        <f>+Registro!I130</f>
        <v>Valide todas las variables</v>
      </c>
      <c r="AQ7" s="31" t="str">
        <f>+Registro!I136</f>
        <v>Valide todas las variables</v>
      </c>
      <c r="AR7" s="31" t="str">
        <f>+Registro!I140</f>
        <v>Valide todas las variables</v>
      </c>
      <c r="AS7" s="31" t="str">
        <f>+Registro!I143</f>
        <v>Valide todas las variables</v>
      </c>
      <c r="AT7" s="79"/>
      <c r="AU7" s="31" t="str">
        <f>+Registro!I146</f>
        <v>Valide todas las variables</v>
      </c>
      <c r="AV7" s="31" t="str">
        <f>+Registro!I156</f>
        <v>Valide todas las variables</v>
      </c>
      <c r="AW7" s="31" t="str">
        <f>+Registro!I162</f>
        <v>Valide todas las variables</v>
      </c>
      <c r="AX7" s="31" t="str">
        <f>+Registro!I170</f>
        <v>Valide todas las variables</v>
      </c>
      <c r="AY7" s="31" t="str">
        <f>+Registro!I178</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79"/>
      <c r="BF7" s="31" t="str">
        <f>+Registro!D47</f>
        <v>Valide todos los criterios</v>
      </c>
      <c r="BG7" s="31" t="str">
        <f>+Registro!D63</f>
        <v>Valide todos los criterios</v>
      </c>
      <c r="BH7" s="31" t="str">
        <f>+Registro!D70</f>
        <v>Valide todos los criterios</v>
      </c>
      <c r="BI7" s="79"/>
      <c r="BJ7" s="79"/>
      <c r="BK7" s="31" t="str">
        <f>+Registro!D79</f>
        <v>Valide todos los criterios</v>
      </c>
      <c r="BL7" s="79"/>
      <c r="BM7" s="31">
        <f>+Registro!D81</f>
        <v>0</v>
      </c>
      <c r="BN7" s="79"/>
      <c r="BO7" s="31" t="str">
        <f>+Registro!D90</f>
        <v>Valide todos los criterios</v>
      </c>
      <c r="BP7" s="31">
        <f>+Registro!D96</f>
        <v>0</v>
      </c>
      <c r="BQ7" s="31" t="str">
        <f>+Registro!D105</f>
        <v>Valide todos los criterios</v>
      </c>
      <c r="BR7" s="31">
        <f>+Registro!D109</f>
        <v>0</v>
      </c>
      <c r="BS7" s="31" t="str">
        <f>+Registro!D118</f>
        <v>Valide todos los criterios</v>
      </c>
      <c r="BT7" s="31">
        <f>+Registro!D122</f>
        <v>0</v>
      </c>
      <c r="BU7" s="31" t="str">
        <f>+Registro!D131</f>
        <v>Valide todos los criterios</v>
      </c>
      <c r="BV7" s="31" t="str">
        <f>+Registro!D137</f>
        <v>Valide todos los criterios</v>
      </c>
      <c r="BW7" s="31" t="str">
        <f>+Registro!D141</f>
        <v>Valide todos los criterios</v>
      </c>
      <c r="BX7" s="31" t="str">
        <f>+Registro!D144</f>
        <v>Valide todos los criterios</v>
      </c>
      <c r="BY7" s="79"/>
      <c r="BZ7" s="31">
        <f>+Registro!D147</f>
        <v>0</v>
      </c>
      <c r="CA7" s="31" t="str">
        <f>+Registro!D157</f>
        <v>Valide todos los criterios</v>
      </c>
      <c r="CB7" s="31" t="str">
        <f>+Registro!D163</f>
        <v>Valide todos los criterios</v>
      </c>
      <c r="CC7" s="31" t="str">
        <f>+Registro!D171</f>
        <v>Valide todos los criterios</v>
      </c>
      <c r="CD7" s="31" t="str">
        <f>+Registro!D179</f>
        <v>Valide todos los criterios</v>
      </c>
      <c r="CE7" s="31">
        <f>+Registro!E23</f>
        <v>0</v>
      </c>
      <c r="CF7" s="31">
        <f>+Registro!E28</f>
        <v>0</v>
      </c>
      <c r="CG7" s="31">
        <f>+Registro!E38</f>
        <v>0</v>
      </c>
      <c r="CH7" s="31">
        <f>+Registro!E42</f>
        <v>0</v>
      </c>
      <c r="CI7" s="31">
        <f>+Registro!E46</f>
        <v>0</v>
      </c>
      <c r="CJ7" s="79"/>
      <c r="CK7" s="31">
        <f>+Registro!E48</f>
        <v>0</v>
      </c>
      <c r="CL7" s="31">
        <f>+Registro!E64</f>
        <v>0</v>
      </c>
      <c r="CM7" s="31">
        <f>+Registro!E71</f>
        <v>0</v>
      </c>
      <c r="CN7" s="79"/>
      <c r="CO7" s="79"/>
      <c r="CP7" s="31">
        <f>+Registro!E80</f>
        <v>0</v>
      </c>
      <c r="CQ7" s="79"/>
      <c r="CR7" s="31">
        <f>+Registro!E82</f>
        <v>0</v>
      </c>
      <c r="CS7" s="79"/>
      <c r="CT7" s="31">
        <f>+Registro!E91</f>
        <v>0</v>
      </c>
      <c r="CU7" s="31">
        <f>+Registro!E97</f>
        <v>0</v>
      </c>
      <c r="CV7" s="31">
        <f>+Registro!E106</f>
        <v>0</v>
      </c>
      <c r="CW7" s="31">
        <f>+Registro!E110</f>
        <v>0</v>
      </c>
      <c r="CX7" s="31">
        <f>+Registro!E119</f>
        <v>0</v>
      </c>
      <c r="CY7" s="31">
        <f>+Registro!E123</f>
        <v>0</v>
      </c>
      <c r="CZ7" s="31">
        <f>+Registro!E132</f>
        <v>0</v>
      </c>
      <c r="DA7" s="31">
        <f>+Registro!E138</f>
        <v>0</v>
      </c>
      <c r="DB7" s="31">
        <f>+Registro!E142</f>
        <v>0</v>
      </c>
      <c r="DC7" s="31">
        <f>+Registro!E145</f>
        <v>0</v>
      </c>
      <c r="DD7" s="79"/>
      <c r="DE7" s="31">
        <f>+Registro!E148</f>
        <v>0</v>
      </c>
      <c r="DF7" s="31">
        <f>+Registro!E158</f>
        <v>0</v>
      </c>
      <c r="DG7" s="31">
        <f>+Registro!E164</f>
        <v>0</v>
      </c>
      <c r="DH7" s="31">
        <f>+Registro!E172</f>
        <v>0</v>
      </c>
      <c r="DI7" s="31">
        <f>+Registro!E180</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79"/>
      <c r="ED7" s="79"/>
      <c r="EE7" s="79"/>
      <c r="EF7" s="79"/>
      <c r="EG7" s="79"/>
      <c r="EH7" s="79"/>
      <c r="EI7" s="79"/>
      <c r="EJ7" s="79"/>
      <c r="EK7" s="31">
        <f>+Registro!A62</f>
        <v>0</v>
      </c>
      <c r="EL7" s="31">
        <f>+Registro!C47</f>
        <v>0</v>
      </c>
      <c r="EM7" s="31">
        <f>+Registro!C48</f>
        <v>0</v>
      </c>
      <c r="EN7" s="31">
        <f>+Registro!C49</f>
        <v>0</v>
      </c>
      <c r="EO7" s="31">
        <f>+Registro!C50</f>
        <v>0</v>
      </c>
      <c r="EP7" s="31">
        <f>+Registro!C51</f>
        <v>0</v>
      </c>
      <c r="EQ7" s="31">
        <f>+Registro!C52</f>
        <v>0</v>
      </c>
      <c r="ER7" s="31">
        <f>+Registro!C53</f>
        <v>0</v>
      </c>
      <c r="ES7" s="31">
        <f>+Registro!C54</f>
        <v>0</v>
      </c>
      <c r="ET7" s="31">
        <f>+Registro!C55</f>
        <v>0</v>
      </c>
      <c r="EU7" s="31">
        <f>+Registro!C56</f>
        <v>0</v>
      </c>
      <c r="EV7" s="31">
        <f>+Registro!C57</f>
        <v>0</v>
      </c>
      <c r="EW7" s="31">
        <f>+Registro!C58</f>
        <v>0</v>
      </c>
      <c r="EX7" s="31">
        <f>+Registro!C59</f>
        <v>0</v>
      </c>
      <c r="EY7" s="31">
        <f>+Registro!C60</f>
        <v>0</v>
      </c>
      <c r="EZ7" s="31">
        <f>+Registro!C61</f>
        <v>0</v>
      </c>
      <c r="FA7" s="31">
        <f>+Registro!C62</f>
        <v>0</v>
      </c>
      <c r="FB7" s="31">
        <f>+Registro!C63</f>
        <v>0</v>
      </c>
      <c r="FC7" s="31">
        <f>+Registro!C64</f>
        <v>0</v>
      </c>
      <c r="FD7" s="31">
        <f>+Registro!C65</f>
        <v>0</v>
      </c>
      <c r="FE7" s="31">
        <f>+Registro!C66</f>
        <v>0</v>
      </c>
      <c r="FF7" s="31">
        <f>+Registro!C67</f>
        <v>0</v>
      </c>
      <c r="FG7" s="31">
        <f>+Registro!C68</f>
        <v>0</v>
      </c>
      <c r="FH7" s="31">
        <f>+Registro!C69</f>
        <v>0</v>
      </c>
      <c r="FI7" s="31">
        <f>+Registro!C70</f>
        <v>0</v>
      </c>
      <c r="FJ7" s="31">
        <f>+Registro!C71</f>
        <v>0</v>
      </c>
      <c r="FK7" s="31">
        <f>+Registro!C72</f>
        <v>0</v>
      </c>
      <c r="FL7" s="31">
        <f>+Registro!C73</f>
        <v>0</v>
      </c>
      <c r="FM7" s="31">
        <f>+Registro!C74</f>
        <v>0</v>
      </c>
      <c r="FN7" s="31">
        <f>+Registro!C75</f>
        <v>0</v>
      </c>
      <c r="FO7" s="31">
        <f>+Registro!C76</f>
        <v>0</v>
      </c>
      <c r="FP7" s="31">
        <f>+Registro!C77</f>
        <v>0</v>
      </c>
      <c r="FQ7" s="79"/>
      <c r="FR7" s="79"/>
      <c r="FS7" s="79"/>
      <c r="FT7" s="79"/>
      <c r="FU7" s="79"/>
      <c r="FV7" s="79"/>
      <c r="FW7" s="79"/>
      <c r="FX7" s="31">
        <f>+Registro!C79</f>
        <v>0</v>
      </c>
      <c r="FY7" s="79"/>
      <c r="FZ7" s="79"/>
      <c r="GA7" s="79"/>
      <c r="GB7" s="79"/>
      <c r="GC7" s="79"/>
      <c r="GD7" s="79"/>
      <c r="GE7" s="79"/>
      <c r="GF7" s="79"/>
      <c r="GG7" s="79"/>
      <c r="GH7" s="31">
        <f>+Registro!C90</f>
        <v>0</v>
      </c>
      <c r="GI7" s="31">
        <f>+Registro!C91</f>
        <v>0</v>
      </c>
      <c r="GJ7" s="31">
        <f>+Registro!C92</f>
        <v>0</v>
      </c>
      <c r="GK7" s="31">
        <f>+Registro!C93</f>
        <v>0</v>
      </c>
      <c r="GL7" s="31">
        <f>+Registro!C94</f>
        <v>0</v>
      </c>
      <c r="GM7" s="31">
        <f>+Registro!C105</f>
        <v>0</v>
      </c>
      <c r="GN7" s="31">
        <f>+Registro!C106</f>
        <v>0</v>
      </c>
      <c r="GO7" s="31">
        <f>+Registro!C118</f>
        <v>0</v>
      </c>
      <c r="GP7" s="31">
        <f>+Registro!C119</f>
        <v>0</v>
      </c>
      <c r="GQ7" s="31">
        <f>+Registro!C120</f>
        <v>0</v>
      </c>
      <c r="GR7" s="31">
        <f>+Registro!C131</f>
        <v>0</v>
      </c>
      <c r="GS7" s="31">
        <f>+Registro!C132</f>
        <v>0</v>
      </c>
      <c r="GT7" s="31">
        <f>+Registro!C133</f>
        <v>0</v>
      </c>
      <c r="GU7" s="31">
        <f>+Registro!C134</f>
        <v>0</v>
      </c>
      <c r="GV7" s="31">
        <f>+Registro!C137</f>
        <v>0</v>
      </c>
      <c r="GW7" s="31">
        <f>+Registro!C138</f>
        <v>0</v>
      </c>
      <c r="GX7" s="31">
        <f>+Registro!C139</f>
        <v>0</v>
      </c>
      <c r="GY7" s="31">
        <f>+Registro!C141</f>
        <v>0</v>
      </c>
      <c r="GZ7" s="31">
        <f>+Registro!C142</f>
        <v>0</v>
      </c>
      <c r="HA7" s="31">
        <f>+Registro!C144</f>
        <v>0</v>
      </c>
      <c r="HB7" s="79"/>
      <c r="HC7" s="79"/>
      <c r="HD7" s="79"/>
      <c r="HE7" s="79"/>
      <c r="HF7" s="79"/>
      <c r="HG7" s="31">
        <f>+Registro!C157</f>
        <v>0</v>
      </c>
      <c r="HH7" s="31">
        <f>+Registro!C158</f>
        <v>0</v>
      </c>
      <c r="HI7" s="31">
        <f>+Registro!C159</f>
        <v>0</v>
      </c>
      <c r="HJ7" s="31">
        <f>+Registro!C160</f>
        <v>0</v>
      </c>
      <c r="HK7" s="31">
        <f>+Registro!C161</f>
        <v>0</v>
      </c>
      <c r="HL7" s="31">
        <f>+Registro!C163</f>
        <v>0</v>
      </c>
      <c r="HM7" s="31">
        <f>+Registro!C164</f>
        <v>0</v>
      </c>
      <c r="HN7" s="31">
        <f>+Registro!C165</f>
        <v>0</v>
      </c>
      <c r="HO7" s="31">
        <f>+Registro!C166</f>
        <v>0</v>
      </c>
      <c r="HP7" s="31">
        <f>+Registro!C167</f>
        <v>0</v>
      </c>
      <c r="HQ7" s="31">
        <f>+Registro!C168</f>
        <v>0</v>
      </c>
      <c r="HR7" s="31">
        <f>+Registro!C169</f>
        <v>0</v>
      </c>
      <c r="HS7" s="31">
        <f>+Registro!C171</f>
        <v>0</v>
      </c>
      <c r="HT7" s="31">
        <f>+Registro!C172</f>
        <v>0</v>
      </c>
      <c r="HU7" s="31">
        <f>+Registro!C173</f>
        <v>0</v>
      </c>
      <c r="HV7" s="31">
        <f>+Registro!C174</f>
        <v>0</v>
      </c>
      <c r="HW7" s="31">
        <f>+Registro!C175</f>
        <v>0</v>
      </c>
      <c r="HX7" s="31">
        <f>+Registro!C176</f>
        <v>0</v>
      </c>
      <c r="HY7" s="31">
        <f>+Registro!C179</f>
        <v>0</v>
      </c>
      <c r="HZ7" s="31">
        <f>+Registro!C180</f>
        <v>0</v>
      </c>
      <c r="IA7" s="31">
        <f>+Registro!C181</f>
        <v>0</v>
      </c>
      <c r="IB7" s="31">
        <f>+Registro!C182</f>
        <v>0</v>
      </c>
      <c r="IC7" s="31">
        <f>+Registro!C183</f>
        <v>0</v>
      </c>
      <c r="ID7" s="34">
        <f>+Registro!A186</f>
        <v>0</v>
      </c>
      <c r="IE7" s="34">
        <f>+Registro!A188</f>
        <v>0</v>
      </c>
      <c r="IF7" s="34">
        <f>+Registro!B190</f>
        <v>0</v>
      </c>
      <c r="IG7" s="34">
        <f>+Registro!B191</f>
        <v>0</v>
      </c>
      <c r="IH7" s="34">
        <f>+Registro!B192</f>
        <v>0</v>
      </c>
      <c r="II7" s="34">
        <f>+Registro!B193</f>
        <v>0</v>
      </c>
      <c r="IJ7" s="34">
        <f>+Registro!G190</f>
        <v>0</v>
      </c>
      <c r="IK7" s="34">
        <f>+Registro!G191</f>
        <v>0</v>
      </c>
      <c r="IL7" s="34">
        <f>+Registro!G192</f>
        <v>0</v>
      </c>
      <c r="IM7" s="34">
        <f>+Registro!G193</f>
        <v>0</v>
      </c>
      <c r="IN7" s="34">
        <f>+Registro!B196</f>
        <v>0</v>
      </c>
      <c r="IO7" s="34">
        <f>+Registro!B197</f>
        <v>0</v>
      </c>
      <c r="IP7" s="34">
        <f>+Registro!B198</f>
        <v>0</v>
      </c>
      <c r="IQ7" s="34">
        <f>+Registro!B199</f>
        <v>0</v>
      </c>
      <c r="IR7" s="34">
        <f>+Registro!G196</f>
        <v>0</v>
      </c>
      <c r="IS7" s="34">
        <f>+Registro!G197</f>
        <v>0</v>
      </c>
      <c r="IT7" s="34">
        <f>+Registro!G198</f>
        <v>0</v>
      </c>
      <c r="IU7" s="34">
        <f>+Registro!G199</f>
        <v>0</v>
      </c>
      <c r="IV7" s="34">
        <f>+Registro!B202</f>
        <v>0</v>
      </c>
      <c r="IW7" s="34">
        <f>+Registro!B203</f>
        <v>0</v>
      </c>
      <c r="IX7" s="34">
        <f>+Registro!B204</f>
        <v>0</v>
      </c>
      <c r="IY7" s="34">
        <f>+Registro!B205</f>
        <v>0</v>
      </c>
      <c r="IZ7" s="34">
        <f>+Registro!G202</f>
        <v>0</v>
      </c>
      <c r="JA7" s="34">
        <f>+Registro!G203</f>
        <v>0</v>
      </c>
      <c r="JB7" s="34">
        <f>+Registro!G204</f>
        <v>0</v>
      </c>
      <c r="JC7" s="34">
        <f>+Registro!G205</f>
        <v>0</v>
      </c>
      <c r="JD7" s="34">
        <f>+Registro!B208</f>
        <v>0</v>
      </c>
      <c r="JE7" s="34">
        <f>+Registro!B209</f>
        <v>0</v>
      </c>
      <c r="JF7" s="34">
        <f>+Registro!B210</f>
        <v>0</v>
      </c>
      <c r="JG7" s="34">
        <f>+Registro!B211</f>
        <v>0</v>
      </c>
      <c r="JH7" s="34">
        <f>+Registro!G208</f>
        <v>0</v>
      </c>
      <c r="JI7" s="34">
        <f>+Registro!G209</f>
        <v>0</v>
      </c>
      <c r="JJ7" s="34">
        <f>+Registro!G210</f>
        <v>0</v>
      </c>
      <c r="JK7" s="34">
        <f>+Registro!G211</f>
        <v>0</v>
      </c>
      <c r="JL7" s="34">
        <f>+Registro!B214</f>
        <v>0</v>
      </c>
      <c r="JM7" s="34">
        <f>+Registro!B215</f>
        <v>0</v>
      </c>
      <c r="JN7" s="34">
        <f>+Registro!B216</f>
        <v>0</v>
      </c>
      <c r="JO7" s="34">
        <f>+Registro!B217</f>
        <v>0</v>
      </c>
      <c r="JP7" s="34">
        <f>+Registro!G214</f>
        <v>0</v>
      </c>
      <c r="JQ7" s="34">
        <f>+Registro!G215</f>
        <v>0</v>
      </c>
      <c r="JR7" s="34">
        <f>+Registro!G216</f>
        <v>0</v>
      </c>
      <c r="JS7" s="34">
        <f>+Registro!G217</f>
        <v>0</v>
      </c>
    </row>
  </sheetData>
  <sheetProtection algorithmName="SHA-512" hashValue="v6AJbpA65vcP5dXPEt6C1TGgxSW744LOFMqAJXm7zjP9VeyqUcZ4L7I9tREO1jmo2B+nNW5goQDj610Vf9263A==" saltValue="xVJVu5Ad/wOZKBViuHvg5Q==" spinCount="100000" sheet="1" objects="1" scenarios="1"/>
  <mergeCells count="17">
    <mergeCell ref="IR5:IU5"/>
    <mergeCell ref="IV5:IY5"/>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2F65-8023-406F-A4B9-ECFF2503D82F}">
  <sheetPr>
    <pageSetUpPr fitToPage="1"/>
  </sheetPr>
  <dimension ref="A1:R23"/>
  <sheetViews>
    <sheetView view="pageBreakPreview" zoomScale="97" zoomScaleNormal="100" zoomScaleSheetLayoutView="97" workbookViewId="0">
      <selection activeCell="C1" sqref="C1:D1"/>
    </sheetView>
  </sheetViews>
  <sheetFormatPr baseColWidth="10" defaultColWidth="11.5703125" defaultRowHeight="12" x14ac:dyDescent="0.2"/>
  <cols>
    <col min="1" max="1" width="5.140625" style="81" customWidth="1"/>
    <col min="2" max="2" width="33.140625" style="81" customWidth="1"/>
    <col min="3" max="18" width="6.42578125" style="81" customWidth="1"/>
    <col min="19" max="16384" width="11.5703125" style="81"/>
  </cols>
  <sheetData>
    <row r="1" spans="1:18" ht="142.15" customHeight="1" thickBot="1" x14ac:dyDescent="0.25">
      <c r="A1" s="103" t="s">
        <v>311</v>
      </c>
      <c r="B1" s="104" t="s">
        <v>312</v>
      </c>
      <c r="C1" s="105" t="s">
        <v>361</v>
      </c>
      <c r="D1" s="105" t="s">
        <v>313</v>
      </c>
      <c r="E1" s="105" t="s">
        <v>314</v>
      </c>
      <c r="F1" s="105" t="s">
        <v>315</v>
      </c>
      <c r="G1" s="105" t="s">
        <v>316</v>
      </c>
      <c r="H1" s="105" t="s">
        <v>318</v>
      </c>
      <c r="I1" s="105" t="s">
        <v>317</v>
      </c>
      <c r="J1" s="105" t="s">
        <v>319</v>
      </c>
      <c r="K1" s="105" t="s">
        <v>362</v>
      </c>
      <c r="L1" s="105" t="s">
        <v>320</v>
      </c>
      <c r="M1" s="66" t="s">
        <v>324</v>
      </c>
      <c r="N1" s="66" t="s">
        <v>325</v>
      </c>
      <c r="O1" s="105" t="s">
        <v>321</v>
      </c>
      <c r="P1" s="105" t="s">
        <v>322</v>
      </c>
      <c r="Q1" s="105" t="s">
        <v>323</v>
      </c>
      <c r="R1" s="67" t="s">
        <v>325</v>
      </c>
    </row>
    <row r="2" spans="1:18" ht="12.75" customHeight="1" x14ac:dyDescent="0.2">
      <c r="A2" s="75">
        <v>1</v>
      </c>
      <c r="B2" s="69"/>
      <c r="C2" s="69"/>
      <c r="D2" s="69"/>
      <c r="E2" s="69"/>
      <c r="F2" s="69"/>
      <c r="G2" s="69"/>
      <c r="H2" s="69"/>
      <c r="I2" s="69"/>
      <c r="J2" s="69"/>
      <c r="K2" s="69"/>
      <c r="L2" s="69"/>
      <c r="M2" s="69"/>
      <c r="N2" s="69"/>
      <c r="O2" s="69"/>
      <c r="P2" s="69"/>
      <c r="Q2" s="69"/>
      <c r="R2" s="70"/>
    </row>
    <row r="3" spans="1:18" x14ac:dyDescent="0.2">
      <c r="A3" s="68">
        <v>2</v>
      </c>
      <c r="B3" s="69"/>
      <c r="C3" s="69"/>
      <c r="D3" s="69"/>
      <c r="E3" s="69"/>
      <c r="F3" s="69"/>
      <c r="G3" s="69"/>
      <c r="H3" s="69"/>
      <c r="I3" s="69"/>
      <c r="J3" s="69"/>
      <c r="K3" s="69"/>
      <c r="L3" s="69"/>
      <c r="M3" s="69"/>
      <c r="N3" s="69"/>
      <c r="O3" s="69"/>
      <c r="P3" s="69"/>
      <c r="Q3" s="69"/>
      <c r="R3" s="70"/>
    </row>
    <row r="4" spans="1:18" x14ac:dyDescent="0.2">
      <c r="A4" s="68">
        <v>3</v>
      </c>
      <c r="B4" s="69"/>
      <c r="C4" s="69"/>
      <c r="D4" s="69"/>
      <c r="E4" s="69"/>
      <c r="F4" s="69"/>
      <c r="G4" s="69"/>
      <c r="H4" s="69"/>
      <c r="I4" s="69"/>
      <c r="J4" s="69"/>
      <c r="K4" s="69"/>
      <c r="L4" s="69"/>
      <c r="M4" s="69"/>
      <c r="N4" s="69"/>
      <c r="O4" s="69"/>
      <c r="P4" s="69"/>
      <c r="Q4" s="69"/>
      <c r="R4" s="70"/>
    </row>
    <row r="5" spans="1:18" x14ac:dyDescent="0.2">
      <c r="A5" s="68">
        <v>4</v>
      </c>
      <c r="B5" s="69"/>
      <c r="C5" s="69"/>
      <c r="D5" s="69"/>
      <c r="E5" s="69"/>
      <c r="F5" s="69"/>
      <c r="G5" s="69"/>
      <c r="H5" s="69"/>
      <c r="I5" s="69"/>
      <c r="J5" s="69"/>
      <c r="K5" s="69"/>
      <c r="L5" s="69"/>
      <c r="M5" s="69"/>
      <c r="N5" s="69"/>
      <c r="O5" s="69"/>
      <c r="P5" s="69"/>
      <c r="Q5" s="69"/>
      <c r="R5" s="70"/>
    </row>
    <row r="6" spans="1:18" x14ac:dyDescent="0.2">
      <c r="A6" s="68">
        <v>5</v>
      </c>
      <c r="B6" s="69"/>
      <c r="C6" s="69"/>
      <c r="D6" s="69"/>
      <c r="E6" s="69"/>
      <c r="F6" s="69"/>
      <c r="G6" s="69"/>
      <c r="H6" s="69"/>
      <c r="I6" s="69"/>
      <c r="J6" s="69"/>
      <c r="K6" s="69"/>
      <c r="L6" s="69"/>
      <c r="M6" s="69"/>
      <c r="N6" s="69"/>
      <c r="O6" s="69"/>
      <c r="P6" s="69"/>
      <c r="Q6" s="69"/>
      <c r="R6" s="70"/>
    </row>
    <row r="7" spans="1:18" x14ac:dyDescent="0.2">
      <c r="A7" s="68">
        <v>6</v>
      </c>
      <c r="B7" s="69"/>
      <c r="C7" s="69"/>
      <c r="D7" s="69"/>
      <c r="E7" s="69"/>
      <c r="F7" s="69"/>
      <c r="G7" s="69"/>
      <c r="H7" s="69"/>
      <c r="I7" s="69"/>
      <c r="J7" s="69"/>
      <c r="K7" s="69"/>
      <c r="L7" s="69"/>
      <c r="M7" s="69"/>
      <c r="N7" s="69"/>
      <c r="O7" s="69"/>
      <c r="P7" s="69"/>
      <c r="Q7" s="69"/>
      <c r="R7" s="70"/>
    </row>
    <row r="8" spans="1:18" x14ac:dyDescent="0.2">
      <c r="A8" s="68">
        <v>7</v>
      </c>
      <c r="B8" s="69"/>
      <c r="C8" s="69"/>
      <c r="D8" s="69"/>
      <c r="E8" s="69"/>
      <c r="F8" s="69"/>
      <c r="G8" s="69"/>
      <c r="H8" s="69"/>
      <c r="I8" s="69"/>
      <c r="J8" s="69"/>
      <c r="K8" s="69"/>
      <c r="L8" s="69"/>
      <c r="M8" s="69"/>
      <c r="N8" s="69"/>
      <c r="O8" s="69"/>
      <c r="P8" s="69"/>
      <c r="Q8" s="69"/>
      <c r="R8" s="70"/>
    </row>
    <row r="9" spans="1:18" x14ac:dyDescent="0.2">
      <c r="A9" s="68">
        <v>8</v>
      </c>
      <c r="B9" s="69"/>
      <c r="C9" s="69"/>
      <c r="D9" s="69"/>
      <c r="E9" s="69"/>
      <c r="F9" s="69"/>
      <c r="G9" s="69"/>
      <c r="H9" s="69"/>
      <c r="I9" s="69"/>
      <c r="J9" s="69"/>
      <c r="K9" s="69"/>
      <c r="L9" s="69"/>
      <c r="M9" s="69"/>
      <c r="N9" s="69"/>
      <c r="O9" s="69"/>
      <c r="P9" s="69"/>
      <c r="Q9" s="69"/>
      <c r="R9" s="70"/>
    </row>
    <row r="10" spans="1:18" x14ac:dyDescent="0.2">
      <c r="A10" s="68">
        <v>9</v>
      </c>
      <c r="B10" s="69"/>
      <c r="C10" s="69"/>
      <c r="D10" s="69"/>
      <c r="E10" s="69"/>
      <c r="F10" s="69"/>
      <c r="G10" s="69"/>
      <c r="H10" s="69"/>
      <c r="I10" s="69"/>
      <c r="J10" s="69"/>
      <c r="K10" s="69"/>
      <c r="L10" s="69"/>
      <c r="M10" s="69"/>
      <c r="N10" s="69"/>
      <c r="O10" s="69"/>
      <c r="P10" s="69"/>
      <c r="Q10" s="69"/>
      <c r="R10" s="70"/>
    </row>
    <row r="11" spans="1:18" x14ac:dyDescent="0.2">
      <c r="A11" s="68">
        <v>10</v>
      </c>
      <c r="B11" s="69"/>
      <c r="C11" s="69"/>
      <c r="D11" s="69"/>
      <c r="E11" s="69"/>
      <c r="F11" s="69"/>
      <c r="G11" s="69"/>
      <c r="H11" s="69"/>
      <c r="I11" s="69"/>
      <c r="J11" s="69"/>
      <c r="K11" s="69"/>
      <c r="L11" s="69"/>
      <c r="M11" s="69"/>
      <c r="N11" s="69"/>
      <c r="O11" s="69"/>
      <c r="P11" s="69"/>
      <c r="Q11" s="69"/>
      <c r="R11" s="70"/>
    </row>
    <row r="12" spans="1:18" x14ac:dyDescent="0.2">
      <c r="A12" s="68">
        <v>11</v>
      </c>
      <c r="B12" s="69"/>
      <c r="C12" s="69"/>
      <c r="D12" s="69"/>
      <c r="E12" s="69"/>
      <c r="F12" s="69"/>
      <c r="G12" s="69"/>
      <c r="H12" s="69"/>
      <c r="I12" s="69"/>
      <c r="J12" s="69"/>
      <c r="K12" s="69"/>
      <c r="L12" s="69"/>
      <c r="M12" s="69"/>
      <c r="N12" s="69"/>
      <c r="O12" s="69"/>
      <c r="P12" s="69"/>
      <c r="Q12" s="69"/>
      <c r="R12" s="70"/>
    </row>
    <row r="13" spans="1:18" x14ac:dyDescent="0.2">
      <c r="A13" s="68">
        <v>12</v>
      </c>
      <c r="B13" s="69"/>
      <c r="C13" s="69"/>
      <c r="D13" s="69"/>
      <c r="E13" s="69"/>
      <c r="F13" s="69"/>
      <c r="G13" s="69"/>
      <c r="H13" s="69"/>
      <c r="I13" s="69"/>
      <c r="J13" s="69"/>
      <c r="K13" s="69"/>
      <c r="L13" s="69"/>
      <c r="M13" s="69"/>
      <c r="N13" s="69"/>
      <c r="O13" s="69"/>
      <c r="P13" s="69"/>
      <c r="Q13" s="69"/>
      <c r="R13" s="70"/>
    </row>
    <row r="14" spans="1:18" x14ac:dyDescent="0.2">
      <c r="A14" s="68">
        <v>13</v>
      </c>
      <c r="B14" s="69"/>
      <c r="C14" s="69"/>
      <c r="D14" s="69"/>
      <c r="E14" s="69"/>
      <c r="F14" s="69"/>
      <c r="G14" s="69"/>
      <c r="H14" s="69"/>
      <c r="I14" s="69"/>
      <c r="J14" s="69"/>
      <c r="K14" s="69"/>
      <c r="L14" s="69"/>
      <c r="M14" s="69"/>
      <c r="N14" s="69"/>
      <c r="O14" s="69"/>
      <c r="P14" s="69"/>
      <c r="Q14" s="69"/>
      <c r="R14" s="70"/>
    </row>
    <row r="15" spans="1:18" x14ac:dyDescent="0.2">
      <c r="A15" s="68">
        <v>14</v>
      </c>
      <c r="B15" s="69"/>
      <c r="C15" s="69"/>
      <c r="D15" s="69"/>
      <c r="E15" s="69"/>
      <c r="F15" s="69"/>
      <c r="G15" s="69"/>
      <c r="H15" s="69"/>
      <c r="I15" s="69"/>
      <c r="J15" s="69"/>
      <c r="K15" s="69"/>
      <c r="L15" s="69"/>
      <c r="M15" s="69"/>
      <c r="N15" s="69"/>
      <c r="O15" s="69"/>
      <c r="P15" s="69"/>
      <c r="Q15" s="69"/>
      <c r="R15" s="70"/>
    </row>
    <row r="16" spans="1:18" x14ac:dyDescent="0.2">
      <c r="A16" s="68">
        <v>15</v>
      </c>
      <c r="B16" s="69"/>
      <c r="C16" s="69"/>
      <c r="D16" s="69"/>
      <c r="E16" s="69"/>
      <c r="F16" s="69"/>
      <c r="G16" s="69"/>
      <c r="H16" s="69"/>
      <c r="I16" s="69"/>
      <c r="J16" s="69"/>
      <c r="K16" s="69"/>
      <c r="L16" s="69"/>
      <c r="M16" s="69"/>
      <c r="N16" s="69"/>
      <c r="O16" s="69"/>
      <c r="P16" s="69"/>
      <c r="Q16" s="69"/>
      <c r="R16" s="70"/>
    </row>
    <row r="17" spans="1:18" x14ac:dyDescent="0.2">
      <c r="A17" s="68">
        <v>16</v>
      </c>
      <c r="B17" s="69"/>
      <c r="C17" s="69"/>
      <c r="D17" s="69"/>
      <c r="E17" s="69"/>
      <c r="F17" s="69"/>
      <c r="G17" s="69"/>
      <c r="H17" s="69"/>
      <c r="I17" s="69"/>
      <c r="J17" s="69"/>
      <c r="K17" s="69"/>
      <c r="L17" s="69"/>
      <c r="M17" s="69"/>
      <c r="N17" s="69"/>
      <c r="O17" s="69"/>
      <c r="P17" s="69"/>
      <c r="Q17" s="69"/>
      <c r="R17" s="70"/>
    </row>
    <row r="18" spans="1:18" ht="12.75" thickBot="1" x14ac:dyDescent="0.25">
      <c r="A18" s="71">
        <v>17</v>
      </c>
      <c r="B18" s="72"/>
      <c r="C18" s="72"/>
      <c r="D18" s="72"/>
      <c r="E18" s="72"/>
      <c r="F18" s="72"/>
      <c r="G18" s="72"/>
      <c r="H18" s="72"/>
      <c r="I18" s="72"/>
      <c r="J18" s="72"/>
      <c r="K18" s="72"/>
      <c r="L18" s="72"/>
      <c r="M18" s="72"/>
      <c r="N18" s="72"/>
      <c r="O18" s="72"/>
      <c r="P18" s="72"/>
      <c r="Q18" s="72"/>
      <c r="R18" s="73"/>
    </row>
    <row r="19" spans="1:18" ht="12.75" thickBot="1" x14ac:dyDescent="0.25">
      <c r="A19" s="74"/>
      <c r="B19" s="74"/>
      <c r="C19" s="74"/>
      <c r="D19" s="74"/>
      <c r="E19" s="74"/>
      <c r="F19" s="74"/>
      <c r="G19" s="74"/>
      <c r="H19" s="74"/>
      <c r="I19" s="74"/>
      <c r="J19" s="74"/>
      <c r="K19" s="74"/>
      <c r="L19" s="74"/>
      <c r="M19" s="74"/>
      <c r="N19" s="74"/>
      <c r="O19" s="74"/>
      <c r="P19" s="74"/>
      <c r="Q19" s="74"/>
      <c r="R19" s="74"/>
    </row>
    <row r="20" spans="1:18" x14ac:dyDescent="0.2">
      <c r="A20" s="225" t="s">
        <v>326</v>
      </c>
      <c r="B20" s="226"/>
      <c r="C20" s="226"/>
      <c r="D20" s="226"/>
      <c r="E20" s="226"/>
      <c r="F20" s="226"/>
      <c r="G20" s="226"/>
      <c r="H20" s="226"/>
      <c r="I20" s="226"/>
      <c r="J20" s="227"/>
      <c r="K20" s="74"/>
      <c r="L20" s="74"/>
      <c r="M20" s="74"/>
      <c r="N20" s="74"/>
      <c r="O20" s="74"/>
      <c r="P20" s="74"/>
      <c r="Q20" s="74"/>
      <c r="R20" s="74"/>
    </row>
    <row r="21" spans="1:18" x14ac:dyDescent="0.2">
      <c r="A21" s="76" t="s">
        <v>327</v>
      </c>
      <c r="B21" s="228" t="s">
        <v>363</v>
      </c>
      <c r="C21" s="228"/>
      <c r="D21" s="228"/>
      <c r="E21" s="228"/>
      <c r="F21" s="228"/>
      <c r="G21" s="228"/>
      <c r="H21" s="228"/>
      <c r="I21" s="228"/>
      <c r="J21" s="229"/>
      <c r="K21" s="74"/>
      <c r="L21" s="74"/>
      <c r="M21" s="74"/>
      <c r="N21" s="74"/>
      <c r="O21" s="74"/>
      <c r="P21" s="74"/>
      <c r="Q21" s="74"/>
      <c r="R21" s="74"/>
    </row>
    <row r="22" spans="1:18" x14ac:dyDescent="0.2">
      <c r="A22" s="76" t="s">
        <v>328</v>
      </c>
      <c r="B22" s="228" t="s">
        <v>345</v>
      </c>
      <c r="C22" s="228"/>
      <c r="D22" s="228"/>
      <c r="E22" s="228"/>
      <c r="F22" s="228"/>
      <c r="G22" s="228"/>
      <c r="H22" s="228"/>
      <c r="I22" s="228"/>
      <c r="J22" s="229"/>
      <c r="K22" s="74"/>
      <c r="L22" s="74"/>
      <c r="M22" s="74"/>
      <c r="N22" s="74"/>
      <c r="O22" s="74"/>
      <c r="P22" s="74"/>
      <c r="Q22" s="74"/>
      <c r="R22" s="74"/>
    </row>
    <row r="23" spans="1:18" ht="12.75" thickBot="1" x14ac:dyDescent="0.25">
      <c r="A23" s="77" t="s">
        <v>329</v>
      </c>
      <c r="B23" s="230" t="s">
        <v>364</v>
      </c>
      <c r="C23" s="230"/>
      <c r="D23" s="230"/>
      <c r="E23" s="230"/>
      <c r="F23" s="230"/>
      <c r="G23" s="230"/>
      <c r="H23" s="230"/>
      <c r="I23" s="230"/>
      <c r="J23" s="231"/>
      <c r="K23" s="74"/>
      <c r="L23" s="74"/>
      <c r="M23" s="74"/>
      <c r="N23" s="74"/>
      <c r="O23" s="74"/>
      <c r="P23" s="74"/>
      <c r="Q23" s="74"/>
      <c r="R23" s="74"/>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APOYO POST INSTITUCIONAL SRPA&amp;R&amp;"Arial,Normal"&amp;10F2.A6.G19.P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3B8-CCFF-4606-A092-9BF6CDF2F9B3}">
  <sheetPr>
    <pageSetUpPr fitToPage="1"/>
  </sheetPr>
  <dimension ref="A1:P24"/>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91" customWidth="1"/>
    <col min="2" max="2" width="31.28515625" style="91" customWidth="1"/>
    <col min="3" max="6" width="5.5703125" style="91" customWidth="1"/>
    <col min="7" max="7" width="6.5703125" style="91" customWidth="1"/>
    <col min="8" max="9" width="5.7109375" style="91" customWidth="1"/>
    <col min="10" max="10" width="5.85546875" style="91" customWidth="1"/>
    <col min="11" max="12" width="6.42578125" style="91" customWidth="1"/>
    <col min="13" max="13" width="8" style="91" customWidth="1"/>
    <col min="14" max="14" width="6.42578125" style="91" customWidth="1"/>
    <col min="15" max="16" width="6.85546875" style="91" customWidth="1"/>
    <col min="17" max="16384" width="11.42578125" style="91"/>
  </cols>
  <sheetData>
    <row r="1" spans="1:16" s="86" customFormat="1" ht="129.6" customHeight="1" thickBot="1" x14ac:dyDescent="0.25">
      <c r="A1" s="82" t="s">
        <v>311</v>
      </c>
      <c r="B1" s="83" t="s">
        <v>330</v>
      </c>
      <c r="C1" s="84" t="s">
        <v>331</v>
      </c>
      <c r="D1" s="84" t="s">
        <v>332</v>
      </c>
      <c r="E1" s="84" t="s">
        <v>333</v>
      </c>
      <c r="F1" s="84" t="s">
        <v>334</v>
      </c>
      <c r="G1" s="84" t="s">
        <v>335</v>
      </c>
      <c r="H1" s="84" t="s">
        <v>336</v>
      </c>
      <c r="I1" s="84" t="s">
        <v>337</v>
      </c>
      <c r="J1" s="84" t="s">
        <v>338</v>
      </c>
      <c r="K1" s="84" t="s">
        <v>339</v>
      </c>
      <c r="L1" s="84" t="s">
        <v>340</v>
      </c>
      <c r="M1" s="84" t="s">
        <v>341</v>
      </c>
      <c r="N1" s="84" t="s">
        <v>342</v>
      </c>
      <c r="O1" s="84" t="s">
        <v>343</v>
      </c>
      <c r="P1" s="85" t="s">
        <v>344</v>
      </c>
    </row>
    <row r="2" spans="1:16" ht="15" x14ac:dyDescent="0.2">
      <c r="A2" s="87">
        <v>1</v>
      </c>
      <c r="B2" s="88"/>
      <c r="C2" s="89"/>
      <c r="D2" s="89"/>
      <c r="E2" s="89"/>
      <c r="F2" s="89"/>
      <c r="G2" s="89"/>
      <c r="H2" s="89"/>
      <c r="I2" s="89"/>
      <c r="J2" s="89"/>
      <c r="K2" s="89"/>
      <c r="L2" s="89"/>
      <c r="M2" s="89"/>
      <c r="N2" s="89"/>
      <c r="O2" s="89"/>
      <c r="P2" s="90"/>
    </row>
    <row r="3" spans="1:16" ht="15" x14ac:dyDescent="0.2">
      <c r="A3" s="92">
        <v>2</v>
      </c>
      <c r="B3" s="93"/>
      <c r="C3" s="94"/>
      <c r="D3" s="94"/>
      <c r="E3" s="94"/>
      <c r="F3" s="94"/>
      <c r="G3" s="94"/>
      <c r="H3" s="94"/>
      <c r="I3" s="94"/>
      <c r="J3" s="94"/>
      <c r="K3" s="94"/>
      <c r="L3" s="94"/>
      <c r="M3" s="94"/>
      <c r="N3" s="94"/>
      <c r="O3" s="94"/>
      <c r="P3" s="95"/>
    </row>
    <row r="4" spans="1:16" ht="15" x14ac:dyDescent="0.2">
      <c r="A4" s="92">
        <v>3</v>
      </c>
      <c r="B4" s="93"/>
      <c r="C4" s="94"/>
      <c r="D4" s="94"/>
      <c r="E4" s="94"/>
      <c r="F4" s="94"/>
      <c r="G4" s="94"/>
      <c r="H4" s="94"/>
      <c r="I4" s="94"/>
      <c r="J4" s="94"/>
      <c r="K4" s="94"/>
      <c r="L4" s="94"/>
      <c r="M4" s="94"/>
      <c r="N4" s="94"/>
      <c r="O4" s="94"/>
      <c r="P4" s="95"/>
    </row>
    <row r="5" spans="1:16" ht="15" x14ac:dyDescent="0.2">
      <c r="A5" s="92">
        <v>4</v>
      </c>
      <c r="B5" s="93"/>
      <c r="C5" s="94"/>
      <c r="D5" s="94"/>
      <c r="E5" s="94"/>
      <c r="F5" s="94"/>
      <c r="G5" s="94"/>
      <c r="H5" s="94"/>
      <c r="I5" s="94"/>
      <c r="J5" s="94"/>
      <c r="K5" s="94"/>
      <c r="L5" s="94"/>
      <c r="M5" s="94"/>
      <c r="N5" s="94"/>
      <c r="O5" s="94"/>
      <c r="P5" s="95"/>
    </row>
    <row r="6" spans="1:16" ht="15" x14ac:dyDescent="0.2">
      <c r="A6" s="92">
        <v>5</v>
      </c>
      <c r="B6" s="93"/>
      <c r="C6" s="94"/>
      <c r="D6" s="94"/>
      <c r="E6" s="94"/>
      <c r="F6" s="94"/>
      <c r="G6" s="94"/>
      <c r="H6" s="94"/>
      <c r="I6" s="94"/>
      <c r="J6" s="94"/>
      <c r="K6" s="94"/>
      <c r="L6" s="94"/>
      <c r="M6" s="94"/>
      <c r="N6" s="94"/>
      <c r="O6" s="94"/>
      <c r="P6" s="95"/>
    </row>
    <row r="7" spans="1:16" ht="15" x14ac:dyDescent="0.2">
      <c r="A7" s="92">
        <v>6</v>
      </c>
      <c r="B7" s="93"/>
      <c r="C7" s="94"/>
      <c r="D7" s="94"/>
      <c r="E7" s="94"/>
      <c r="F7" s="94"/>
      <c r="G7" s="94"/>
      <c r="H7" s="94"/>
      <c r="I7" s="94"/>
      <c r="J7" s="94"/>
      <c r="K7" s="94"/>
      <c r="L7" s="94"/>
      <c r="M7" s="94"/>
      <c r="N7" s="94"/>
      <c r="O7" s="94"/>
      <c r="P7" s="95"/>
    </row>
    <row r="8" spans="1:16" ht="15.6" customHeight="1" x14ac:dyDescent="0.2">
      <c r="A8" s="92">
        <v>7</v>
      </c>
      <c r="B8" s="93"/>
      <c r="C8" s="94"/>
      <c r="D8" s="94"/>
      <c r="E8" s="94"/>
      <c r="F8" s="94"/>
      <c r="G8" s="94"/>
      <c r="H8" s="94"/>
      <c r="I8" s="94"/>
      <c r="J8" s="94"/>
      <c r="K8" s="94"/>
      <c r="L8" s="94"/>
      <c r="M8" s="94"/>
      <c r="N8" s="94"/>
      <c r="O8" s="94"/>
      <c r="P8" s="95"/>
    </row>
    <row r="9" spans="1:16" ht="15" x14ac:dyDescent="0.2">
      <c r="A9" s="92">
        <v>8</v>
      </c>
      <c r="B9" s="93"/>
      <c r="C9" s="94"/>
      <c r="D9" s="94"/>
      <c r="E9" s="94"/>
      <c r="F9" s="94"/>
      <c r="G9" s="94"/>
      <c r="H9" s="94"/>
      <c r="I9" s="94"/>
      <c r="J9" s="94"/>
      <c r="K9" s="94"/>
      <c r="L9" s="94"/>
      <c r="M9" s="94"/>
      <c r="N9" s="94"/>
      <c r="O9" s="94"/>
      <c r="P9" s="95"/>
    </row>
    <row r="10" spans="1:16" ht="15" x14ac:dyDescent="0.2">
      <c r="A10" s="92">
        <v>9</v>
      </c>
      <c r="B10" s="93"/>
      <c r="C10" s="94"/>
      <c r="D10" s="94"/>
      <c r="E10" s="94"/>
      <c r="F10" s="94"/>
      <c r="G10" s="94"/>
      <c r="H10" s="94"/>
      <c r="I10" s="94"/>
      <c r="J10" s="94"/>
      <c r="K10" s="94"/>
      <c r="L10" s="94"/>
      <c r="M10" s="94"/>
      <c r="N10" s="94"/>
      <c r="O10" s="94"/>
      <c r="P10" s="95"/>
    </row>
    <row r="11" spans="1:16" ht="15" x14ac:dyDescent="0.2">
      <c r="A11" s="92">
        <v>10</v>
      </c>
      <c r="B11" s="93"/>
      <c r="C11" s="94"/>
      <c r="D11" s="94"/>
      <c r="E11" s="94"/>
      <c r="F11" s="94"/>
      <c r="G11" s="94"/>
      <c r="H11" s="94"/>
      <c r="I11" s="94"/>
      <c r="J11" s="94"/>
      <c r="K11" s="94"/>
      <c r="L11" s="94"/>
      <c r="M11" s="94"/>
      <c r="N11" s="94"/>
      <c r="O11" s="94"/>
      <c r="P11" s="95"/>
    </row>
    <row r="12" spans="1:16" ht="15" x14ac:dyDescent="0.2">
      <c r="A12" s="92">
        <v>11</v>
      </c>
      <c r="B12" s="93"/>
      <c r="C12" s="94"/>
      <c r="D12" s="94"/>
      <c r="E12" s="94"/>
      <c r="F12" s="94"/>
      <c r="G12" s="94"/>
      <c r="H12" s="94"/>
      <c r="I12" s="94"/>
      <c r="J12" s="94"/>
      <c r="K12" s="94"/>
      <c r="L12" s="94"/>
      <c r="M12" s="94"/>
      <c r="N12" s="94"/>
      <c r="O12" s="94"/>
      <c r="P12" s="95"/>
    </row>
    <row r="13" spans="1:16" ht="15" x14ac:dyDescent="0.2">
      <c r="A13" s="92">
        <v>12</v>
      </c>
      <c r="B13" s="93"/>
      <c r="C13" s="94"/>
      <c r="D13" s="94"/>
      <c r="E13" s="94"/>
      <c r="F13" s="94"/>
      <c r="G13" s="94"/>
      <c r="H13" s="94"/>
      <c r="I13" s="94"/>
      <c r="J13" s="94"/>
      <c r="K13" s="94"/>
      <c r="L13" s="94"/>
      <c r="M13" s="94"/>
      <c r="N13" s="94"/>
      <c r="O13" s="94"/>
      <c r="P13" s="95"/>
    </row>
    <row r="14" spans="1:16" ht="15" x14ac:dyDescent="0.2">
      <c r="A14" s="92">
        <v>13</v>
      </c>
      <c r="B14" s="93"/>
      <c r="C14" s="94"/>
      <c r="D14" s="94"/>
      <c r="E14" s="94"/>
      <c r="F14" s="94"/>
      <c r="G14" s="94"/>
      <c r="H14" s="94"/>
      <c r="I14" s="94"/>
      <c r="J14" s="94"/>
      <c r="K14" s="94"/>
      <c r="L14" s="94"/>
      <c r="M14" s="94"/>
      <c r="N14" s="94"/>
      <c r="O14" s="94"/>
      <c r="P14" s="95"/>
    </row>
    <row r="15" spans="1:16" ht="15" x14ac:dyDescent="0.2">
      <c r="A15" s="92">
        <v>14</v>
      </c>
      <c r="B15" s="93"/>
      <c r="C15" s="94"/>
      <c r="D15" s="94"/>
      <c r="E15" s="94"/>
      <c r="F15" s="94"/>
      <c r="G15" s="94"/>
      <c r="H15" s="94"/>
      <c r="I15" s="94"/>
      <c r="J15" s="94"/>
      <c r="K15" s="94"/>
      <c r="L15" s="94"/>
      <c r="M15" s="94"/>
      <c r="N15" s="94"/>
      <c r="O15" s="94"/>
      <c r="P15" s="95"/>
    </row>
    <row r="16" spans="1:16" ht="15" x14ac:dyDescent="0.2">
      <c r="A16" s="92">
        <v>15</v>
      </c>
      <c r="B16" s="93"/>
      <c r="C16" s="94"/>
      <c r="D16" s="94"/>
      <c r="E16" s="94"/>
      <c r="F16" s="94"/>
      <c r="G16" s="94"/>
      <c r="H16" s="94"/>
      <c r="I16" s="94"/>
      <c r="J16" s="94"/>
      <c r="K16" s="94"/>
      <c r="L16" s="94"/>
      <c r="M16" s="94"/>
      <c r="N16" s="94"/>
      <c r="O16" s="94"/>
      <c r="P16" s="95"/>
    </row>
    <row r="17" spans="1:16" ht="15" x14ac:dyDescent="0.2">
      <c r="A17" s="92">
        <v>16</v>
      </c>
      <c r="B17" s="93"/>
      <c r="C17" s="94"/>
      <c r="D17" s="94"/>
      <c r="E17" s="94"/>
      <c r="F17" s="94"/>
      <c r="G17" s="94"/>
      <c r="H17" s="94"/>
      <c r="I17" s="94"/>
      <c r="J17" s="94"/>
      <c r="K17" s="94"/>
      <c r="L17" s="94"/>
      <c r="M17" s="94"/>
      <c r="N17" s="94"/>
      <c r="O17" s="94"/>
      <c r="P17" s="95"/>
    </row>
    <row r="18" spans="1:16" ht="15.75" thickBot="1" x14ac:dyDescent="0.25">
      <c r="A18" s="96">
        <v>17</v>
      </c>
      <c r="B18" s="97"/>
      <c r="C18" s="98"/>
      <c r="D18" s="98"/>
      <c r="E18" s="98"/>
      <c r="F18" s="98"/>
      <c r="G18" s="98"/>
      <c r="H18" s="98"/>
      <c r="I18" s="98"/>
      <c r="J18" s="98"/>
      <c r="K18" s="98"/>
      <c r="L18" s="98"/>
      <c r="M18" s="98"/>
      <c r="N18" s="98"/>
      <c r="O18" s="98"/>
      <c r="P18" s="99"/>
    </row>
    <row r="19" spans="1:16" ht="10.9" customHeight="1" thickBot="1" x14ac:dyDescent="0.25">
      <c r="A19" s="100"/>
      <c r="B19" s="100"/>
      <c r="C19" s="100"/>
      <c r="D19" s="100"/>
      <c r="E19" s="100"/>
      <c r="F19" s="100"/>
      <c r="G19" s="100"/>
      <c r="H19" s="100"/>
      <c r="I19" s="100"/>
      <c r="J19" s="100"/>
      <c r="K19" s="100"/>
      <c r="L19" s="100"/>
      <c r="M19" s="100"/>
      <c r="N19" s="100"/>
      <c r="O19" s="100"/>
      <c r="P19" s="100"/>
    </row>
    <row r="20" spans="1:16" ht="11.45" customHeight="1" x14ac:dyDescent="0.2">
      <c r="A20" s="225" t="s">
        <v>326</v>
      </c>
      <c r="B20" s="226"/>
      <c r="C20" s="226"/>
      <c r="D20" s="226"/>
      <c r="E20" s="226"/>
      <c r="F20" s="226"/>
      <c r="G20" s="226"/>
      <c r="H20" s="226"/>
      <c r="I20" s="227"/>
      <c r="J20" s="100"/>
      <c r="K20" s="100"/>
      <c r="L20" s="100"/>
      <c r="M20" s="100"/>
      <c r="N20" s="100"/>
      <c r="O20" s="100"/>
      <c r="P20" s="100"/>
    </row>
    <row r="21" spans="1:16" x14ac:dyDescent="0.2">
      <c r="A21" s="76" t="s">
        <v>327</v>
      </c>
      <c r="B21" s="228" t="s">
        <v>363</v>
      </c>
      <c r="C21" s="228"/>
      <c r="D21" s="228"/>
      <c r="E21" s="228"/>
      <c r="F21" s="228"/>
      <c r="G21" s="228"/>
      <c r="H21" s="228"/>
      <c r="I21" s="229"/>
      <c r="J21" s="100"/>
      <c r="K21" s="100"/>
      <c r="L21" s="100"/>
      <c r="M21" s="100"/>
      <c r="N21" s="100"/>
      <c r="O21" s="100"/>
      <c r="P21" s="100"/>
    </row>
    <row r="22" spans="1:16" x14ac:dyDescent="0.2">
      <c r="A22" s="76" t="s">
        <v>328</v>
      </c>
      <c r="B22" s="228" t="s">
        <v>345</v>
      </c>
      <c r="C22" s="228"/>
      <c r="D22" s="228"/>
      <c r="E22" s="228"/>
      <c r="F22" s="228"/>
      <c r="G22" s="228"/>
      <c r="H22" s="228"/>
      <c r="I22" s="229"/>
      <c r="J22" s="100"/>
      <c r="K22" s="100"/>
      <c r="L22" s="100"/>
      <c r="M22" s="100"/>
      <c r="N22" s="100"/>
      <c r="O22" s="100"/>
      <c r="P22" s="100"/>
    </row>
    <row r="23" spans="1:16" ht="15" thickBot="1" x14ac:dyDescent="0.25">
      <c r="A23" s="77" t="s">
        <v>329</v>
      </c>
      <c r="B23" s="230" t="s">
        <v>364</v>
      </c>
      <c r="C23" s="230"/>
      <c r="D23" s="230"/>
      <c r="E23" s="230"/>
      <c r="F23" s="230"/>
      <c r="G23" s="230"/>
      <c r="H23" s="230"/>
      <c r="I23" s="231"/>
      <c r="J23" s="100"/>
      <c r="K23" s="100"/>
      <c r="L23" s="100"/>
      <c r="M23" s="100"/>
      <c r="N23" s="100"/>
      <c r="O23" s="100"/>
      <c r="P23" s="100"/>
    </row>
    <row r="24" spans="1:16" ht="9" customHeight="1" x14ac:dyDescent="0.2">
      <c r="A24" s="101"/>
      <c r="B24" s="102"/>
      <c r="C24" s="102"/>
      <c r="D24" s="102"/>
      <c r="E24" s="102"/>
      <c r="F24" s="102"/>
      <c r="G24" s="102"/>
      <c r="H24" s="102"/>
      <c r="I24" s="102"/>
      <c r="J24" s="100"/>
      <c r="K24" s="100"/>
      <c r="L24" s="100"/>
      <c r="M24" s="100"/>
      <c r="N24" s="100"/>
      <c r="O24" s="100"/>
      <c r="P24" s="100"/>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APOYO POST INSTITUCIONAL SRPA&amp;R&amp;"Arial,Normal"&amp;10F2.A6.G19.P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2021-03-18T16:08:00Z</cp:lastPrinted>
  <dcterms:created xsi:type="dcterms:W3CDTF">2019-01-30T14:18:32Z</dcterms:created>
  <dcterms:modified xsi:type="dcterms:W3CDTF">2021-03-18T16:08:21Z</dcterms:modified>
</cp:coreProperties>
</file>