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325"/>
  <workbookPr defaultThemeVersion="166925"/>
  <mc:AlternateContent xmlns:mc="http://schemas.openxmlformats.org/markup-compatibility/2006">
    <mc:Choice Requires="x15">
      <x15ac:absPath xmlns:x15ac="http://schemas.microsoft.com/office/spreadsheetml/2010/11/ac" url="D:\Cesar.Rodriguez\matrices 21\"/>
    </mc:Choice>
  </mc:AlternateContent>
  <xr:revisionPtr revIDLastSave="0" documentId="13_ncr:1_{03033B32-C073-4457-B2C4-51F794CF7A2B}" xr6:coauthVersionLast="45" xr6:coauthVersionMax="45" xr10:uidLastSave="{00000000-0000-0000-0000-000000000000}"/>
  <bookViews>
    <workbookView xWindow="-120" yWindow="-120" windowWidth="29040" windowHeight="15840" xr2:uid="{00000000-000D-0000-FFFF-FFFF00000000}"/>
  </bookViews>
  <sheets>
    <sheet name="Registro" sheetId="1" r:id="rId1"/>
    <sheet name="Consolidado" sheetId="5" r:id="rId2"/>
    <sheet name="DHA" sheetId="11" r:id="rId3"/>
    <sheet name="DP" sheetId="12" r:id="rId4"/>
    <sheet name="DHAP" sheetId="13" r:id="rId5"/>
    <sheet name="DLD" sheetId="14" r:id="rId6"/>
    <sheet name="DTH" sheetId="15" r:id="rId7"/>
    <sheet name="Tablas" sheetId="4" state="hidden" r:id="rId8"/>
  </sheets>
  <externalReferences>
    <externalReference r:id="rId9"/>
    <externalReference r:id="rId10"/>
    <externalReference r:id="rId11"/>
  </externalReferences>
  <definedNames>
    <definedName name="_ftnref1" localSheetId="3">DP!#REF!</definedName>
    <definedName name="_ftnref2" localSheetId="3">DP!#REF!</definedName>
    <definedName name="_ftnref3" localSheetId="3">DP!#REF!</definedName>
    <definedName name="_ftnref4" localSheetId="3">DP!#REF!</definedName>
    <definedName name="_xlnm.Print_Area" localSheetId="2">DHA!$A$1:$T$26</definedName>
    <definedName name="_xlnm.Print_Area" localSheetId="4">DHAP!$A$1:$P$24</definedName>
    <definedName name="_xlnm.Print_Area" localSheetId="5">DLD!$A$1:$O$18</definedName>
    <definedName name="_xlnm.Print_Area" localSheetId="3">DP!$A$1:$Y$24</definedName>
    <definedName name="_xlnm.Print_Area" localSheetId="6">DTH!$A$1:$P$26</definedName>
    <definedName name="_xlnm.Print_Area" localSheetId="0">Registro!$A$1:$J$305</definedName>
    <definedName name="OLE_LINK1" localSheetId="3">DP!$Y$2</definedName>
    <definedName name="Planes" localSheetId="2">[1]Parametros!#REF!</definedName>
    <definedName name="PLANES" localSheetId="4">DHAP!#REF!</definedName>
    <definedName name="PLANES" localSheetId="5">DLD!#REF!</definedName>
    <definedName name="PLANES" localSheetId="3">DP!#REF!</definedName>
    <definedName name="Planes" localSheetId="6">[1]Parametros!#REF!</definedName>
    <definedName name="Planes">[1]Parametros!#REF!</definedName>
    <definedName name="REGIONAL" localSheetId="2">[2]Parametros!$E$2:$E$34</definedName>
    <definedName name="REGIONAL" localSheetId="4">[2]Parametros!$E$2:$E$34</definedName>
    <definedName name="REGIONAL" localSheetId="5">[2]Parametros!$E$2:$E$34</definedName>
    <definedName name="REGIONAL" localSheetId="3">[2]Parametros!$E$2:$E$34</definedName>
    <definedName name="REGIONAL" localSheetId="6">[2]Parametros!$E$2:$E$34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7" i="1" l="1"/>
  <c r="A17" i="1"/>
  <c r="I15" i="1"/>
  <c r="G15" i="1"/>
  <c r="E15" i="1"/>
  <c r="C15" i="1"/>
  <c r="A15" i="1"/>
  <c r="I13" i="1"/>
  <c r="G13" i="1"/>
  <c r="E13" i="1"/>
  <c r="B13" i="1"/>
  <c r="A13" i="1"/>
  <c r="G10" i="1"/>
  <c r="D10" i="1"/>
  <c r="A10" i="1"/>
  <c r="H8" i="1"/>
  <c r="E8" i="1"/>
  <c r="A8" i="1"/>
  <c r="E6" i="1"/>
  <c r="A6" i="1"/>
  <c r="I4" i="1"/>
  <c r="C4" i="1"/>
  <c r="A4" i="1"/>
  <c r="KG7" i="5" l="1"/>
  <c r="KF7" i="5"/>
  <c r="KE7" i="5"/>
  <c r="KD7" i="5"/>
  <c r="KC7" i="5"/>
  <c r="KB7" i="5"/>
  <c r="KA7" i="5"/>
  <c r="JW7" i="5"/>
  <c r="JV7" i="5"/>
  <c r="JU7" i="5"/>
  <c r="JT7" i="5"/>
  <c r="DI7" i="5"/>
  <c r="D236" i="1"/>
  <c r="D200" i="1"/>
  <c r="I199" i="1" s="1"/>
  <c r="D138" i="1"/>
  <c r="D71" i="1" l="1"/>
  <c r="D77" i="1"/>
  <c r="D82" i="1"/>
  <c r="CP7" i="5" l="1"/>
  <c r="MT7" i="5" l="1"/>
  <c r="MS7" i="5"/>
  <c r="MR7" i="5"/>
  <c r="MQ7" i="5"/>
  <c r="MP7" i="5"/>
  <c r="MO7" i="5"/>
  <c r="MN7" i="5"/>
  <c r="MM7" i="5"/>
  <c r="ML7" i="5"/>
  <c r="MK7" i="5"/>
  <c r="MJ7" i="5"/>
  <c r="MI7" i="5"/>
  <c r="MH7" i="5"/>
  <c r="MG7" i="5"/>
  <c r="MF7" i="5"/>
  <c r="ME7" i="5"/>
  <c r="LB7" i="5"/>
  <c r="LA7" i="5"/>
  <c r="D266" i="1"/>
  <c r="D258" i="1"/>
  <c r="D160" i="1" l="1"/>
  <c r="GV7" i="5"/>
  <c r="GU7" i="5"/>
  <c r="GT7" i="5"/>
  <c r="GS7" i="5"/>
  <c r="GR7" i="5"/>
  <c r="GQ7" i="5"/>
  <c r="GP7" i="5"/>
  <c r="GO7" i="5"/>
  <c r="GN7" i="5"/>
  <c r="GM7" i="5"/>
  <c r="GL7" i="5"/>
  <c r="GK7" i="5"/>
  <c r="GJ7" i="5"/>
  <c r="GI7" i="5"/>
  <c r="GH7" i="5"/>
  <c r="GG7" i="5"/>
  <c r="GF7" i="5"/>
  <c r="D106" i="1"/>
  <c r="BF7" i="5" s="1"/>
  <c r="D129" i="1"/>
  <c r="D122" i="1"/>
  <c r="EB7" i="5"/>
  <c r="DV7" i="5"/>
  <c r="D32" i="1"/>
  <c r="D22" i="1"/>
  <c r="V7" i="5" l="1"/>
  <c r="U7" i="5"/>
  <c r="S7" i="5"/>
  <c r="R7" i="5"/>
  <c r="P7" i="5"/>
  <c r="O7" i="5"/>
  <c r="DM7" i="5" l="1"/>
  <c r="DL7" i="5"/>
  <c r="DK7" i="5"/>
  <c r="DJ7" i="5"/>
  <c r="DH7" i="5"/>
  <c r="DF7" i="5"/>
  <c r="DE7" i="5"/>
  <c r="DD7" i="5"/>
  <c r="DC7" i="5"/>
  <c r="DB7" i="5"/>
  <c r="DA7" i="5"/>
  <c r="CZ7" i="5"/>
  <c r="CY7" i="5"/>
  <c r="CW7" i="5"/>
  <c r="CV7" i="5"/>
  <c r="CU7" i="5"/>
  <c r="CT7" i="5"/>
  <c r="CS7" i="5"/>
  <c r="CR7" i="5"/>
  <c r="CQ7" i="5"/>
  <c r="CO7" i="5"/>
  <c r="CN7" i="5"/>
  <c r="CM7" i="5"/>
  <c r="CL7" i="5"/>
  <c r="CK7" i="5"/>
  <c r="CJ7" i="5"/>
  <c r="CI7" i="5"/>
  <c r="CH7" i="5" l="1"/>
  <c r="CG7" i="5"/>
  <c r="CF7" i="5"/>
  <c r="CE7" i="5"/>
  <c r="CD7" i="5"/>
  <c r="MD7" i="5" l="1"/>
  <c r="MC7" i="5"/>
  <c r="MB7" i="5"/>
  <c r="MA7" i="5"/>
  <c r="LZ7" i="5"/>
  <c r="LY7" i="5"/>
  <c r="LX7" i="5"/>
  <c r="LW7" i="5"/>
  <c r="LV7" i="5"/>
  <c r="LU7" i="5"/>
  <c r="LT7" i="5"/>
  <c r="LS7" i="5"/>
  <c r="LR7" i="5"/>
  <c r="LQ7" i="5"/>
  <c r="LP7" i="5"/>
  <c r="LO7" i="5"/>
  <c r="LN7" i="5"/>
  <c r="LM7" i="5"/>
  <c r="LL7" i="5"/>
  <c r="LK7" i="5"/>
  <c r="LJ7" i="5"/>
  <c r="LI7" i="5"/>
  <c r="LH7" i="5"/>
  <c r="LD7" i="5"/>
  <c r="LC7" i="5"/>
  <c r="KZ7" i="5"/>
  <c r="KY7" i="5"/>
  <c r="KX7" i="5"/>
  <c r="KW7" i="5"/>
  <c r="KV7" i="5"/>
  <c r="KU7" i="5"/>
  <c r="KT7" i="5"/>
  <c r="KS7" i="5"/>
  <c r="KR7" i="5"/>
  <c r="KQ7" i="5"/>
  <c r="KP7" i="5"/>
  <c r="KO7" i="5"/>
  <c r="KN7" i="5"/>
  <c r="KM7" i="5"/>
  <c r="KL7" i="5"/>
  <c r="KK7" i="5"/>
  <c r="KJ7" i="5"/>
  <c r="KI7" i="5"/>
  <c r="KH7" i="5"/>
  <c r="JZ7" i="5"/>
  <c r="JY7" i="5"/>
  <c r="JX7" i="5"/>
  <c r="JS7" i="5"/>
  <c r="JR7" i="5"/>
  <c r="JQ7" i="5"/>
  <c r="JP7" i="5"/>
  <c r="JO7" i="5"/>
  <c r="JN7" i="5"/>
  <c r="JK7" i="5"/>
  <c r="JJ7" i="5"/>
  <c r="JI7" i="5"/>
  <c r="JH7" i="5"/>
  <c r="JG7" i="5"/>
  <c r="JF7" i="5"/>
  <c r="JE7" i="5"/>
  <c r="JD7" i="5"/>
  <c r="JC7" i="5"/>
  <c r="JB7" i="5"/>
  <c r="JA7" i="5"/>
  <c r="IZ7" i="5"/>
  <c r="IY7" i="5"/>
  <c r="IX7" i="5"/>
  <c r="IW7" i="5"/>
  <c r="IV7" i="5"/>
  <c r="IU7" i="5"/>
  <c r="IT7" i="5"/>
  <c r="IS7" i="5"/>
  <c r="IR7" i="5"/>
  <c r="IQ7" i="5"/>
  <c r="IP7" i="5"/>
  <c r="IM7" i="5"/>
  <c r="IL7" i="5"/>
  <c r="IK7" i="5"/>
  <c r="IJ7" i="5"/>
  <c r="II7" i="5"/>
  <c r="IH7" i="5"/>
  <c r="IG7" i="5"/>
  <c r="IF7" i="5"/>
  <c r="IE7" i="5"/>
  <c r="ID7" i="5"/>
  <c r="IC7" i="5"/>
  <c r="IB7" i="5"/>
  <c r="IA7" i="5"/>
  <c r="HZ7" i="5"/>
  <c r="HY7" i="5"/>
  <c r="HX7" i="5"/>
  <c r="HW7" i="5"/>
  <c r="HV7" i="5"/>
  <c r="HU7" i="5"/>
  <c r="HT7" i="5"/>
  <c r="HS7" i="5"/>
  <c r="HR7" i="5"/>
  <c r="HQ7" i="5"/>
  <c r="HP7" i="5"/>
  <c r="HO7" i="5"/>
  <c r="HN7" i="5"/>
  <c r="HM7" i="5"/>
  <c r="HL7" i="5"/>
  <c r="HK7" i="5"/>
  <c r="HJ7" i="5"/>
  <c r="HI7" i="5"/>
  <c r="HH7" i="5"/>
  <c r="HG7" i="5"/>
  <c r="HF7" i="5"/>
  <c r="HE7" i="5"/>
  <c r="HD7" i="5"/>
  <c r="HC7" i="5"/>
  <c r="HB7" i="5"/>
  <c r="HA7" i="5"/>
  <c r="GZ7" i="5"/>
  <c r="GY7" i="5"/>
  <c r="GX7" i="5"/>
  <c r="GW7" i="5"/>
  <c r="GE7" i="5"/>
  <c r="GD7" i="5"/>
  <c r="GC7" i="5"/>
  <c r="GB7" i="5"/>
  <c r="GA7" i="5"/>
  <c r="FZ7" i="5"/>
  <c r="FY7" i="5"/>
  <c r="FX7" i="5"/>
  <c r="FW7" i="5"/>
  <c r="FV7" i="5"/>
  <c r="FU7" i="5"/>
  <c r="FT7" i="5"/>
  <c r="FS7" i="5"/>
  <c r="FR7" i="5"/>
  <c r="FQ7" i="5"/>
  <c r="FP7" i="5"/>
  <c r="FO7" i="5"/>
  <c r="FN7" i="5"/>
  <c r="FM7" i="5"/>
  <c r="FL7" i="5"/>
  <c r="FK7" i="5"/>
  <c r="FJ7" i="5"/>
  <c r="FI7" i="5"/>
  <c r="FH7" i="5"/>
  <c r="FG7" i="5"/>
  <c r="FF7" i="5"/>
  <c r="FE7" i="5"/>
  <c r="FD7" i="5"/>
  <c r="FC7" i="5"/>
  <c r="FB7" i="5"/>
  <c r="FA7" i="5"/>
  <c r="EZ7" i="5"/>
  <c r="EY7" i="5"/>
  <c r="EX7" i="5"/>
  <c r="EW7" i="5"/>
  <c r="EV7" i="5"/>
  <c r="EU7" i="5"/>
  <c r="ET7" i="5"/>
  <c r="ES7" i="5"/>
  <c r="ER7" i="5"/>
  <c r="EQ7" i="5"/>
  <c r="EP7" i="5"/>
  <c r="EO7" i="5"/>
  <c r="EN7" i="5"/>
  <c r="EM7" i="5"/>
  <c r="EL7" i="5"/>
  <c r="EK7" i="5"/>
  <c r="EJ7" i="5"/>
  <c r="EI7" i="5"/>
  <c r="EH7" i="5"/>
  <c r="EG7" i="5"/>
  <c r="EF7" i="5"/>
  <c r="EE7" i="5"/>
  <c r="ED7" i="5"/>
  <c r="EC7" i="5"/>
  <c r="EA7" i="5"/>
  <c r="DZ7" i="5"/>
  <c r="DY7" i="5"/>
  <c r="DX7" i="5"/>
  <c r="DW7" i="5"/>
  <c r="DU7" i="5"/>
  <c r="DT7" i="5"/>
  <c r="DS7" i="5"/>
  <c r="DR7" i="5"/>
  <c r="DQ7" i="5"/>
  <c r="DP7" i="5"/>
  <c r="DO7" i="5"/>
  <c r="BQ7" i="5"/>
  <c r="BP7" i="5"/>
  <c r="BM7" i="5"/>
  <c r="AY7" i="5"/>
  <c r="DN7" i="5" l="1"/>
  <c r="LG7" i="5"/>
  <c r="LF7" i="5"/>
  <c r="LE7" i="5"/>
  <c r="D218" i="1" l="1"/>
  <c r="BV7" i="5" s="1"/>
  <c r="D176" i="1"/>
  <c r="I175" i="1" s="1"/>
  <c r="BI7" i="5"/>
  <c r="D44" i="1"/>
  <c r="D52" i="1"/>
  <c r="AT7" i="5"/>
  <c r="AX7" i="5" l="1"/>
  <c r="AW7" i="5"/>
  <c r="BO7" i="5"/>
  <c r="AB7" i="5" l="1"/>
  <c r="AA7" i="5"/>
  <c r="C7" i="5"/>
  <c r="B7" i="5"/>
  <c r="A7" i="5"/>
  <c r="D252" i="1" l="1"/>
  <c r="AH7" i="5"/>
  <c r="D245" i="1"/>
  <c r="I265" i="1" l="1"/>
  <c r="AS7" i="5" s="1"/>
  <c r="CC7" i="5"/>
  <c r="I257" i="1"/>
  <c r="AR7" i="5" s="1"/>
  <c r="CB7" i="5"/>
  <c r="I251" i="1"/>
  <c r="AQ7" i="5" s="1"/>
  <c r="CA7" i="5"/>
  <c r="I244" i="1"/>
  <c r="AP7" i="5" s="1"/>
  <c r="BZ7" i="5"/>
  <c r="D223" i="1"/>
  <c r="I217" i="1"/>
  <c r="AL7" i="5" s="1"/>
  <c r="D212" i="1"/>
  <c r="BU7" i="5" s="1"/>
  <c r="D207" i="1"/>
  <c r="BT7" i="5" s="1"/>
  <c r="D195" i="1"/>
  <c r="BL7" i="5"/>
  <c r="D156" i="1"/>
  <c r="BK7" i="5" s="1"/>
  <c r="D149" i="1"/>
  <c r="BJ7" i="5" s="1"/>
  <c r="I235" i="1" l="1"/>
  <c r="AO7" i="5" s="1"/>
  <c r="BY7" i="5"/>
  <c r="I222" i="1"/>
  <c r="AN7" i="5" s="1"/>
  <c r="BX7" i="5"/>
  <c r="AJ7" i="5"/>
  <c r="BS7" i="5"/>
  <c r="I194" i="1"/>
  <c r="AI7" i="5" s="1"/>
  <c r="BR7" i="5"/>
  <c r="I137" i="1"/>
  <c r="AF7" i="5" s="1"/>
  <c r="I206" i="1"/>
  <c r="AK7" i="5" s="1"/>
  <c r="BH7" i="5"/>
  <c r="BG7" i="5" l="1"/>
  <c r="D103" i="1"/>
  <c r="BE7" i="5" s="1"/>
  <c r="D97" i="1"/>
  <c r="D91" i="1"/>
  <c r="I90" i="1" s="1"/>
  <c r="BD7" i="5" l="1"/>
  <c r="I96" i="1"/>
  <c r="AE7" i="5" s="1"/>
  <c r="AD7" i="5"/>
  <c r="BC7" i="5"/>
  <c r="BB7" i="5"/>
  <c r="BA7" i="5" l="1"/>
  <c r="AZ7" i="5"/>
  <c r="D39" i="1"/>
  <c r="I21" i="1" s="1"/>
  <c r="AU7" i="5"/>
  <c r="AV7" i="5" l="1"/>
  <c r="AC7" i="5"/>
  <c r="Z7" i="5"/>
  <c r="Y7" i="5"/>
  <c r="X7" i="5"/>
  <c r="W7" i="5"/>
  <c r="T7" i="5"/>
  <c r="Q7" i="5"/>
  <c r="N7" i="5"/>
  <c r="M7" i="5"/>
  <c r="L7" i="5"/>
  <c r="K7" i="5"/>
  <c r="J7" i="5"/>
  <c r="I7" i="5"/>
  <c r="H7" i="5"/>
  <c r="G7" i="5"/>
  <c r="F7" i="5"/>
  <c r="E7" i="5"/>
  <c r="D7" i="5"/>
</calcChain>
</file>

<file path=xl/sharedStrings.xml><?xml version="1.0" encoding="utf-8"?>
<sst xmlns="http://schemas.openxmlformats.org/spreadsheetml/2006/main" count="1483" uniqueCount="513">
  <si>
    <t>Número de visita</t>
  </si>
  <si>
    <t>Fecha de la visita (dd/mm/aaaa)</t>
  </si>
  <si>
    <t>Datos de la entidad contratista</t>
  </si>
  <si>
    <t>Regional</t>
  </si>
  <si>
    <t>Entidad contratista</t>
  </si>
  <si>
    <t>NIT Entidad Contratista</t>
  </si>
  <si>
    <t>Nombre de la sede de atención</t>
  </si>
  <si>
    <t>Nombre Representante Legal EC</t>
  </si>
  <si>
    <t>Dirección de la sede de atención</t>
  </si>
  <si>
    <t>Municipio</t>
  </si>
  <si>
    <t>Centro Zonal</t>
  </si>
  <si>
    <t>Teléfono fijo</t>
  </si>
  <si>
    <t>Teléfono móvil</t>
  </si>
  <si>
    <t>Correo electrónico</t>
  </si>
  <si>
    <t>Datos del contrato</t>
  </si>
  <si>
    <t>Modalidad</t>
  </si>
  <si>
    <t xml:space="preserve">Jornada de atención </t>
  </si>
  <si>
    <t>Población que atiende</t>
  </si>
  <si>
    <t>No. Contrato</t>
  </si>
  <si>
    <t>Cupos contratados</t>
  </si>
  <si>
    <t>Fecha de inicio del contrato</t>
  </si>
  <si>
    <t>Fecha de finalización del contrato</t>
  </si>
  <si>
    <t>Valor del contrato</t>
  </si>
  <si>
    <t>Nombre del Supervisor del Contrato</t>
  </si>
  <si>
    <t>Latitud</t>
  </si>
  <si>
    <t>Código EC</t>
  </si>
  <si>
    <t>Longitud</t>
  </si>
  <si>
    <t>Georreferenciación de la entidad contratista</t>
  </si>
  <si>
    <t>OBLIGACIONES ESPECIALES: COMPONENTE TÉCNICO</t>
  </si>
  <si>
    <t>Cumple</t>
  </si>
  <si>
    <t>No Cumple</t>
  </si>
  <si>
    <t>X</t>
  </si>
  <si>
    <t># Visita</t>
  </si>
  <si>
    <t>1 Visita</t>
  </si>
  <si>
    <t>2 Visita</t>
  </si>
  <si>
    <t>3 Visita</t>
  </si>
  <si>
    <t>4 Visita</t>
  </si>
  <si>
    <t>Criterio a</t>
  </si>
  <si>
    <t>Criterio b</t>
  </si>
  <si>
    <t>Criterio c</t>
  </si>
  <si>
    <t>Criterio d</t>
  </si>
  <si>
    <t>Criterio e</t>
  </si>
  <si>
    <t>Criterio f</t>
  </si>
  <si>
    <t>Criterio g</t>
  </si>
  <si>
    <t>Criterio h</t>
  </si>
  <si>
    <t>Opciones</t>
  </si>
  <si>
    <t>Observación variable</t>
  </si>
  <si>
    <t>Seleccionar</t>
  </si>
  <si>
    <t>Variable no aplica</t>
  </si>
  <si>
    <t>Criterio i</t>
  </si>
  <si>
    <t>Criterio j</t>
  </si>
  <si>
    <t>Cumple variable</t>
  </si>
  <si>
    <t>No cumple variable</t>
  </si>
  <si>
    <t>Cumplimiento</t>
  </si>
  <si>
    <t>Utilice la lista desplegable de la celda verde para validar si la variable se cumple o no se cumple</t>
  </si>
  <si>
    <t>Contrata servicio de alimentación?</t>
  </si>
  <si>
    <t>Si</t>
  </si>
  <si>
    <t>No</t>
  </si>
  <si>
    <t>Criterio k</t>
  </si>
  <si>
    <t>No aplica</t>
  </si>
  <si>
    <t>OBLIGACIONES ESPECIALES: COMPONENTE ADMINISTRATIVO</t>
  </si>
  <si>
    <t>OBLIGACIONES ESPECIALES: COMPONENTE FINANCIERO</t>
  </si>
  <si>
    <t>Código</t>
  </si>
  <si>
    <t>NIT Entidad Contratista (123456789-x)</t>
  </si>
  <si>
    <t>Nombre del representante legal EC</t>
  </si>
  <si>
    <t>Jornada de atención 
(Aplica para Externado)</t>
  </si>
  <si>
    <t>Fecha de inicio del contrato
(dd/mm/aaaa)</t>
  </si>
  <si>
    <t>Fecha de finalización del contrato
(dd/mm/aaaa)</t>
  </si>
  <si>
    <t>Fecha de la visita</t>
  </si>
  <si>
    <t>Coordenadas de la EC</t>
  </si>
  <si>
    <t>Técnico</t>
  </si>
  <si>
    <t>Administrativo</t>
  </si>
  <si>
    <t>Financiero</t>
  </si>
  <si>
    <t>CC</t>
  </si>
  <si>
    <t>Firma</t>
  </si>
  <si>
    <t>Cargo</t>
  </si>
  <si>
    <t>Teléfono</t>
  </si>
  <si>
    <t>Profesión</t>
  </si>
  <si>
    <t>PROFESIONALES DEL ICBF QUE REALIZAN LA VISITA DE SUPERVISIÓN</t>
  </si>
  <si>
    <t>RESPONSABLES DE LA ENTIDAD CONTRATISTA QUE RECIBEN LA VISITA DE SUPERVISIÓN</t>
  </si>
  <si>
    <t>OBSERVACIONES DE LOS PROFESIONALES DEL ICBF QUE REALIZAN LA VISITA DE SUPERVISIÓN</t>
  </si>
  <si>
    <t>OBSERVACIONES DE LOS RESPONSABLES DE LA ENTIDAD CONTRATISTA QUE RECIBEN LA VISITA DE SUPERVISIÓN</t>
  </si>
  <si>
    <t>1. Nombre</t>
  </si>
  <si>
    <t>2. Nombre</t>
  </si>
  <si>
    <t>3. Nombre</t>
  </si>
  <si>
    <t>4. Nombre</t>
  </si>
  <si>
    <t>Obligación</t>
  </si>
  <si>
    <t>Variable</t>
  </si>
  <si>
    <t>Criterio</t>
  </si>
  <si>
    <t>1.1.a</t>
  </si>
  <si>
    <t>1.1.b</t>
  </si>
  <si>
    <t>1.1.c</t>
  </si>
  <si>
    <t>1.1.d</t>
  </si>
  <si>
    <t>1.1.e</t>
  </si>
  <si>
    <t>1.1.f</t>
  </si>
  <si>
    <t>1.1.g</t>
  </si>
  <si>
    <t>1.1.h</t>
  </si>
  <si>
    <t>1.1.i</t>
  </si>
  <si>
    <t>1.2.a</t>
  </si>
  <si>
    <t>1.2.b</t>
  </si>
  <si>
    <t>1.2.c</t>
  </si>
  <si>
    <t>1.2.d</t>
  </si>
  <si>
    <t>1.2.e</t>
  </si>
  <si>
    <t>1.2.f</t>
  </si>
  <si>
    <t>1.3.a</t>
  </si>
  <si>
    <t>1.3.b</t>
  </si>
  <si>
    <t>1.3.c</t>
  </si>
  <si>
    <t>1.3.d</t>
  </si>
  <si>
    <t>1.3.e</t>
  </si>
  <si>
    <t>4.1.a</t>
  </si>
  <si>
    <t>4.1.b</t>
  </si>
  <si>
    <t>4.1.c</t>
  </si>
  <si>
    <t>4.1.d</t>
  </si>
  <si>
    <t>4.1.e</t>
  </si>
  <si>
    <t>4.1.f</t>
  </si>
  <si>
    <t>4.2.a</t>
  </si>
  <si>
    <t>4.2.b</t>
  </si>
  <si>
    <t>4.2.c</t>
  </si>
  <si>
    <t>4.3.a</t>
  </si>
  <si>
    <t>4.3.b</t>
  </si>
  <si>
    <t>4.3.c</t>
  </si>
  <si>
    <t>4.3.d</t>
  </si>
  <si>
    <t>4.4.a</t>
  </si>
  <si>
    <t>4.4.b</t>
  </si>
  <si>
    <t>4.4.c</t>
  </si>
  <si>
    <t>4.4.d</t>
  </si>
  <si>
    <t>4.4.e</t>
  </si>
  <si>
    <t>4.4.f</t>
  </si>
  <si>
    <t>7.a</t>
  </si>
  <si>
    <t>7.b</t>
  </si>
  <si>
    <t>10.a</t>
  </si>
  <si>
    <t>10.b</t>
  </si>
  <si>
    <t>10.c</t>
  </si>
  <si>
    <t>12.a</t>
  </si>
  <si>
    <t>12.b</t>
  </si>
  <si>
    <t>12.c</t>
  </si>
  <si>
    <t>13.a</t>
  </si>
  <si>
    <t>13.b</t>
  </si>
  <si>
    <t>14.a</t>
  </si>
  <si>
    <t>14.b</t>
  </si>
  <si>
    <t>14.c</t>
  </si>
  <si>
    <t>14.d</t>
  </si>
  <si>
    <t>14.e</t>
  </si>
  <si>
    <t>15.a</t>
  </si>
  <si>
    <t>15.b</t>
  </si>
  <si>
    <t>16.a</t>
  </si>
  <si>
    <t>16.b</t>
  </si>
  <si>
    <t>16.c</t>
  </si>
  <si>
    <t>16.d</t>
  </si>
  <si>
    <t>16.e</t>
  </si>
  <si>
    <t>17.a</t>
  </si>
  <si>
    <t>17.b</t>
  </si>
  <si>
    <t>17.c</t>
  </si>
  <si>
    <t>17.d</t>
  </si>
  <si>
    <t>17.e</t>
  </si>
  <si>
    <t>17.f</t>
  </si>
  <si>
    <t>Obsrevaciones ICBF</t>
  </si>
  <si>
    <t>Observaciones Entidad Contratista</t>
  </si>
  <si>
    <t>Responsable 1 Entidad Contratista</t>
  </si>
  <si>
    <t>Responsable 2 Entidad Contratista</t>
  </si>
  <si>
    <t>Responsable 3 Entidad Contratista</t>
  </si>
  <si>
    <t>Responsable 4 Entidad Contratista</t>
  </si>
  <si>
    <t>Profesional 1 ICBF</t>
  </si>
  <si>
    <t>Profesional 2 ICBF</t>
  </si>
  <si>
    <t>Profesional 3 ICBF</t>
  </si>
  <si>
    <t>Profesional 4 ICBF</t>
  </si>
  <si>
    <t>OBSERVACIONES</t>
  </si>
  <si>
    <t>Observación</t>
  </si>
  <si>
    <t>N°</t>
  </si>
  <si>
    <t>Nombre del niño, niña o adolescente</t>
  </si>
  <si>
    <t>Anexo Historia de atención</t>
  </si>
  <si>
    <t>Boleta de ingreso</t>
  </si>
  <si>
    <t>Valoración Psicológica</t>
  </si>
  <si>
    <t>Valoración Trabajo social</t>
  </si>
  <si>
    <t>Valoración salud</t>
  </si>
  <si>
    <t>Control de crecimiento y desarrollo en menores de 10 años (3280 del 2 de agosto de 2018)</t>
  </si>
  <si>
    <t>Valoración Odontología</t>
  </si>
  <si>
    <t>Valoración Nutrición</t>
  </si>
  <si>
    <t xml:space="preserve">Valoración de educación </t>
  </si>
  <si>
    <t>Otras valoraciones</t>
  </si>
  <si>
    <t>PLATIN</t>
  </si>
  <si>
    <t>Documento de identificación</t>
  </si>
  <si>
    <t>Certificación de pertenencia a este grupo étnico expedida por la autoridad tradicional (cuando aplique)</t>
  </si>
  <si>
    <t>Certificación de vinculación a salud, (soporte físico o magnético) o la gestión del tramite</t>
  </si>
  <si>
    <t>Registros de estudio de caso</t>
  </si>
  <si>
    <t>Registro de vacunación conforme con lo establecido en el Esquema Nacional de Vacunación.</t>
  </si>
  <si>
    <t xml:space="preserve">Certificado de vinculación al sistema educativo, constancias escolares </t>
  </si>
  <si>
    <t>Informes de evolución y de resultado del proceso de atención</t>
  </si>
  <si>
    <t>En cada casilla coloque:</t>
  </si>
  <si>
    <t>SI</t>
  </si>
  <si>
    <t>NO</t>
  </si>
  <si>
    <t>Si no se encuentra el documento en el anexo de la historia de atención.</t>
  </si>
  <si>
    <t>N/A</t>
  </si>
  <si>
    <t>en los casos que no aplica el documento.</t>
  </si>
  <si>
    <t>Tenga en cuenta las acciones definidas para cada modalidad según lineamiento.</t>
  </si>
  <si>
    <t>Vestido de bebé</t>
  </si>
  <si>
    <t>Conjuntos (pantalón, camisa, blusa)</t>
  </si>
  <si>
    <t>Vestido de niño(a)</t>
  </si>
  <si>
    <t>Camiseta interior</t>
  </si>
  <si>
    <t>Camisa –blusa diario</t>
  </si>
  <si>
    <t xml:space="preserve">Saco – Chaqueta </t>
  </si>
  <si>
    <t>Calzoncillos / Panties</t>
  </si>
  <si>
    <t>Brasieres o formadores</t>
  </si>
  <si>
    <t>Pantalón</t>
  </si>
  <si>
    <t>Falda</t>
  </si>
  <si>
    <t>Pijama</t>
  </si>
  <si>
    <t>Pantaloneta (short Bicicletero)</t>
  </si>
  <si>
    <t>Pantalón de sudadera</t>
  </si>
  <si>
    <t>Medias</t>
  </si>
  <si>
    <t xml:space="preserve">Zapatos de diario </t>
  </si>
  <si>
    <t xml:space="preserve">Chancletas </t>
  </si>
  <si>
    <t>Baberos</t>
  </si>
  <si>
    <t>Vestido de baño (opcional)</t>
  </si>
  <si>
    <t>Gorro para bebé</t>
  </si>
  <si>
    <t>Llama dientes</t>
  </si>
  <si>
    <t xml:space="preserve">Pañales desechables (por mes) </t>
  </si>
  <si>
    <t>Cobertor</t>
  </si>
  <si>
    <t>Toalla</t>
  </si>
  <si>
    <t>Si el niño, niña o adolescente cuenta con el elemento de dotación personal.</t>
  </si>
  <si>
    <t>Si el niño, niña o adolescente no cuenta con el elemento de dotación personal.</t>
  </si>
  <si>
    <t>Si el elemento no aplica para la edad del niño, niña o adolescente según lo establecido en el cuadro de Dotación personal para la modalidad, contenido en el  Lineamiento técnico de modalidades para la atención de los niños, las niñas y adolescentes con derechos inobservados, amenazados o vulnerados. - Revise las notas específicas establecidas en dicho lineamiento.</t>
  </si>
  <si>
    <t>Implementos de higiene y aseo personal – uso personal y uso común</t>
  </si>
  <si>
    <t>Crema antipañalitis</t>
  </si>
  <si>
    <t>Jabón</t>
  </si>
  <si>
    <t>cepillo dental</t>
  </si>
  <si>
    <t>peinilla o cepillo</t>
  </si>
  <si>
    <t>Crema para manos y cuerpo</t>
  </si>
  <si>
    <t>bloqueador solar</t>
  </si>
  <si>
    <t>champú</t>
  </si>
  <si>
    <t>crema dental</t>
  </si>
  <si>
    <t>papel higiénico</t>
  </si>
  <si>
    <t>talco para pies</t>
  </si>
  <si>
    <t>cepillo y betún para zapatos</t>
  </si>
  <si>
    <t>máquina de afeitar</t>
  </si>
  <si>
    <t>desodorante</t>
  </si>
  <si>
    <t>toallas higiénicas (paquete por 10 unidades)</t>
  </si>
  <si>
    <t>Si el niño, niña o adolescente cuenta con el implemento de higiene y aseo personal.</t>
  </si>
  <si>
    <t>Si el niño, niña o adolescente no cuenta con el implemento de higiene y aseo personal.</t>
  </si>
  <si>
    <t>Si el implemento no aplica para la edad del niño, niña o adolescente según lo establecido en el Lineamiento técnico de modalidades para la atención de los niños, las niñas y adolescentes con derechos amenazados o vulnerados - Tenga en cuenta los elementos que son de uso personal y los que uso común.</t>
  </si>
  <si>
    <t>Se debe contar por cada 50 niños, niñas que existan como mínimo cinco (5) unidades de cada uno de los elementos siguientes:</t>
  </si>
  <si>
    <t>GRUPOS</t>
  </si>
  <si>
    <t>ELEMENTOS</t>
  </si>
  <si>
    <t>Objeto de estimulación</t>
  </si>
  <si>
    <t>Rollos de espuma, títeres, pelotas de espuma, sonajeros, láminas, muñecos o animales con pito, figuras en espuma o caucho, otros.</t>
  </si>
  <si>
    <t>Implementos deportivos</t>
  </si>
  <si>
    <t>Pelotas, raquetas de ping pong, balones de fútbol, basquetbol, voleibol, balones suaves, otros.</t>
  </si>
  <si>
    <t>Juegos de mesa</t>
  </si>
  <si>
    <t>Loterías, dominós, ajedrez, parqués, otros.</t>
  </si>
  <si>
    <t>Juegos de armar</t>
  </si>
  <si>
    <t>Bloques de encajar grandes y pequeños, rompecabezas, etc.</t>
  </si>
  <si>
    <t>Juguetes para desempeñar roles</t>
  </si>
  <si>
    <t>Muñecos de caucho, trapo, peluche.</t>
  </si>
  <si>
    <t>Juguetes para imitar oficios</t>
  </si>
  <si>
    <t>Máquinas de coser, vajillas, estufas, ollas, herramientas de construcción, equipo médico, carros, volquetas, aviones, helicópteros, barcos, trenes, motocicletas, bicicletas, otros.</t>
  </si>
  <si>
    <t>Instrumentos musicales</t>
  </si>
  <si>
    <t>Guitarra, órgano, tambor, maracas, marimba, flautas, dulzaina, discos compactos.</t>
  </si>
  <si>
    <t>Juegos para el desarrollo del pensamiento</t>
  </si>
  <si>
    <t>Sudoku, cubos lógicos, rompecabezas, lego, rummy Q, entre otros.</t>
  </si>
  <si>
    <t>Medios audiovisuales</t>
  </si>
  <si>
    <t>Reproductor de discos compactos, reproductor de películas en DVD, proyector, televisor.</t>
  </si>
  <si>
    <t>Coloque una X según corresponda:</t>
  </si>
  <si>
    <t>Si cuenta con la dotación lúdico deportiva</t>
  </si>
  <si>
    <t>Si no cuenta con la dotación lúdico deportiva</t>
  </si>
  <si>
    <t>Estos elementos son listados como referencia, tenga en cuenta que pueden ser reemplazados considerando nivel de desarrollo y condición particular de la población atendida.</t>
  </si>
  <si>
    <t>TALENTO HUMANO
Nombres y apellidos</t>
  </si>
  <si>
    <t>Hoja de vida</t>
  </si>
  <si>
    <t>Soportes de estudio</t>
  </si>
  <si>
    <t>Tarjeta profesional (cuando aplique)</t>
  </si>
  <si>
    <t>Certificaciones de experiencia laboral</t>
  </si>
  <si>
    <t>Código ético firmado</t>
  </si>
  <si>
    <t>compromiso tiempo de dedicación a la atención</t>
  </si>
  <si>
    <t>Contrato debidamente firmado</t>
  </si>
  <si>
    <t>Certificación antecedentes Contraloría</t>
  </si>
  <si>
    <t>Certificación antecedentes Procuraduría</t>
  </si>
  <si>
    <t>Certificación antecedentes judiciales</t>
  </si>
  <si>
    <t>Registro nacional de medidas correctivas (inicial y con actualización trimestral)</t>
  </si>
  <si>
    <t>Soportes de pago de aportes al SGSSS</t>
  </si>
  <si>
    <t>Evidencia de inducción para el cargo</t>
  </si>
  <si>
    <t>Si se encuentra el documento en la carpeta del trabajador.</t>
  </si>
  <si>
    <t>Si no se encuentra el documento en carpeta del trabajador.</t>
  </si>
  <si>
    <t>Si no aplica.</t>
  </si>
  <si>
    <r>
      <rPr>
        <b/>
        <sz val="9"/>
        <color theme="1"/>
        <rFont val="Arial"/>
        <family val="2"/>
      </rPr>
      <t>Nota:</t>
    </r>
    <r>
      <rPr>
        <sz val="9"/>
        <color theme="1"/>
        <rFont val="Arial"/>
        <family val="2"/>
      </rPr>
      <t xml:space="preserve"> Tenga en cuenta las acciones y el talento humano definidos para cada modalidad según lineamiento y lo que establece la normatividad vigente según profesión o cargo.</t>
    </r>
  </si>
  <si>
    <t>Clasificación de la Información 
Clasificada</t>
  </si>
  <si>
    <t>Página 1 de 1</t>
  </si>
  <si>
    <t>Subdirección</t>
  </si>
  <si>
    <t>Tipo de discapacidad</t>
  </si>
  <si>
    <t>Sesiones mensuales</t>
  </si>
  <si>
    <t>Criterio l</t>
  </si>
  <si>
    <t>Criterio m</t>
  </si>
  <si>
    <t>Criterio n</t>
  </si>
  <si>
    <t>5. Nombre</t>
  </si>
  <si>
    <t>6. Nombre</t>
  </si>
  <si>
    <t>Profesional 6 ICBF</t>
  </si>
  <si>
    <t>Profesional 5 ICBF</t>
  </si>
  <si>
    <t>Versión 3</t>
  </si>
  <si>
    <t xml:space="preserve">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 </t>
  </si>
  <si>
    <t>1.9. Informe de evolución del proceso de atención</t>
  </si>
  <si>
    <t>1.8. Formulación, construcción y consolidación del proyecto de vida</t>
  </si>
  <si>
    <t>1.7. Atención psicológica</t>
  </si>
  <si>
    <t>1.6. Atención en salud</t>
  </si>
  <si>
    <t>1.5. Plan de atención integral - PLATIN</t>
  </si>
  <si>
    <t>1.4. Diagnóstico integral</t>
  </si>
  <si>
    <t>1.3. Archivo del anexo a la historia de atención</t>
  </si>
  <si>
    <t>1.2. Diligenciamiento del anexo a la historia de atención</t>
  </si>
  <si>
    <t>1.1. Documentos del anexo a la historia de atención</t>
  </si>
  <si>
    <t>Observación 1.1. Documentos del anexo a la historia de atención</t>
  </si>
  <si>
    <t>Observación 1.2. Diligenciamiento del anexo a la historia de atención</t>
  </si>
  <si>
    <t>Observación 1.3. Archivo del anexo a la historia de atención</t>
  </si>
  <si>
    <t>Observación 1.4. Diagnóstico integral</t>
  </si>
  <si>
    <t>Observación 1.5. Plan de atención integral - PLATIN</t>
  </si>
  <si>
    <t>Observación 1.6. Atención en salud</t>
  </si>
  <si>
    <t>Observación 1.7. Atención psicológica</t>
  </si>
  <si>
    <t>Observación 1.8. Formulación, construcción y consolidación del proyecto de vida</t>
  </si>
  <si>
    <t>Observación 1.9. Informe de evolución del proceso de atención</t>
  </si>
  <si>
    <t>1.4.a</t>
  </si>
  <si>
    <t>1.5.b</t>
  </si>
  <si>
    <t>1.4.b</t>
  </si>
  <si>
    <t>1.4.c</t>
  </si>
  <si>
    <t>1.4.d</t>
  </si>
  <si>
    <t>1.4.e</t>
  </si>
  <si>
    <t>1.4.f</t>
  </si>
  <si>
    <t>1.4.g</t>
  </si>
  <si>
    <t>1.5.a</t>
  </si>
  <si>
    <t>1.5.c</t>
  </si>
  <si>
    <t>1.5.d</t>
  </si>
  <si>
    <t>1.5.e</t>
  </si>
  <si>
    <t>1.5.f</t>
  </si>
  <si>
    <t>1.5.g</t>
  </si>
  <si>
    <t>1.5.h</t>
  </si>
  <si>
    <t>1.5.i</t>
  </si>
  <si>
    <t>1.5.j</t>
  </si>
  <si>
    <t>1.7.a</t>
  </si>
  <si>
    <t>1.7.b</t>
  </si>
  <si>
    <t>1.7.c</t>
  </si>
  <si>
    <t>1.7.d</t>
  </si>
  <si>
    <t>1.7.e</t>
  </si>
  <si>
    <t>1.7.f</t>
  </si>
  <si>
    <t>1.8.a</t>
  </si>
  <si>
    <t>1.8.b</t>
  </si>
  <si>
    <t>1.8.c</t>
  </si>
  <si>
    <t>1.8.d</t>
  </si>
  <si>
    <t>1.8.e</t>
  </si>
  <si>
    <t>1.9.a</t>
  </si>
  <si>
    <t>1.9.b</t>
  </si>
  <si>
    <t>1.9.c</t>
  </si>
  <si>
    <t>1.9.d</t>
  </si>
  <si>
    <t>1.9.e</t>
  </si>
  <si>
    <t>1.9.f</t>
  </si>
  <si>
    <t>1.9.g</t>
  </si>
  <si>
    <t>1.9.h</t>
  </si>
  <si>
    <t>2. Elaborar e implementar el cronograma de actividades y tareas del diario vivir, acorde con el proceso de atención establecido en los lineamientos técnicos.	
- Elaborar e implementar el cronograma de actividades acorde con el proceso de atención establecido en los lineamientos técnicos vigentes del ICBF, gestionando la participación del personal idóneo para la implementación de las mismas.</t>
  </si>
  <si>
    <t>2. Elaborar e implementar el cronograma de actividades y tareas del diario vivir</t>
  </si>
  <si>
    <t>1. Abrir para cada niño, niña o adolescente, una carpeta denominada anexo a la historia de atención que cumpla con los criterios establecidos en los lineamientos técnicos del ICBF.
- Abrir para cada adolescente o joven un anexo denominado historia de atención que cumpla con los criterios establecidos en los documentos vigentes del ICBF.</t>
  </si>
  <si>
    <t>Observación 2. Elaborar e implementar el cronograma de actividades y tareas del diario vivir</t>
  </si>
  <si>
    <t>2.a</t>
  </si>
  <si>
    <t>2.b</t>
  </si>
  <si>
    <t>2.c</t>
  </si>
  <si>
    <t>2.d</t>
  </si>
  <si>
    <t>2.e</t>
  </si>
  <si>
    <t>3.5 Personal manipulador de alimentos</t>
  </si>
  <si>
    <t>3.4 Preparación de alimentos</t>
  </si>
  <si>
    <t>3.3 Almacenamiento de alimentos</t>
  </si>
  <si>
    <t>3.2. Minuta patrón y ciclos de menús</t>
  </si>
  <si>
    <t>3.1. Alimentación</t>
  </si>
  <si>
    <t>3. Cumplir con el componente de alimentación y nutrición, acorde con lo establecido en los lineamientos técnicos del ICBF.
- Suministrar a cada niño, niña y adolescente el refrigerio, acorde con lo establecido en el acta de concertación vigente.
- Suministrar a cada niño, niña y adolescente el refrigerio, acorde con lo establecido en los lineamientos técnicos del ICBF</t>
  </si>
  <si>
    <t>Observación 3.1. Alimentación</t>
  </si>
  <si>
    <t>Observación 3.2. Minuta patrón y ciclos de menús</t>
  </si>
  <si>
    <t>Observación 3.3 Almacenamiento de alimentos</t>
  </si>
  <si>
    <t>Observación 3.4 Preparación de alimentos</t>
  </si>
  <si>
    <t>Observación 3.5 Personal manipulador de alimentos</t>
  </si>
  <si>
    <t>3.1.a</t>
  </si>
  <si>
    <t>3.1.b</t>
  </si>
  <si>
    <t>3.1.c</t>
  </si>
  <si>
    <t>3.1.d</t>
  </si>
  <si>
    <t>3.1.e</t>
  </si>
  <si>
    <t>3.1.f</t>
  </si>
  <si>
    <t>3.2.a</t>
  </si>
  <si>
    <t>3.2.b</t>
  </si>
  <si>
    <t>3.2.c</t>
  </si>
  <si>
    <t>3.3.a</t>
  </si>
  <si>
    <t>3.3.b</t>
  </si>
  <si>
    <t>3.3.c</t>
  </si>
  <si>
    <t>3.3.d</t>
  </si>
  <si>
    <t>3.3.e</t>
  </si>
  <si>
    <t>3.3.f</t>
  </si>
  <si>
    <t>3.3.g</t>
  </si>
  <si>
    <t>3.3.h</t>
  </si>
  <si>
    <t>3.3.i</t>
  </si>
  <si>
    <t>3.3.j</t>
  </si>
  <si>
    <t>3.3.k</t>
  </si>
  <si>
    <t>3.3.l</t>
  </si>
  <si>
    <t>3.3.m</t>
  </si>
  <si>
    <t>3.3.n</t>
  </si>
  <si>
    <t>3.3.a2</t>
  </si>
  <si>
    <t>3.3.b2</t>
  </si>
  <si>
    <t>3.4.a</t>
  </si>
  <si>
    <t>3.4.b</t>
  </si>
  <si>
    <t>3.4.c</t>
  </si>
  <si>
    <t>3.4.d</t>
  </si>
  <si>
    <t>3.4.e</t>
  </si>
  <si>
    <t>3.4.f</t>
  </si>
  <si>
    <t>3.4.a2</t>
  </si>
  <si>
    <t>3.5.a</t>
  </si>
  <si>
    <t>3.5.b</t>
  </si>
  <si>
    <t>3.5.c</t>
  </si>
  <si>
    <t>3.5.d</t>
  </si>
  <si>
    <t>3.5.e</t>
  </si>
  <si>
    <t>3.5.f</t>
  </si>
  <si>
    <t>3.5.g</t>
  </si>
  <si>
    <t>3.5.a2</t>
  </si>
  <si>
    <t>4. Entregar a los usuarios (as), los elementos de dotación básica, personal, de aseo e higiene, escolar y lúdico deportiva, acorde con lo establecido en los lineamientos técnicos del ICBF.
- Entregar a los usuarios (as), los elementos de dotación básica, personal, de aseo e higiene y escolar, acorde con lo establecido en los lineamientos técnicos del ICBF.
- Entregar a los usuarios (as), los elementos de dotación básica, personal, escolar, acorde con lo establecido en los lineamientos técnicos del ICBF.</t>
  </si>
  <si>
    <t xml:space="preserve">4.1 Dotación básica de dormitorio </t>
  </si>
  <si>
    <t xml:space="preserve">4.2 Dotación personal	</t>
  </si>
  <si>
    <t>4.3 Dotación de aseo e higiene personal</t>
  </si>
  <si>
    <t xml:space="preserve">4.4 Dotación escolar </t>
  </si>
  <si>
    <t>4.5 Dotación lúdico-deportiva</t>
  </si>
  <si>
    <t xml:space="preserve">Observación 4.1 Dotación básica de dormitorio </t>
  </si>
  <si>
    <t xml:space="preserve">Observación 4.2 Dotación personal	</t>
  </si>
  <si>
    <t>Observación 4.3 Dotación de aseo e higiene personal</t>
  </si>
  <si>
    <t xml:space="preserve">Observación 4.4 Dotación escolar </t>
  </si>
  <si>
    <t>Observación 4.5 Dotación lúdico-deportiva</t>
  </si>
  <si>
    <t>4.1.g</t>
  </si>
  <si>
    <t>4.1.h</t>
  </si>
  <si>
    <t>4.1.i</t>
  </si>
  <si>
    <t>4.1.j</t>
  </si>
  <si>
    <t>4.1.k</t>
  </si>
  <si>
    <t>4.2.d</t>
  </si>
  <si>
    <t>4.2.e</t>
  </si>
  <si>
    <t>4.2.f</t>
  </si>
  <si>
    <t>4.2.g</t>
  </si>
  <si>
    <t>5 .Adelantar acciones conjuntas con las autoridades administrativas y las entidades del estado que corresponda, con el fin de lograr la consecución de las libretas militares o documento de identidad de acuerdo con la edad de los usuarios (as) ubicados en la modalidad.</t>
  </si>
  <si>
    <t>Observación 5. Adelantar acciones conjuntas con las autoridades administrativas y las entidades del estado que corresponda, con el fin de lograr la consecución de las libretas militares o documento de identidad de acuerdo con la edad de los usuarios (as) ubicados en la modalidad.</t>
  </si>
  <si>
    <t>5.a</t>
  </si>
  <si>
    <t>5.b</t>
  </si>
  <si>
    <t>6. Informar y articular con la autoridad administrativa las gestiones necesarias para garantizar la vinculación de los usuarios (as) al Sistema General de Seguridad Social en Salud y al Sistema de Educación Formal o según corresponda de acuerdo con sus características.
- Informar y articular con la autoridad administrativa las gestiones necesarias para garantizar la vinculación de los usuarios al Sistema General de Seguridad Social en Salud y al Sistema de Educación Formal o según corresponda de acuerdo con sus características.
- Apoyar las gestiones necesarias en conjunto con madres/padres de familia o adultos responsables para la vinculación de los usuarios (as) al Sistema General de Seguridad Social en Salud y al Sistema de Educación Formal según corresponda de acuerdo con sus características.
- Apoyar las gestiones necesarias en conjunto con madres/padres de familia o adultos responsables para mantener la vinculación de los usuarios (as) al Sistema General de Seguridad Social en Salud y al Sistema de Educación Formal.</t>
  </si>
  <si>
    <t>6.3 Vinculación a procesos de formación vocacional, pre laboral y laboral</t>
  </si>
  <si>
    <t>6.2 Vinculación al Sistema de Educación Formal</t>
  </si>
  <si>
    <t>6.1 Vinculación al Sistema General de Seguridad Social en Salud – SGSSS</t>
  </si>
  <si>
    <t>Observación 6.1 Vinculación al Sistema General de Seguridad Social en Salud – SGSSS</t>
  </si>
  <si>
    <t>Observación 6.2 Vinculación al Sistema de Educación Formal</t>
  </si>
  <si>
    <t>Observación 6.3 Vinculación a procesos de formación vocacional, pre laboral y laboral</t>
  </si>
  <si>
    <t>6.1.a</t>
  </si>
  <si>
    <t>6.1.b</t>
  </si>
  <si>
    <t>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</si>
  <si>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 Realizar acciones para la vinculación de los usuarios (as) en actividades culturales</t>
  </si>
  <si>
    <t>Obervación 7. Realizar acciones para la vinculación de los usuarios (as) en actividades culturales, recreativas y deportivas, acorde con sus intereses, curso de vida, condición particular y características de desarrollo. 
- Realizar acciones, para que los usuarios (as) participen en actividades culturales, recreativas y deportivas, acorde con sus intereses y características de desarrollo</t>
  </si>
  <si>
    <t>7.c</t>
  </si>
  <si>
    <t>7.d</t>
  </si>
  <si>
    <t>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</si>
  <si>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 Realizar acciones para que la familia o red vincular de apoyo participe en el proceso de atención de los usuarios (as)</t>
  </si>
  <si>
    <t>Observación 8. Realizar acciones para que la familia o red vincular de apoyo participe en el proceso de atención de los usuarios (as), acorde con lo establecido en los lineamientos técnicos del ICBF, informes del proceso de atención y adecuando el cronograma de visitas de acuerdo con los tiempos de las familias.	
- Realizar acciones para que los adolescentes y jóvenes y su red vincular de apoyo, participen en el desarrollo de las actividades de la casa universitaria, de conformidad con lo establecido en los lineamientos técnicos del ICBF y adecuando los horarios de visitas según lo señalado en el acuerdo de convivencia y en los lineamientos</t>
  </si>
  <si>
    <t>8.a</t>
  </si>
  <si>
    <t>8.b</t>
  </si>
  <si>
    <t>8.c</t>
  </si>
  <si>
    <t>8.d</t>
  </si>
  <si>
    <t>8.e</t>
  </si>
  <si>
    <t>9. Contar con mecanismos de control para asegurar que los medicamentos estén fuera del alcance de los niños, niñas o adolescentes, además que no tengan acceso a objetos cortopunzantes, armas de fuego, sustancias psicoactivas y demás materiales con lo que se pueda atentar con la integridad personal.	
- Contar con mecanismos de control para asegurar que los adolescentes y/o jóvenes no tengan acceso a objetos cortopunzantes, armas de fuego, sustancias psicoactivas y demás materiales con lo que se pueda atentar con la integridad personal</t>
  </si>
  <si>
    <t>9.1 Suministro, manejo y control de medicamentos</t>
  </si>
  <si>
    <t>9.2 Prevención de accidentes</t>
  </si>
  <si>
    <t>Observación 9.1 Suministro, manejo y control de medicamentos</t>
  </si>
  <si>
    <t>Observación 9.2 Prevención de accidentes</t>
  </si>
  <si>
    <t>9.1.a</t>
  </si>
  <si>
    <t>9.1.b</t>
  </si>
  <si>
    <t>9.1.c</t>
  </si>
  <si>
    <t>9.1.d</t>
  </si>
  <si>
    <t>9.2.a</t>
  </si>
  <si>
    <t>9.2.b</t>
  </si>
  <si>
    <t>9.2.c</t>
  </si>
  <si>
    <t>9.2.d</t>
  </si>
  <si>
    <t>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</si>
  <si>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10. Cumplir con lo establecido en la Guía de orientaciones para la seguridad y prevención</t>
  </si>
  <si>
    <t>Observación 10. Cumplir con lo establecido en la Guía de orientaciones para la seguridad y prevención de situaciones de riesgo de los niños, niñas y adolescentes, y las evidencias deben reposar en el anexo de la historia de atención de cada uno según corresponda y en las carpetas del talento humano vinculado a la modalidad</t>
  </si>
  <si>
    <t>11.a</t>
  </si>
  <si>
    <t>11.b</t>
  </si>
  <si>
    <t>11. Realizar seguimiento a las unidades de servicio, identificando las condiciones de la prestación del servicio, lo anterior de acuerdo con la periodicidad y criterios definidos en los lineamientos técnicos</t>
  </si>
  <si>
    <t>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</si>
  <si>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12. Cumplir y mantener adecuadas condiciones locativas y de infraestructura</t>
  </si>
  <si>
    <t>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</si>
  <si>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13. Disponer del talento humano en perfil y tiempo de dedicación exigido para el desarrollo de la modalidad</t>
  </si>
  <si>
    <t>14. Cumplir con las acciones establecidas en la Guía técnica para la metrología aplicable a los programas de los procesos misionales del ICBF vigente</t>
  </si>
  <si>
    <t>Observación 11. Realizar seguimiento a las unidades de servicio, identificando las condiciones de la prestación del servicio, lo anterior de acuerdo con la periodicidad y criterios definidos en los lineamientos técnicos</t>
  </si>
  <si>
    <t>Observación 12. Cumplir y mantener adecuadas condiciones locativas y de infraestructura, de acuerdo con lo establecido en los lineamientos vigentes, según la modalidad. Se debe realizar verificación al inicio del contrato tanto de las condiciones locativas como de la dotación institucional</t>
  </si>
  <si>
    <t>Observación 13. Disponer del talento humano en perfil y tiempo de dedicación exigido para el desarrollo de la modalidad, acorde con los lineamientos técnicos del ICBF y mantener actualizadas las carpetas del talento humano vinculado para la ejecución del contrato, las cuales deben incluir: hoja de vida, soportes de estudio, tarjeta profesional (cuando aplique), certificaciones de experiencia, código ético firmado, contrato debidamente firmado, certificados de antecedentes (contraloría, procuraduría, policía) , registro nacional de medidas correctivas (inicial y con actualización trimestral), consulta de antecedentes por delitos sexuales contra niños niñas y adolescentes correctivas (inicial y con actualización cada cuatro meses), soportes de pago de seguridad social y documentos de compromiso de confidencialidad y de protección de datos firmados</t>
  </si>
  <si>
    <t>Observación 14. Cumplir con las acciones establecidas en la Guía técnica para la metrología aplicable a los programas de los procesos misionales del ICBF vigente</t>
  </si>
  <si>
    <t>12.d</t>
  </si>
  <si>
    <t>12.e</t>
  </si>
  <si>
    <t>12.f</t>
  </si>
  <si>
    <t>12.g</t>
  </si>
  <si>
    <t>12.h</t>
  </si>
  <si>
    <t>12.i</t>
  </si>
  <si>
    <t>12.j</t>
  </si>
  <si>
    <t>12.k</t>
  </si>
  <si>
    <t>12.l</t>
  </si>
  <si>
    <t>13.c</t>
  </si>
  <si>
    <t>13.d</t>
  </si>
  <si>
    <t>13.e</t>
  </si>
  <si>
    <t>13.f</t>
  </si>
  <si>
    <t>13.g</t>
  </si>
  <si>
    <t>13.h</t>
  </si>
  <si>
    <t>15.c</t>
  </si>
  <si>
    <t>15.d</t>
  </si>
  <si>
    <t>15.e</t>
  </si>
  <si>
    <t>16.f</t>
  </si>
  <si>
    <t>16.g</t>
  </si>
  <si>
    <t>15. Estructurar la información financiera de acuerdo con el Plan Único de Cuentas – PUC – según la directriz que defina el ICBF, con sus soportes debidamente organizados que identifiquen la implementación de las NIIF y de la información actualizada</t>
  </si>
  <si>
    <t>15. Estructurar la información financiera de acuerdo con el Plan Único de Cuentas – PUC</t>
  </si>
  <si>
    <t>16. Facilitar de manera oportuna e integral, libros de registro, archivos, actas, informes, expedientes y demás información financiera que le solicite el supervisor del contrato. Esta información se debe suministrar completa y debe estar actualizada, de tal manera que permita verificar la ejecución del recurso de forma mensual, acorde con lo establecido en los lineamientos y sus respectivos clasificadores de costo según aplique para la modalidad</t>
  </si>
  <si>
    <t>16. Facilitar de manera oportuna e integral la información financiera que le solicite el supervisor del contrato</t>
  </si>
  <si>
    <t>17. Llevar la contabilidad por centro de costos, de los recursos que le corresponde ejecutar del contrato, en la cual se identifique la fuente de recurso, de acuerdo con las normas y procedimientos legalmente establecidos y suministrar la información mensual, debidamente avalada por el contador, sobre la ejecución de los recursos requerida por el ICBF</t>
  </si>
  <si>
    <t>17. Llevar la contabilidad por centro de costos, de los recursos que le corresponde ejecutar del contrato</t>
  </si>
  <si>
    <t>PROCESO
PROTECCIÓN
REGISTRO CASA DE PROTECCIÓN SRD</t>
  </si>
  <si>
    <t>F2.A2.G19.P</t>
  </si>
  <si>
    <t>Si se encuentra el documento en el anexo de la historia de atención.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</si>
</sst>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2" formatCode="_-&quot;$&quot;\ * #,##0_-;\-&quot;$&quot;\ * #,##0_-;_-&quot;$&quot;\ * &quot;-&quot;_-;_-@_-"/>
  </numFmts>
  <fonts count="17"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
      <sz val="10"/>
      <name val="Arial"/>
      <family val="2"/>
    </font>
    <font>
      <b/>
      <sz val="12"/>
      <color theme="0"/>
      <name val="Arial"/>
      <family val="2"/>
    </font>
    <font>
      <b/>
      <sz val="14"/>
      <color theme="1"/>
      <name val="Arial"/>
      <family val="2"/>
    </font>
    <font>
      <sz val="11"/>
      <color theme="1"/>
      <name val="Arial"/>
      <family val="2"/>
    </font>
    <font>
      <u/>
      <sz val="11"/>
      <color theme="10"/>
      <name val="Calibri"/>
      <family val="2"/>
      <scheme val="minor"/>
    </font>
    <font>
      <u/>
      <sz val="10"/>
      <color theme="10"/>
      <name val="Arial"/>
      <family val="2"/>
    </font>
    <font>
      <sz val="18"/>
      <color theme="1"/>
      <name val="Arial"/>
      <family val="2"/>
    </font>
    <font>
      <b/>
      <sz val="10"/>
      <color rgb="FF000000"/>
      <name val="Arial"/>
      <family val="2"/>
    </font>
    <font>
      <sz val="9"/>
      <color theme="1"/>
      <name val="Arial"/>
      <family val="2"/>
    </font>
    <font>
      <b/>
      <sz val="9"/>
      <color theme="1"/>
      <name val="Arial"/>
      <family val="2"/>
    </font>
    <font>
      <sz val="9"/>
      <color theme="1"/>
      <name val="Calibri"/>
      <family val="2"/>
      <scheme val="minor"/>
    </font>
    <font>
      <b/>
      <i/>
      <sz val="9"/>
      <color theme="1"/>
      <name val="Arial"/>
      <family val="2"/>
    </font>
  </fonts>
  <fills count="1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C000"/>
        <bgColor indexed="64"/>
      </patternFill>
    </fill>
    <fill>
      <patternFill patternType="solid">
        <fgColor theme="9"/>
        <bgColor indexed="64"/>
      </patternFill>
    </fill>
    <fill>
      <patternFill patternType="solid">
        <fgColor rgb="FFFF0000"/>
        <bgColor indexed="64"/>
      </patternFill>
    </fill>
    <fill>
      <patternFill patternType="solid">
        <fgColor theme="0" tint="-0.499984740745262"/>
        <bgColor indexed="64"/>
      </patternFill>
    </fill>
    <fill>
      <patternFill patternType="solid">
        <fgColor rgb="FF00B0F0"/>
        <bgColor indexed="64"/>
      </patternFill>
    </fill>
    <fill>
      <patternFill patternType="solid">
        <fgColor theme="0"/>
        <bgColor indexed="64"/>
      </patternFill>
    </fill>
    <fill>
      <patternFill patternType="solid">
        <fgColor theme="9" tint="0.79998168889431442"/>
        <bgColor indexed="64"/>
      </patternFill>
    </fill>
  </fills>
  <borders count="4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s>
  <cellStyleXfs count="4">
    <xf numFmtId="0" fontId="0" fillId="0" borderId="0"/>
    <xf numFmtId="42" fontId="3" fillId="0" borderId="0" applyFont="0" applyFill="0" applyBorder="0" applyAlignment="0" applyProtection="0"/>
    <xf numFmtId="0" fontId="5" fillId="0" borderId="0"/>
    <xf numFmtId="0" fontId="9" fillId="0" borderId="0" applyNumberForma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xf>
    <xf numFmtId="0" fontId="2" fillId="2" borderId="11" xfId="0" applyFont="1" applyFill="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0" fillId="0" borderId="5" xfId="0" applyBorder="1"/>
    <xf numFmtId="0" fontId="0" fillId="0" borderId="5" xfId="0" applyBorder="1" applyAlignment="1">
      <alignment horizontal="center"/>
    </xf>
    <xf numFmtId="0" fontId="4" fillId="8" borderId="5" xfId="0" applyFont="1" applyFill="1" applyBorder="1" applyAlignment="1">
      <alignment horizontal="center"/>
    </xf>
    <xf numFmtId="0" fontId="2" fillId="0" borderId="11" xfId="0" applyFont="1" applyFill="1" applyBorder="1" applyAlignment="1" applyProtection="1">
      <alignment horizontal="center" vertical="center"/>
      <protection locked="0"/>
    </xf>
    <xf numFmtId="0" fontId="2" fillId="3" borderId="5" xfId="0" applyFont="1" applyFill="1" applyBorder="1" applyAlignment="1">
      <alignment vertical="center"/>
    </xf>
    <xf numFmtId="0" fontId="2" fillId="0" borderId="5" xfId="0" applyFont="1" applyFill="1" applyBorder="1" applyAlignment="1" applyProtection="1">
      <alignment horizontal="center" vertical="center"/>
      <protection locked="0"/>
    </xf>
    <xf numFmtId="0" fontId="2" fillId="3" borderId="2" xfId="0" applyFont="1" applyFill="1" applyBorder="1" applyAlignment="1">
      <alignment vertical="center"/>
    </xf>
    <xf numFmtId="0" fontId="2" fillId="0" borderId="2" xfId="0" applyFont="1" applyFill="1" applyBorder="1" applyAlignment="1" applyProtection="1">
      <alignment horizontal="center" vertical="center"/>
      <protection locked="0"/>
    </xf>
    <xf numFmtId="0" fontId="2" fillId="3"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2" fillId="3" borderId="14" xfId="0" applyFont="1" applyFill="1" applyBorder="1" applyAlignment="1">
      <alignment vertical="center"/>
    </xf>
    <xf numFmtId="0" fontId="2" fillId="0" borderId="14" xfId="0" applyFont="1" applyFill="1" applyBorder="1" applyAlignment="1" applyProtection="1">
      <alignment horizontal="center" vertical="center"/>
      <protection locked="0"/>
    </xf>
    <xf numFmtId="0" fontId="2" fillId="9" borderId="8" xfId="0" applyFont="1" applyFill="1" applyBorder="1" applyAlignment="1">
      <alignment vertical="center"/>
    </xf>
    <xf numFmtId="0" fontId="1" fillId="9" borderId="8" xfId="0" applyFont="1" applyFill="1" applyBorder="1" applyAlignment="1" applyProtection="1">
      <alignment horizontal="center" vertical="center"/>
      <protection locked="0"/>
    </xf>
    <xf numFmtId="0" fontId="4" fillId="8" borderId="19" xfId="0" applyFont="1" applyFill="1" applyBorder="1" applyAlignment="1">
      <alignment horizontal="center"/>
    </xf>
    <xf numFmtId="0" fontId="4" fillId="0" borderId="15" xfId="0" applyFont="1" applyBorder="1" applyAlignment="1">
      <alignment horizontal="center"/>
    </xf>
    <xf numFmtId="0" fontId="2" fillId="0" borderId="8" xfId="0" applyFont="1" applyFill="1" applyBorder="1" applyAlignment="1" applyProtection="1">
      <alignment horizontal="center" vertical="center"/>
      <protection locked="0"/>
    </xf>
    <xf numFmtId="0" fontId="1" fillId="0" borderId="7" xfId="0" applyFont="1" applyFill="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0" fillId="10" borderId="5" xfId="0" applyFill="1" applyBorder="1"/>
    <xf numFmtId="0" fontId="0" fillId="10" borderId="0" xfId="0" applyFill="1"/>
    <xf numFmtId="0" fontId="1" fillId="11" borderId="5" xfId="0" applyFont="1" applyFill="1" applyBorder="1" applyAlignment="1">
      <alignment horizontal="center" vertical="center" wrapText="1"/>
    </xf>
    <xf numFmtId="0" fontId="1" fillId="0" borderId="0"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9" borderId="5" xfId="0" applyFont="1" applyFill="1" applyBorder="1" applyAlignment="1">
      <alignment horizontal="center" vertical="center"/>
    </xf>
    <xf numFmtId="0" fontId="2" fillId="0" borderId="5" xfId="0" applyFont="1" applyBorder="1" applyAlignment="1">
      <alignment horizontal="center" vertical="center" wrapText="1"/>
    </xf>
    <xf numFmtId="14" fontId="2" fillId="0" borderId="5" xfId="0" applyNumberFormat="1"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5" xfId="0" applyNumberFormat="1" applyFont="1" applyBorder="1" applyAlignment="1">
      <alignment horizontal="center" vertical="center" wrapText="1"/>
    </xf>
    <xf numFmtId="0" fontId="2" fillId="11" borderId="5"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5" xfId="3" applyFont="1" applyBorder="1" applyAlignment="1">
      <alignment horizontal="center" vertical="center" wrapText="1"/>
    </xf>
    <xf numFmtId="42" fontId="2" fillId="0" borderId="5" xfId="1" applyFont="1" applyBorder="1" applyAlignment="1">
      <alignment vertical="center" wrapText="1"/>
    </xf>
    <xf numFmtId="0" fontId="2" fillId="6" borderId="5" xfId="0" applyFont="1" applyFill="1" applyBorder="1" applyAlignment="1">
      <alignment horizontal="center" vertical="center" wrapText="1"/>
    </xf>
    <xf numFmtId="0" fontId="2" fillId="13" borderId="5" xfId="0" applyFont="1" applyFill="1" applyBorder="1" applyAlignment="1">
      <alignment horizontal="center" vertical="center" wrapText="1"/>
    </xf>
    <xf numFmtId="0" fontId="1" fillId="14" borderId="5" xfId="0" applyNumberFormat="1"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4" borderId="8" xfId="0" applyFont="1" applyFill="1" applyBorder="1" applyAlignment="1">
      <alignment vertical="center"/>
    </xf>
    <xf numFmtId="0" fontId="2" fillId="0" borderId="8" xfId="0" applyFont="1" applyFill="1" applyBorder="1" applyAlignment="1" applyProtection="1">
      <alignment horizontal="center" vertical="center"/>
      <protection locked="0"/>
    </xf>
    <xf numFmtId="0" fontId="1" fillId="3" borderId="5" xfId="0" applyFont="1" applyFill="1" applyBorder="1" applyAlignment="1">
      <alignment vertical="center"/>
    </xf>
    <xf numFmtId="0" fontId="1" fillId="3" borderId="4" xfId="0" applyFont="1" applyFill="1" applyBorder="1" applyAlignment="1">
      <alignment vertical="center"/>
    </xf>
    <xf numFmtId="0" fontId="1" fillId="3" borderId="7" xfId="0" applyFont="1" applyFill="1" applyBorder="1" applyAlignment="1">
      <alignment vertical="center"/>
    </xf>
    <xf numFmtId="0" fontId="1" fillId="3" borderId="8" xfId="0" applyFont="1" applyFill="1" applyBorder="1" applyAlignment="1">
      <alignment vertical="center"/>
    </xf>
    <xf numFmtId="0" fontId="2" fillId="10" borderId="5"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3"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3" fillId="16" borderId="0" xfId="0" applyFont="1" applyFill="1"/>
    <xf numFmtId="0" fontId="7" fillId="5" borderId="2" xfId="0" applyFont="1" applyFill="1" applyBorder="1" applyAlignment="1">
      <alignment horizontal="left" vertical="center" wrapText="1" indent="1"/>
    </xf>
    <xf numFmtId="0" fontId="5" fillId="5" borderId="2" xfId="0" applyFont="1" applyFill="1" applyBorder="1" applyAlignment="1">
      <alignment horizontal="center" vertical="center" textRotation="90" wrapText="1"/>
    </xf>
    <xf numFmtId="0" fontId="2" fillId="0" borderId="4" xfId="0" applyFont="1" applyBorder="1" applyAlignment="1">
      <alignment horizontal="center" vertical="center" wrapText="1"/>
    </xf>
    <xf numFmtId="0" fontId="13" fillId="0" borderId="5" xfId="0" applyFont="1" applyBorder="1" applyAlignment="1">
      <alignment vertical="center" wrapText="1"/>
    </xf>
    <xf numFmtId="0" fontId="2" fillId="0" borderId="7" xfId="0" applyFont="1" applyBorder="1" applyAlignment="1">
      <alignment horizontal="center" vertical="center" wrapText="1"/>
    </xf>
    <xf numFmtId="0" fontId="13" fillId="0" borderId="8" xfId="0" applyFont="1" applyBorder="1" applyAlignment="1">
      <alignment vertical="center" wrapText="1"/>
    </xf>
    <xf numFmtId="0" fontId="14" fillId="16" borderId="4" xfId="0" applyFont="1" applyFill="1" applyBorder="1" applyAlignment="1">
      <alignment horizontal="center" vertical="center" wrapText="1"/>
    </xf>
    <xf numFmtId="0" fontId="14" fillId="16" borderId="7" xfId="0" applyFont="1" applyFill="1" applyBorder="1" applyAlignment="1">
      <alignment horizontal="center" vertical="center" wrapText="1"/>
    </xf>
    <xf numFmtId="0" fontId="0" fillId="16" borderId="0" xfId="0" applyFill="1"/>
    <xf numFmtId="0" fontId="2" fillId="17" borderId="5" xfId="0" applyFont="1" applyFill="1" applyBorder="1" applyAlignment="1">
      <alignment horizontal="center" vertical="center" textRotation="90" wrapText="1"/>
    </xf>
    <xf numFmtId="0" fontId="13" fillId="0" borderId="6" xfId="0" applyFont="1" applyBorder="1" applyAlignment="1">
      <alignment vertical="center" wrapText="1"/>
    </xf>
    <xf numFmtId="0" fontId="13" fillId="0" borderId="9" xfId="0" applyFont="1" applyBorder="1" applyAlignment="1">
      <alignment vertical="center" wrapText="1"/>
    </xf>
    <xf numFmtId="0" fontId="15" fillId="16" borderId="0" xfId="0" applyFont="1" applyFill="1"/>
    <xf numFmtId="0" fontId="14" fillId="0" borderId="7" xfId="0" applyFont="1" applyBorder="1" applyAlignment="1">
      <alignment horizontal="center" vertical="center" wrapText="1"/>
    </xf>
    <xf numFmtId="0" fontId="2" fillId="17" borderId="8" xfId="0" applyFont="1" applyFill="1" applyBorder="1" applyAlignment="1">
      <alignment horizontal="center" vertical="center" textRotation="90" wrapText="1"/>
    </xf>
    <xf numFmtId="0" fontId="2" fillId="5" borderId="8" xfId="0" applyFont="1" applyFill="1" applyBorder="1" applyAlignment="1">
      <alignment horizontal="center" vertical="center" textRotation="90" wrapText="1"/>
    </xf>
    <xf numFmtId="0" fontId="2" fillId="6" borderId="8" xfId="0" applyFont="1" applyFill="1" applyBorder="1" applyAlignment="1">
      <alignment horizontal="center" vertical="center" textRotation="90" wrapText="1"/>
    </xf>
    <xf numFmtId="0" fontId="2" fillId="6" borderId="9" xfId="0" applyFont="1" applyFill="1" applyBorder="1" applyAlignment="1">
      <alignment horizontal="center" vertical="center" textRotation="90" wrapText="1"/>
    </xf>
    <xf numFmtId="0" fontId="14" fillId="0" borderId="4" xfId="0" applyFont="1" applyBorder="1" applyAlignment="1">
      <alignment horizontal="center" vertical="center" wrapText="1"/>
    </xf>
    <xf numFmtId="0" fontId="2" fillId="5" borderId="2" xfId="0" applyFont="1" applyFill="1" applyBorder="1" applyAlignment="1">
      <alignment horizontal="center" vertical="center" textRotation="90" wrapText="1"/>
    </xf>
    <xf numFmtId="0" fontId="2" fillId="5" borderId="3" xfId="0" applyFont="1" applyFill="1" applyBorder="1" applyAlignment="1">
      <alignment horizontal="center" vertical="center" textRotation="90" wrapText="1"/>
    </xf>
    <xf numFmtId="0" fontId="5" fillId="5" borderId="3" xfId="0" applyFont="1" applyFill="1" applyBorder="1" applyAlignment="1">
      <alignment horizontal="center" vertical="center" textRotation="90" wrapText="1"/>
    </xf>
    <xf numFmtId="0" fontId="1" fillId="6" borderId="32" xfId="0" applyFont="1" applyFill="1" applyBorder="1" applyAlignment="1">
      <alignment horizontal="center" vertical="center"/>
    </xf>
    <xf numFmtId="0" fontId="1" fillId="10" borderId="32" xfId="0" applyFont="1" applyFill="1" applyBorder="1" applyAlignment="1">
      <alignment horizontal="center" vertical="center"/>
    </xf>
    <xf numFmtId="0" fontId="1" fillId="2" borderId="32" xfId="0" applyFont="1" applyFill="1" applyBorder="1" applyAlignment="1">
      <alignment horizontal="center" vertical="center"/>
    </xf>
    <xf numFmtId="0" fontId="1" fillId="15" borderId="32" xfId="0" applyFont="1" applyFill="1" applyBorder="1" applyAlignment="1">
      <alignment horizontal="center" vertical="center"/>
    </xf>
    <xf numFmtId="0" fontId="1" fillId="12" borderId="5" xfId="0" applyFont="1" applyFill="1" applyBorder="1" applyAlignment="1">
      <alignment horizontal="center" vertical="center"/>
    </xf>
    <xf numFmtId="0" fontId="2" fillId="0" borderId="30" xfId="0" applyFon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3" borderId="33" xfId="0" applyFont="1" applyFill="1" applyBorder="1" applyAlignment="1">
      <alignment horizontal="center" vertical="center"/>
    </xf>
    <xf numFmtId="0" fontId="2" fillId="9" borderId="30" xfId="0" applyFont="1" applyFill="1" applyBorder="1" applyAlignment="1">
      <alignment vertical="center"/>
    </xf>
    <xf numFmtId="0" fontId="2" fillId="4" borderId="30" xfId="0" applyFont="1" applyFill="1" applyBorder="1" applyAlignment="1">
      <alignment vertical="center"/>
    </xf>
    <xf numFmtId="0" fontId="2" fillId="4" borderId="5" xfId="0" applyFont="1" applyFill="1" applyBorder="1" applyAlignment="1">
      <alignment vertical="center"/>
    </xf>
    <xf numFmtId="0" fontId="1" fillId="3" borderId="13" xfId="0" applyFont="1" applyFill="1" applyBorder="1" applyAlignment="1">
      <alignment vertical="center"/>
    </xf>
    <xf numFmtId="0" fontId="1" fillId="3" borderId="14" xfId="0" applyFont="1" applyFill="1" applyBorder="1" applyAlignment="1">
      <alignment vertical="center"/>
    </xf>
    <xf numFmtId="14" fontId="2" fillId="0" borderId="6" xfId="0" applyNumberFormat="1" applyFont="1" applyBorder="1" applyAlignment="1" applyProtection="1">
      <alignment horizontal="center" vertical="center" wrapText="1"/>
      <protection locked="0"/>
    </xf>
    <xf numFmtId="0" fontId="2" fillId="0" borderId="8" xfId="0" applyFont="1" applyFill="1" applyBorder="1" applyAlignment="1" applyProtection="1">
      <alignment horizontal="center" vertical="center"/>
      <protection locked="0"/>
    </xf>
    <xf numFmtId="0" fontId="7" fillId="5" borderId="1"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13" fillId="0" borderId="0" xfId="0" applyFont="1"/>
    <xf numFmtId="0" fontId="2" fillId="17" borderId="6" xfId="0" applyFont="1" applyFill="1" applyBorder="1" applyAlignment="1">
      <alignment horizontal="center" vertical="center" textRotation="90" wrapText="1"/>
    </xf>
    <xf numFmtId="0" fontId="14" fillId="5" borderId="32" xfId="0" applyFont="1" applyFill="1" applyBorder="1" applyAlignment="1">
      <alignment horizontal="center" vertical="center" wrapText="1"/>
    </xf>
    <xf numFmtId="0" fontId="14" fillId="5" borderId="44" xfId="0" applyFont="1" applyFill="1" applyBorder="1" applyAlignment="1">
      <alignment horizontal="center" vertical="center" wrapText="1"/>
    </xf>
    <xf numFmtId="0" fontId="14" fillId="0" borderId="0" xfId="0" applyFont="1" applyAlignment="1">
      <alignment horizontal="center" vertical="center" wrapText="1"/>
    </xf>
    <xf numFmtId="0" fontId="13" fillId="16" borderId="0" xfId="0" applyFont="1" applyFill="1" applyAlignment="1">
      <alignment vertical="center"/>
    </xf>
    <xf numFmtId="0" fontId="1" fillId="4" borderId="16" xfId="0" applyFont="1" applyFill="1" applyBorder="1" applyAlignment="1">
      <alignment horizontal="left" vertical="center" wrapText="1"/>
    </xf>
    <xf numFmtId="0" fontId="1" fillId="4" borderId="17" xfId="0" applyFont="1" applyFill="1" applyBorder="1" applyAlignment="1">
      <alignment horizontal="left" vertical="center" wrapText="1"/>
    </xf>
    <xf numFmtId="0" fontId="1" fillId="4" borderId="18" xfId="0" applyFont="1" applyFill="1" applyBorder="1" applyAlignment="1">
      <alignment horizontal="left" vertical="center" wrapText="1"/>
    </xf>
    <xf numFmtId="0" fontId="7" fillId="5" borderId="16"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1" fillId="2" borderId="2" xfId="0" applyFont="1" applyFill="1" applyBorder="1" applyAlignment="1" applyProtection="1">
      <alignment horizontal="center" vertical="center" wrapText="1"/>
    </xf>
    <xf numFmtId="0" fontId="1" fillId="2" borderId="3" xfId="0" applyFont="1" applyFill="1" applyBorder="1" applyAlignment="1" applyProtection="1">
      <alignment horizontal="center" vertical="center" wrapText="1"/>
    </xf>
    <xf numFmtId="0" fontId="2" fillId="0" borderId="23"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 fillId="7" borderId="20" xfId="0" applyFont="1" applyFill="1" applyBorder="1" applyAlignment="1">
      <alignment horizontal="center" vertical="center"/>
    </xf>
    <xf numFmtId="0" fontId="1" fillId="7" borderId="21" xfId="0" applyFont="1" applyFill="1" applyBorder="1" applyAlignment="1">
      <alignment horizontal="center" vertical="center"/>
    </xf>
    <xf numFmtId="0" fontId="1" fillId="7" borderId="22" xfId="0" applyFont="1" applyFill="1" applyBorder="1" applyAlignment="1">
      <alignment horizontal="center" vertical="center"/>
    </xf>
    <xf numFmtId="0" fontId="2" fillId="9" borderId="13" xfId="0" applyFont="1" applyFill="1" applyBorder="1" applyAlignment="1">
      <alignment horizontal="center" vertical="center" wrapText="1"/>
    </xf>
    <xf numFmtId="0" fontId="2" fillId="9" borderId="28"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8" xfId="0" applyFont="1" applyFill="1" applyBorder="1" applyAlignment="1" applyProtection="1">
      <alignment horizontal="center" vertical="center"/>
      <protection locked="0"/>
    </xf>
    <xf numFmtId="0" fontId="2" fillId="0" borderId="9"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14" fontId="2" fillId="0" borderId="11" xfId="0" applyNumberFormat="1" applyFont="1" applyFill="1" applyBorder="1" applyAlignment="1" applyProtection="1">
      <alignment horizontal="center" vertical="center"/>
      <protection locked="0"/>
    </xf>
    <xf numFmtId="49" fontId="2" fillId="0" borderId="11" xfId="0" applyNumberFormat="1" applyFont="1" applyFill="1" applyBorder="1" applyAlignment="1" applyProtection="1">
      <alignment horizontal="center" vertical="center"/>
      <protection locked="0"/>
    </xf>
    <xf numFmtId="49" fontId="2" fillId="0" borderId="12" xfId="0" applyNumberFormat="1" applyFont="1" applyFill="1" applyBorder="1" applyAlignment="1" applyProtection="1">
      <alignment horizontal="center"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3" borderId="6" xfId="0" applyFont="1" applyFill="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3" borderId="15" xfId="0" applyFont="1" applyFill="1" applyBorder="1" applyAlignment="1">
      <alignment horizontal="center" vertical="center"/>
    </xf>
    <xf numFmtId="0" fontId="2" fillId="3" borderId="34" xfId="0" applyFont="1" applyFill="1" applyBorder="1" applyAlignment="1">
      <alignment horizontal="center" vertical="center"/>
    </xf>
    <xf numFmtId="0" fontId="2" fillId="0" borderId="15" xfId="0" applyFont="1" applyBorder="1" applyAlignment="1">
      <alignment horizontal="center" vertical="center"/>
    </xf>
    <xf numFmtId="0" fontId="2" fillId="0" borderId="34" xfId="0" applyFont="1" applyBorder="1" applyAlignment="1">
      <alignment horizontal="center" vertical="center"/>
    </xf>
    <xf numFmtId="0" fontId="2" fillId="3" borderId="35" xfId="0" applyFont="1" applyFill="1" applyBorder="1" applyAlignment="1">
      <alignment horizontal="center" vertical="center"/>
    </xf>
    <xf numFmtId="0" fontId="2" fillId="0" borderId="35" xfId="0" applyFont="1" applyBorder="1" applyAlignment="1">
      <alignment horizontal="center" vertical="center"/>
    </xf>
    <xf numFmtId="42" fontId="2" fillId="0" borderId="7" xfId="1" applyFont="1" applyBorder="1" applyAlignment="1">
      <alignment horizontal="center" vertical="center"/>
    </xf>
    <xf numFmtId="42" fontId="2" fillId="0" borderId="8" xfId="1" applyFont="1" applyBorder="1" applyAlignment="1">
      <alignment horizontal="center" vertical="center"/>
    </xf>
    <xf numFmtId="14" fontId="2" fillId="0" borderId="5" xfId="0" applyNumberFormat="1" applyFont="1" applyBorder="1" applyAlignment="1">
      <alignment horizontal="center" vertical="center"/>
    </xf>
    <xf numFmtId="14" fontId="2" fillId="0" borderId="6" xfId="0" applyNumberFormat="1" applyFont="1" applyBorder="1" applyAlignment="1">
      <alignment horizontal="center" vertical="center"/>
    </xf>
    <xf numFmtId="0" fontId="2" fillId="3" borderId="33" xfId="0" applyFont="1" applyFill="1" applyBorder="1" applyAlignment="1">
      <alignment horizontal="center" vertical="center"/>
    </xf>
    <xf numFmtId="0" fontId="2" fillId="0" borderId="33" xfId="0" applyFont="1" applyBorder="1" applyAlignment="1">
      <alignment horizontal="center" vertical="center"/>
    </xf>
    <xf numFmtId="0" fontId="1" fillId="7" borderId="10" xfId="0" applyFont="1" applyFill="1" applyBorder="1" applyAlignment="1">
      <alignment horizontal="center" vertical="center"/>
    </xf>
    <xf numFmtId="0" fontId="1" fillId="7" borderId="11" xfId="0" applyFont="1" applyFill="1" applyBorder="1" applyAlignment="1">
      <alignment horizontal="center" vertical="center"/>
    </xf>
    <xf numFmtId="0" fontId="1" fillId="7" borderId="12" xfId="0" applyFont="1" applyFill="1" applyBorder="1" applyAlignment="1">
      <alignment horizontal="center" vertical="center"/>
    </xf>
    <xf numFmtId="0" fontId="2" fillId="2" borderId="13" xfId="0" applyFont="1" applyFill="1" applyBorder="1" applyAlignment="1">
      <alignment horizontal="center" vertical="center" wrapText="1"/>
    </xf>
    <xf numFmtId="0" fontId="6" fillId="7" borderId="2" xfId="0" applyFont="1" applyFill="1" applyBorder="1" applyAlignment="1" applyProtection="1">
      <alignment horizontal="center" vertical="center" wrapText="1"/>
      <protection locked="0"/>
    </xf>
    <xf numFmtId="0" fontId="6" fillId="7" borderId="5" xfId="0" applyFont="1" applyFill="1" applyBorder="1" applyAlignment="1" applyProtection="1">
      <alignment horizontal="center" vertical="center" wrapText="1"/>
      <protection locked="0"/>
    </xf>
    <xf numFmtId="0" fontId="6" fillId="7" borderId="8" xfId="0" applyFont="1" applyFill="1" applyBorder="1" applyAlignment="1" applyProtection="1">
      <alignment horizontal="center" vertical="center" wrapText="1"/>
      <protection locked="0"/>
    </xf>
    <xf numFmtId="0" fontId="8" fillId="3" borderId="2" xfId="0" applyNumberFormat="1" applyFont="1" applyFill="1" applyBorder="1" applyAlignment="1">
      <alignment horizontal="center" vertical="center" wrapText="1"/>
    </xf>
    <xf numFmtId="0" fontId="8" fillId="3" borderId="5" xfId="0" applyNumberFormat="1"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21" xfId="0" applyNumberFormat="1" applyFont="1" applyFill="1" applyBorder="1" applyAlignment="1">
      <alignment horizontal="center" vertical="center" wrapText="1"/>
    </xf>
    <xf numFmtId="0" fontId="8" fillId="3" borderId="19" xfId="0" applyNumberFormat="1" applyFont="1" applyFill="1" applyBorder="1" applyAlignment="1">
      <alignment horizontal="center" vertical="center" wrapText="1"/>
    </xf>
    <xf numFmtId="0" fontId="8" fillId="3" borderId="30" xfId="0" applyNumberFormat="1" applyFont="1" applyFill="1" applyBorder="1" applyAlignment="1">
      <alignment horizontal="center" vertical="center" wrapText="1"/>
    </xf>
    <xf numFmtId="0" fontId="6" fillId="7" borderId="21" xfId="0" applyFont="1" applyFill="1" applyBorder="1" applyAlignment="1">
      <alignment horizontal="center" vertical="center" wrapText="1"/>
    </xf>
    <xf numFmtId="0" fontId="6" fillId="7" borderId="1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 fillId="4" borderId="38" xfId="0" applyFont="1" applyFill="1" applyBorder="1" applyAlignment="1">
      <alignment horizontal="left" vertical="center" wrapText="1"/>
    </xf>
    <xf numFmtId="0" fontId="1" fillId="4" borderId="39" xfId="0" applyFont="1" applyFill="1" applyBorder="1" applyAlignment="1">
      <alignment horizontal="left" vertical="center" wrapText="1"/>
    </xf>
    <xf numFmtId="0" fontId="1" fillId="4" borderId="40" xfId="0" applyFont="1" applyFill="1" applyBorder="1" applyAlignment="1">
      <alignment horizontal="left" vertical="center" wrapText="1"/>
    </xf>
    <xf numFmtId="0" fontId="7" fillId="5" borderId="38" xfId="0" applyFont="1" applyFill="1" applyBorder="1" applyAlignment="1">
      <alignment horizontal="center" vertical="center" wrapText="1"/>
    </xf>
    <xf numFmtId="0" fontId="7" fillId="5" borderId="40" xfId="0" applyFont="1" applyFill="1" applyBorder="1" applyAlignment="1">
      <alignment horizontal="center" vertical="center" wrapText="1"/>
    </xf>
    <xf numFmtId="0" fontId="2" fillId="0" borderId="41" xfId="0" applyFont="1" applyBorder="1" applyAlignment="1" applyProtection="1">
      <alignment horizontal="left" vertical="center" wrapText="1"/>
      <protection locked="0"/>
    </xf>
    <xf numFmtId="0" fontId="2" fillId="0" borderId="42" xfId="0" applyFont="1" applyBorder="1" applyAlignment="1" applyProtection="1">
      <alignment horizontal="left" vertical="center" wrapText="1"/>
      <protection locked="0"/>
    </xf>
    <xf numFmtId="0" fontId="2" fillId="0" borderId="43" xfId="0" applyFont="1" applyBorder="1" applyAlignment="1" applyProtection="1">
      <alignment horizontal="left" vertical="center" wrapText="1"/>
      <protection locked="0"/>
    </xf>
    <xf numFmtId="0" fontId="1" fillId="4" borderId="37" xfId="0" applyFont="1" applyFill="1" applyBorder="1" applyAlignment="1">
      <alignment horizontal="left" vertical="center" wrapText="1"/>
    </xf>
    <xf numFmtId="0" fontId="1" fillId="4" borderId="26" xfId="0" applyFont="1" applyFill="1" applyBorder="1" applyAlignment="1">
      <alignment horizontal="left" vertical="center" wrapText="1"/>
    </xf>
    <xf numFmtId="0" fontId="1" fillId="4" borderId="27" xfId="0" applyFont="1" applyFill="1" applyBorder="1" applyAlignment="1">
      <alignment horizontal="left" vertical="center" wrapText="1"/>
    </xf>
    <xf numFmtId="0" fontId="7" fillId="5" borderId="37" xfId="0" applyFont="1" applyFill="1" applyBorder="1" applyAlignment="1">
      <alignment horizontal="center" vertical="center" wrapText="1"/>
    </xf>
    <xf numFmtId="0" fontId="7" fillId="5" borderId="27" xfId="0" applyFont="1" applyFill="1" applyBorder="1" applyAlignment="1">
      <alignment horizontal="center" vertical="center" wrapText="1"/>
    </xf>
    <xf numFmtId="0" fontId="1" fillId="7" borderId="1" xfId="0" applyNumberFormat="1" applyFont="1" applyFill="1" applyBorder="1" applyAlignment="1">
      <alignment horizontal="center" vertical="center"/>
    </xf>
    <xf numFmtId="0" fontId="1" fillId="7" borderId="2" xfId="0" applyNumberFormat="1" applyFont="1" applyFill="1" applyBorder="1" applyAlignment="1">
      <alignment horizontal="center" vertical="center"/>
    </xf>
    <xf numFmtId="0" fontId="1" fillId="7" borderId="3" xfId="0" applyNumberFormat="1" applyFont="1" applyFill="1" applyBorder="1" applyAlignment="1">
      <alignment horizontal="center" vertical="center"/>
    </xf>
    <xf numFmtId="0" fontId="1" fillId="4" borderId="1"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 fillId="0" borderId="4" xfId="0" applyNumberFormat="1" applyFont="1" applyFill="1" applyBorder="1" applyAlignment="1" applyProtection="1">
      <alignment horizontal="left" vertical="center" wrapText="1"/>
      <protection locked="0"/>
    </xf>
    <xf numFmtId="0" fontId="1" fillId="0" borderId="5" xfId="0" applyNumberFormat="1" applyFont="1" applyFill="1" applyBorder="1" applyAlignment="1" applyProtection="1">
      <alignment horizontal="left" vertical="center" wrapText="1"/>
      <protection locked="0"/>
    </xf>
    <xf numFmtId="0" fontId="1" fillId="0" borderId="6" xfId="0" applyNumberFormat="1" applyFont="1" applyFill="1" applyBorder="1" applyAlignment="1" applyProtection="1">
      <alignment horizontal="left" vertical="center" wrapText="1"/>
      <protection locked="0"/>
    </xf>
    <xf numFmtId="0" fontId="1" fillId="7" borderId="4" xfId="0" applyNumberFormat="1" applyFont="1" applyFill="1" applyBorder="1" applyAlignment="1">
      <alignment horizontal="center" vertical="center"/>
    </xf>
    <xf numFmtId="0" fontId="1" fillId="7" borderId="5" xfId="0" applyNumberFormat="1" applyFont="1" applyFill="1" applyBorder="1" applyAlignment="1">
      <alignment horizontal="center" vertical="center"/>
    </xf>
    <xf numFmtId="0" fontId="1" fillId="7" borderId="6" xfId="0" applyNumberFormat="1" applyFont="1" applyFill="1" applyBorder="1" applyAlignment="1">
      <alignment horizontal="center" vertical="center"/>
    </xf>
    <xf numFmtId="0" fontId="1" fillId="0" borderId="7" xfId="0" applyNumberFormat="1" applyFont="1" applyFill="1" applyBorder="1" applyAlignment="1" applyProtection="1">
      <alignment horizontal="left" vertical="center" wrapText="1"/>
      <protection locked="0"/>
    </xf>
    <xf numFmtId="0" fontId="1" fillId="0" borderId="8" xfId="0" applyNumberFormat="1" applyFont="1" applyFill="1" applyBorder="1" applyAlignment="1" applyProtection="1">
      <alignment horizontal="left" vertical="center" wrapText="1"/>
      <protection locked="0"/>
    </xf>
    <xf numFmtId="0" fontId="1" fillId="0" borderId="9" xfId="0" applyNumberFormat="1" applyFont="1" applyFill="1" applyBorder="1" applyAlignment="1" applyProtection="1">
      <alignment horizontal="left" vertical="center" wrapText="1"/>
      <protection locked="0"/>
    </xf>
    <xf numFmtId="0" fontId="2" fillId="0" borderId="14"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1" fillId="4" borderId="1" xfId="0" applyNumberFormat="1" applyFont="1" applyFill="1" applyBorder="1" applyAlignment="1">
      <alignment horizontal="center" vertical="center"/>
    </xf>
    <xf numFmtId="0" fontId="1" fillId="4" borderId="2" xfId="0" applyNumberFormat="1" applyFont="1" applyFill="1" applyBorder="1" applyAlignment="1">
      <alignment horizontal="center" vertical="center"/>
    </xf>
    <xf numFmtId="0" fontId="1" fillId="4" borderId="3" xfId="0" applyNumberFormat="1"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7" xfId="0" applyFont="1" applyBorder="1" applyAlignment="1" applyProtection="1">
      <alignment horizontal="center" vertical="center" wrapText="1"/>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 fillId="12" borderId="5" xfId="0" applyFont="1" applyFill="1" applyBorder="1" applyAlignment="1">
      <alignment horizontal="center" vertical="center"/>
    </xf>
    <xf numFmtId="0" fontId="1" fillId="0" borderId="2"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8" xfId="0" applyFont="1" applyBorder="1" applyAlignment="1" applyProtection="1">
      <alignment horizontal="center" vertical="center" wrapText="1"/>
    </xf>
    <xf numFmtId="0" fontId="13" fillId="16" borderId="0" xfId="0" applyFont="1" applyFill="1" applyAlignment="1">
      <alignment horizontal="left"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16" borderId="0" xfId="0" applyFont="1" applyFill="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6" fillId="0" borderId="0" xfId="0" applyFont="1" applyAlignment="1">
      <alignment horizontal="center" wrapText="1"/>
    </xf>
    <xf numFmtId="0" fontId="7" fillId="5" borderId="1"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3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7" fillId="5" borderId="31"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1" fillId="5" borderId="32" xfId="0" applyFont="1" applyFill="1" applyBorder="1" applyAlignment="1">
      <alignment horizontal="center" vertical="center" wrapText="1"/>
    </xf>
    <xf numFmtId="0" fontId="1" fillId="5" borderId="2"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3" borderId="5" xfId="0" applyFont="1" applyFill="1" applyBorder="1" applyAlignment="1">
      <alignment horizontal="left" vertical="center" wrapText="1"/>
    </xf>
    <xf numFmtId="0" fontId="12" fillId="12" borderId="1"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4" fillId="5" borderId="31" xfId="0" applyFont="1" applyFill="1" applyBorder="1" applyAlignment="1">
      <alignment horizontal="center" vertical="center" wrapText="1"/>
    </xf>
    <xf numFmtId="0" fontId="14" fillId="5" borderId="32" xfId="0" applyFont="1" applyFill="1" applyBorder="1" applyAlignment="1">
      <alignment horizontal="center" vertical="center" wrapText="1"/>
    </xf>
    <xf numFmtId="0" fontId="14" fillId="0" borderId="0" xfId="0" applyFont="1" applyAlignment="1">
      <alignment horizontal="center"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4" fillId="0" borderId="0" xfId="0" applyFont="1" applyAlignment="1">
      <alignment horizontal="left" vertical="center" wrapText="1"/>
    </xf>
    <xf numFmtId="0" fontId="14" fillId="0" borderId="0" xfId="0" applyFont="1" applyAlignment="1">
      <alignment vertical="top"/>
    </xf>
  </cellXfs>
  <cellStyles count="4">
    <cellStyle name="Hipervínculo" xfId="3" builtinId="8"/>
    <cellStyle name="Moneda [0]" xfId="1" builtinId="7"/>
    <cellStyle name="Normal" xfId="0" builtinId="0"/>
    <cellStyle name="Normal 2" xfId="2" xr:uid="{00000000-0005-0000-0000-000003000000}"/>
  </cellStyles>
  <dxfs count="21">
    <dxf>
      <fill>
        <patternFill>
          <bgColor rgb="FFFFC000"/>
        </patternFill>
      </fill>
    </dxf>
    <dxf>
      <fill>
        <patternFill>
          <bgColor theme="1"/>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theme="1"/>
        </patternFill>
      </fill>
    </dxf>
    <dxf>
      <fill>
        <patternFill>
          <bgColor theme="1"/>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11206</xdr:colOff>
      <xdr:row>62</xdr:row>
      <xdr:rowOff>22413</xdr:rowOff>
    </xdr:from>
    <xdr:to>
      <xdr:col>2</xdr:col>
      <xdr:colOff>1030941</xdr:colOff>
      <xdr:row>69</xdr:row>
      <xdr:rowOff>156882</xdr:rowOff>
    </xdr:to>
    <xdr:sp macro="" textlink="">
      <xdr:nvSpPr>
        <xdr:cNvPr id="3" name="Flecha: a la derecha 2">
          <a:extLst>
            <a:ext uri="{FF2B5EF4-FFF2-40B4-BE49-F238E27FC236}">
              <a16:creationId xmlns:a16="http://schemas.microsoft.com/office/drawing/2014/main" id="{82AB88AE-CA40-44E3-AA0E-1F226C669259}"/>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166</xdr:row>
      <xdr:rowOff>22413</xdr:rowOff>
    </xdr:from>
    <xdr:to>
      <xdr:col>2</xdr:col>
      <xdr:colOff>1030941</xdr:colOff>
      <xdr:row>173</xdr:row>
      <xdr:rowOff>156882</xdr:rowOff>
    </xdr:to>
    <xdr:sp macro="" textlink="">
      <xdr:nvSpPr>
        <xdr:cNvPr id="4" name="Flecha: a la derecha 3">
          <a:extLst>
            <a:ext uri="{FF2B5EF4-FFF2-40B4-BE49-F238E27FC236}">
              <a16:creationId xmlns:a16="http://schemas.microsoft.com/office/drawing/2014/main" id="{C519DE6D-D397-4058-BAF7-727FE387A751}"/>
            </a:ext>
          </a:extLst>
        </xdr:cNvPr>
        <xdr:cNvSpPr/>
      </xdr:nvSpPr>
      <xdr:spPr>
        <a:xfrm>
          <a:off x="2117912" y="13166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177</xdr:row>
      <xdr:rowOff>22413</xdr:rowOff>
    </xdr:from>
    <xdr:to>
      <xdr:col>2</xdr:col>
      <xdr:colOff>1030941</xdr:colOff>
      <xdr:row>184</xdr:row>
      <xdr:rowOff>156882</xdr:rowOff>
    </xdr:to>
    <xdr:sp macro="" textlink="">
      <xdr:nvSpPr>
        <xdr:cNvPr id="6" name="Flecha: a la derecha 5">
          <a:extLst>
            <a:ext uri="{FF2B5EF4-FFF2-40B4-BE49-F238E27FC236}">
              <a16:creationId xmlns:a16="http://schemas.microsoft.com/office/drawing/2014/main" id="{367B19DB-6786-4B8A-AC50-67A4DCE4DE9E}"/>
            </a:ext>
          </a:extLst>
        </xdr:cNvPr>
        <xdr:cNvSpPr/>
      </xdr:nvSpPr>
      <xdr:spPr>
        <a:xfrm>
          <a:off x="2117912" y="35264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11206</xdr:colOff>
      <xdr:row>185</xdr:row>
      <xdr:rowOff>22413</xdr:rowOff>
    </xdr:from>
    <xdr:to>
      <xdr:col>2</xdr:col>
      <xdr:colOff>1030941</xdr:colOff>
      <xdr:row>192</xdr:row>
      <xdr:rowOff>156882</xdr:rowOff>
    </xdr:to>
    <xdr:sp macro="" textlink="">
      <xdr:nvSpPr>
        <xdr:cNvPr id="7" name="Flecha: a la derecha 6">
          <a:extLst>
            <a:ext uri="{FF2B5EF4-FFF2-40B4-BE49-F238E27FC236}">
              <a16:creationId xmlns:a16="http://schemas.microsoft.com/office/drawing/2014/main" id="{5742B887-48EB-43F1-B6ED-588D1454B8FF}"/>
            </a:ext>
          </a:extLst>
        </xdr:cNvPr>
        <xdr:cNvSpPr/>
      </xdr:nvSpPr>
      <xdr:spPr>
        <a:xfrm>
          <a:off x="2117912" y="36788913"/>
          <a:ext cx="1019735" cy="1467969"/>
        </a:xfrm>
        <a:prstGeom prst="rightArrow">
          <a:avLst/>
        </a:prstGeom>
        <a:solidFill>
          <a:schemeClr val="accent2">
            <a:lumMod val="75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179294</xdr:colOff>
      <xdr:row>0</xdr:row>
      <xdr:rowOff>67236</xdr:rowOff>
    </xdr:from>
    <xdr:to>
      <xdr:col>0</xdr:col>
      <xdr:colOff>893677</xdr:colOff>
      <xdr:row>2</xdr:row>
      <xdr:rowOff>329169</xdr:rowOff>
    </xdr:to>
    <xdr:pic>
      <xdr:nvPicPr>
        <xdr:cNvPr id="3" name="Imagen 2" descr="ICBFNEW">
          <a:extLst>
            <a:ext uri="{FF2B5EF4-FFF2-40B4-BE49-F238E27FC236}">
              <a16:creationId xmlns:a16="http://schemas.microsoft.com/office/drawing/2014/main" id="{03CF5E7A-94EB-403B-ABF2-6645F83F9782}"/>
            </a:ext>
          </a:extLst>
        </xdr:cNvPr>
        <xdr:cNvPicPr/>
      </xdr:nvPicPr>
      <xdr:blipFill>
        <a:blip xmlns:r="http://schemas.openxmlformats.org/officeDocument/2006/relationships" r:embed="rId1"/>
        <a:srcRect/>
        <a:stretch>
          <a:fillRect/>
        </a:stretch>
      </xdr:blipFill>
      <xdr:spPr bwMode="auto">
        <a:xfrm>
          <a:off x="179294" y="67236"/>
          <a:ext cx="714383" cy="1023933"/>
        </a:xfrm>
        <a:prstGeom prst="rect">
          <a:avLst/>
        </a:prstGeom>
        <a:noFill/>
        <a:ln w="9525">
          <a:noFill/>
          <a:miter lim="800000"/>
          <a:headEnd/>
          <a:tailEnd/>
        </a:ln>
      </xdr:spPr>
    </xdr:pic>
    <xdr:clientData/>
  </xdr:twoCellAnchor>
  <xdr:twoCellAnchor editAs="oneCell">
    <xdr:from>
      <xdr:col>6</xdr:col>
      <xdr:colOff>530678</xdr:colOff>
      <xdr:row>8</xdr:row>
      <xdr:rowOff>13607</xdr:rowOff>
    </xdr:from>
    <xdr:to>
      <xdr:col>13</xdr:col>
      <xdr:colOff>484070</xdr:colOff>
      <xdr:row>11</xdr:row>
      <xdr:rowOff>137529</xdr:rowOff>
    </xdr:to>
    <xdr:pic>
      <xdr:nvPicPr>
        <xdr:cNvPr id="4" name="Imagen 3">
          <a:extLst>
            <a:ext uri="{FF2B5EF4-FFF2-40B4-BE49-F238E27FC236}">
              <a16:creationId xmlns:a16="http://schemas.microsoft.com/office/drawing/2014/main" id="{84FDDCF5-0C17-4323-9E53-C4D223DD9EA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817178" y="6626678"/>
          <a:ext cx="7287642" cy="6954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iguel.perez\Documents\Proteccion%20-%20ICBF\2016\11%20SIL%20-%20Captura\SIL%20-%20Anexo%201%20Centro%20de%20Emergencia%20RD.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guel.perez\Documents\Proteccion%20-%20ICBF\2017\5%20SIL%20-Captura%202017\Mode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guel\Desktop\ICBF%20Casa\2021\1.%20Directorio%202021\Directorio%20nacional%20de%20entidades%20contratistas%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 Emergencia (No Manipular)"/>
      <sheetName val="Parametros"/>
      <sheetName val="Registro"/>
      <sheetName val="Consolidado"/>
      <sheetName val="DHA"/>
      <sheetName val="DLD"/>
      <sheetName val="DTH"/>
      <sheetName val="Tablas"/>
      <sheetName val="CFS"/>
      <sheetName val="Listas"/>
    </sheetNames>
    <sheetDataSet>
      <sheetData sheetId="0" refreshError="1"/>
      <sheetData sheetId="1" refreshError="1"/>
      <sheetData sheetId="2"/>
      <sheetData sheetId="3"/>
      <sheetData sheetId="4"/>
      <sheetData sheetId="5"/>
      <sheetData sheetId="6"/>
      <sheetData sheetId="7"/>
      <sheetData sheetId="8" refreshError="1"/>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istro Observaciones"/>
      <sheetName val="SIL"/>
      <sheetName val="Dotación de botiquín"/>
      <sheetName val="Documentos talento humano"/>
      <sheetName val="Reg doc historia de atención"/>
      <sheetName val="Registro condiciones locativas"/>
      <sheetName val="Registro de Dotación personal"/>
      <sheetName val="Registro dotación aseo personal"/>
      <sheetName val="Regt dotación lúdico-deportiva "/>
      <sheetName val="Para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E2" t="str">
            <v>AMAZONAS</v>
          </cell>
        </row>
        <row r="3">
          <cell r="E3" t="str">
            <v>ANTIOQUIA</v>
          </cell>
        </row>
        <row r="4">
          <cell r="E4" t="str">
            <v>ARAUCA</v>
          </cell>
        </row>
        <row r="5">
          <cell r="E5" t="str">
            <v>ATLÁNTICO</v>
          </cell>
        </row>
        <row r="6">
          <cell r="E6" t="str">
            <v>BOGOTÁ</v>
          </cell>
        </row>
        <row r="7">
          <cell r="E7" t="str">
            <v>BOLÍVAR</v>
          </cell>
        </row>
        <row r="8">
          <cell r="E8" t="str">
            <v>BOYACÁ</v>
          </cell>
        </row>
        <row r="9">
          <cell r="E9" t="str">
            <v>CALDAS</v>
          </cell>
        </row>
        <row r="10">
          <cell r="E10" t="str">
            <v>CAQUETÁ</v>
          </cell>
        </row>
        <row r="11">
          <cell r="E11" t="str">
            <v>CASANARE</v>
          </cell>
        </row>
        <row r="12">
          <cell r="E12" t="str">
            <v>CAUCA</v>
          </cell>
        </row>
        <row r="13">
          <cell r="E13" t="str">
            <v>CÉSAR</v>
          </cell>
        </row>
        <row r="14">
          <cell r="E14" t="str">
            <v>CHOCÓ</v>
          </cell>
        </row>
        <row r="15">
          <cell r="E15" t="str">
            <v>CÓRDOBA</v>
          </cell>
        </row>
        <row r="16">
          <cell r="E16" t="str">
            <v>CUNDINAMARCA</v>
          </cell>
        </row>
        <row r="17">
          <cell r="E17" t="str">
            <v>GUAINIA</v>
          </cell>
        </row>
        <row r="18">
          <cell r="E18" t="str">
            <v>GUAJIRA</v>
          </cell>
        </row>
        <row r="19">
          <cell r="E19" t="str">
            <v>GUAVIARE</v>
          </cell>
        </row>
        <row r="20">
          <cell r="E20" t="str">
            <v>HUILA</v>
          </cell>
        </row>
        <row r="21">
          <cell r="E21" t="str">
            <v>MAGDALENA</v>
          </cell>
        </row>
        <row r="22">
          <cell r="E22" t="str">
            <v>META</v>
          </cell>
        </row>
        <row r="23">
          <cell r="E23" t="str">
            <v>NARIÑO</v>
          </cell>
        </row>
        <row r="24">
          <cell r="E24" t="str">
            <v>NORTE_DE_SANTANDER</v>
          </cell>
        </row>
        <row r="25">
          <cell r="E25" t="str">
            <v>PUTUMAYO</v>
          </cell>
        </row>
        <row r="26">
          <cell r="E26" t="str">
            <v>QUINDIO</v>
          </cell>
        </row>
        <row r="27">
          <cell r="E27" t="str">
            <v>RISARALDA</v>
          </cell>
        </row>
        <row r="28">
          <cell r="E28" t="str">
            <v>SAN_ANDRES</v>
          </cell>
        </row>
        <row r="29">
          <cell r="E29" t="str">
            <v>SANTANDER</v>
          </cell>
        </row>
        <row r="30">
          <cell r="E30" t="str">
            <v>SUCRE</v>
          </cell>
        </row>
        <row r="31">
          <cell r="E31" t="str">
            <v>TOLIMA</v>
          </cell>
        </row>
        <row r="32">
          <cell r="E32" t="str">
            <v>VALLE</v>
          </cell>
        </row>
        <row r="33">
          <cell r="E33" t="str">
            <v>VAÚPES</v>
          </cell>
        </row>
        <row r="34">
          <cell r="E34" t="str">
            <v>VICHADA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orio"/>
      <sheetName val="Resumen"/>
      <sheetName val="Listas"/>
    </sheetNames>
    <sheetDataSet>
      <sheetData sheetId="0">
        <row r="1">
          <cell r="B1" t="str">
            <v>Código</v>
          </cell>
          <cell r="C1" t="str">
            <v>Regional</v>
          </cell>
          <cell r="D1" t="str">
            <v>Entidad contratista</v>
          </cell>
          <cell r="E1" t="str">
            <v>NIT Entidad Contratista (123456789-x)</v>
          </cell>
          <cell r="F1" t="str">
            <v>Nombre del representante legal EC</v>
          </cell>
          <cell r="G1" t="str">
            <v>Nombre de la sede de atención
(Si aplica)</v>
          </cell>
          <cell r="H1" t="str">
            <v>Dirección de la sede de atención</v>
          </cell>
          <cell r="I1" t="str">
            <v>Municipio</v>
          </cell>
          <cell r="J1" t="str">
            <v>Centro Zonal</v>
          </cell>
          <cell r="K1" t="str">
            <v>Teléfono fijo</v>
          </cell>
          <cell r="L1" t="str">
            <v>Teléfono móvil</v>
          </cell>
          <cell r="M1" t="str">
            <v>Correo electrónico</v>
          </cell>
          <cell r="N1" t="str">
            <v>Subdirección</v>
          </cell>
          <cell r="O1" t="str">
            <v>Modalidad</v>
          </cell>
          <cell r="P1" t="str">
            <v>Jornada de atención 
(Aplica para Externado)</v>
          </cell>
          <cell r="Q1" t="str">
            <v>Población que atiende</v>
          </cell>
          <cell r="R1" t="str">
            <v>Tipo de discapacidad
(Aplica para población discapacidad)</v>
          </cell>
          <cell r="S1" t="str">
            <v>No. Contrato</v>
          </cell>
          <cell r="T1" t="str">
            <v>Cupos contratados</v>
          </cell>
          <cell r="U1" t="str">
            <v>Sesiones mensuales
(Aplica para Intervención de Apoyo - Apoyo Psicológico Especializado)</v>
          </cell>
          <cell r="V1" t="str">
            <v>Fecha de inicio del contrato
(dd/mm/aaaa)</v>
          </cell>
          <cell r="W1" t="str">
            <v>Fecha de finalización del contrato
(dd/mm/aaaa)</v>
          </cell>
          <cell r="X1" t="str">
            <v>Valor del contrato</v>
          </cell>
          <cell r="Y1" t="str">
            <v>Nombre del Supervisor del Contrato</v>
          </cell>
        </row>
        <row r="2">
          <cell r="B2" t="str">
            <v>18-130-1</v>
          </cell>
          <cell r="C2" t="str">
            <v>Caquetá</v>
          </cell>
          <cell r="D2" t="str">
            <v>Fundación FUNDAR</v>
          </cell>
          <cell r="E2" t="str">
            <v>900725751-1</v>
          </cell>
          <cell r="F2" t="str">
            <v>Olga Leonor Arenas de Silva</v>
          </cell>
          <cell r="G2"/>
          <cell r="H2" t="str">
            <v>Carrera 8 No. 7-15 Barrio la Estrella</v>
          </cell>
          <cell r="I2" t="str">
            <v>Florencia</v>
          </cell>
          <cell r="J2" t="str">
            <v>Florencia 1 - Florencia 2</v>
          </cell>
          <cell r="K2">
            <v>4363096</v>
          </cell>
          <cell r="L2">
            <v>3214529095</v>
          </cell>
          <cell r="M2" t="str">
            <v>proteccionfundar@gamil.com</v>
          </cell>
          <cell r="N2" t="str">
            <v>SRD</v>
          </cell>
          <cell r="O2" t="str">
            <v>Hogar sustituto entidad</v>
          </cell>
          <cell r="P2"/>
          <cell r="Q2" t="str">
            <v>HS: Vulneración - Discapacidad</v>
          </cell>
          <cell r="R2"/>
          <cell r="S2" t="str">
            <v>1800-179-2020</v>
          </cell>
          <cell r="T2">
            <v>200</v>
          </cell>
          <cell r="U2"/>
          <cell r="V2">
            <v>44181</v>
          </cell>
          <cell r="W2">
            <v>44347</v>
          </cell>
          <cell r="X2">
            <v>1471992563</v>
          </cell>
          <cell r="Y2" t="str">
            <v>Mercedes Penagos Escobar-Jenny Esperanza Romero Gonzalez- Sandra Soraya Rodriguez Berrio-Diana Marcela Rojas Ramirez</v>
          </cell>
        </row>
        <row r="3">
          <cell r="B3" t="str">
            <v>18-130-2</v>
          </cell>
          <cell r="C3" t="str">
            <v>Caquetá</v>
          </cell>
          <cell r="D3" t="str">
            <v>Fundación FUNDAR</v>
          </cell>
          <cell r="E3" t="str">
            <v>900725751-1</v>
          </cell>
          <cell r="F3" t="str">
            <v>Olga Leonor Arenas de Silva</v>
          </cell>
          <cell r="G3"/>
          <cell r="H3" t="str">
            <v>Carrera 7 No. 5-17 Barrio las Damas</v>
          </cell>
          <cell r="I3" t="str">
            <v>Puerto Rico</v>
          </cell>
          <cell r="J3" t="str">
            <v>Puerto Rico</v>
          </cell>
          <cell r="K3"/>
          <cell r="L3">
            <v>3108565260</v>
          </cell>
          <cell r="M3" t="str">
            <v>proteccionfundar@gamil.com</v>
          </cell>
          <cell r="N3" t="str">
            <v>SRD</v>
          </cell>
          <cell r="O3" t="str">
            <v>Hogar sustituto entidad</v>
          </cell>
          <cell r="P3"/>
          <cell r="Q3" t="str">
            <v>HS: Vulneración - Discapacidad</v>
          </cell>
          <cell r="R3"/>
          <cell r="S3" t="str">
            <v>1800-179-2020</v>
          </cell>
          <cell r="T3">
            <v>55</v>
          </cell>
          <cell r="U3"/>
          <cell r="V3">
            <v>44181</v>
          </cell>
          <cell r="W3">
            <v>44347</v>
          </cell>
          <cell r="X3">
            <v>402721559</v>
          </cell>
          <cell r="Y3" t="str">
            <v>Mercedes Penagos Escobar-Jenny Esperanza Romero Gonzalez- Sandra Soraya Rodriguez Berrio-Diana Marcela Rojas Ramirez</v>
          </cell>
        </row>
        <row r="4">
          <cell r="B4" t="str">
            <v>18-130-3</v>
          </cell>
          <cell r="C4" t="str">
            <v>Caquetá</v>
          </cell>
          <cell r="D4" t="str">
            <v>Fundación FUNDAR</v>
          </cell>
          <cell r="E4" t="str">
            <v>900725751-1</v>
          </cell>
          <cell r="F4" t="str">
            <v>Olga Leonor Arenas de Silva</v>
          </cell>
          <cell r="G4"/>
          <cell r="H4" t="str">
            <v>Calle 5 No. 5-34 Barrio Cincuentenario</v>
          </cell>
          <cell r="I4" t="str">
            <v>Belén De Los Andaquíes</v>
          </cell>
          <cell r="J4" t="str">
            <v>Belén De Los Andaquíes</v>
          </cell>
          <cell r="K4"/>
          <cell r="L4">
            <v>3104374665</v>
          </cell>
          <cell r="M4" t="str">
            <v>proteccionfundar@gamil.com</v>
          </cell>
          <cell r="N4" t="str">
            <v>SRD</v>
          </cell>
          <cell r="O4" t="str">
            <v>Hogar sustituto entidad</v>
          </cell>
          <cell r="P4"/>
          <cell r="Q4" t="str">
            <v>HS: Vulneración - Discapacidad</v>
          </cell>
          <cell r="R4"/>
          <cell r="S4" t="str">
            <v>1800-179-2020</v>
          </cell>
          <cell r="T4">
            <v>23</v>
          </cell>
          <cell r="U4"/>
          <cell r="V4">
            <v>44181</v>
          </cell>
          <cell r="W4">
            <v>44347</v>
          </cell>
          <cell r="X4">
            <v>157146270</v>
          </cell>
          <cell r="Y4" t="str">
            <v>Mercedes Penagos Escobar-Jenny Esperanza Romero Gonzalez- Sandra Soraya Rodriguez Berrio-Diana Marcela Rojas Ramirez</v>
          </cell>
        </row>
        <row r="5">
          <cell r="B5" t="str">
            <v>18-119-4</v>
          </cell>
          <cell r="C5" t="str">
            <v>Caquetá</v>
          </cell>
          <cell r="D5" t="str">
            <v>Fundación Dignitas</v>
          </cell>
          <cell r="E5" t="str">
            <v>900843968-6</v>
          </cell>
          <cell r="F5" t="str">
            <v>Quellys Rodriguez Zuñiga</v>
          </cell>
          <cell r="G5"/>
          <cell r="H5" t="str">
            <v>Carrera 15 No. 7-02 Barrio Juan XXIII</v>
          </cell>
          <cell r="I5" t="str">
            <v>Florencia</v>
          </cell>
          <cell r="J5" t="str">
            <v>Florencia 1 - Florencia 2</v>
          </cell>
          <cell r="K5">
            <v>4355832</v>
          </cell>
          <cell r="L5">
            <v>3505685965</v>
          </cell>
          <cell r="M5" t="str">
            <v>fundaciondignitascaqueta@gmail.com</v>
          </cell>
          <cell r="N5" t="str">
            <v>SRD</v>
          </cell>
          <cell r="O5" t="str">
            <v>Intervención de apoyo - Apoyo psicológico especializado</v>
          </cell>
          <cell r="P5"/>
          <cell r="Q5" t="str">
            <v>Vulneración</v>
          </cell>
          <cell r="R5"/>
          <cell r="S5" t="str">
            <v>1800-178-2020</v>
          </cell>
          <cell r="T5"/>
          <cell r="U5">
            <v>408</v>
          </cell>
          <cell r="V5">
            <v>44181</v>
          </cell>
          <cell r="W5">
            <v>44347</v>
          </cell>
          <cell r="X5">
            <v>155912100</v>
          </cell>
          <cell r="Y5" t="str">
            <v>Mercedes Penagos Escobar-Jenny Esperanza Romero Gonzalez</v>
          </cell>
        </row>
        <row r="6">
          <cell r="B6" t="str">
            <v>18-233-5</v>
          </cell>
          <cell r="C6" t="str">
            <v>Caquetá</v>
          </cell>
          <cell r="D6" t="str">
            <v>Horizontes fundación para el amor y la salud</v>
          </cell>
          <cell r="E6" t="str">
            <v>900114253-1</v>
          </cell>
          <cell r="F6" t="str">
            <v>Dora Luz Ortiz Morales</v>
          </cell>
          <cell r="G6"/>
          <cell r="H6" t="str">
            <v>Carrera 7 No. 7-17 Barrio la Estrella</v>
          </cell>
          <cell r="I6" t="str">
            <v>Florencia</v>
          </cell>
          <cell r="J6" t="str">
            <v>Florencia 2</v>
          </cell>
          <cell r="K6">
            <v>4345344</v>
          </cell>
          <cell r="L6">
            <v>3108163758</v>
          </cell>
          <cell r="M6" t="str">
            <v>horizontefundacion2013@gmail.com</v>
          </cell>
          <cell r="N6" t="str">
            <v>SRPA</v>
          </cell>
          <cell r="O6" t="str">
            <v>Intervención de apoyo RAJ</v>
          </cell>
          <cell r="P6"/>
          <cell r="Q6" t="str">
            <v>RAJ</v>
          </cell>
          <cell r="R6"/>
          <cell r="S6" t="str">
            <v>1800-183-2020</v>
          </cell>
          <cell r="T6">
            <v>5</v>
          </cell>
          <cell r="U6"/>
          <cell r="V6">
            <v>44181</v>
          </cell>
          <cell r="W6">
            <v>44347</v>
          </cell>
          <cell r="X6">
            <v>9859880</v>
          </cell>
          <cell r="Y6" t="str">
            <v>Mercedes Penagos Escobar</v>
          </cell>
        </row>
        <row r="7">
          <cell r="B7" t="str">
            <v>18-233-6</v>
          </cell>
          <cell r="C7" t="str">
            <v>Caquetá</v>
          </cell>
          <cell r="D7" t="str">
            <v>Horizontes fundación para el amor y la salud</v>
          </cell>
          <cell r="E7" t="str">
            <v>900114253-1</v>
          </cell>
          <cell r="F7" t="str">
            <v>Dora Luz Ortiz Morales</v>
          </cell>
          <cell r="G7" t="str">
            <v>Centro Transitorio y de Internamiento Preventivo Nuevos Dias</v>
          </cell>
          <cell r="H7" t="str">
            <v>Carrera 11 No. 2-60 Barrio Pueblo Nuevo</v>
          </cell>
          <cell r="I7" t="str">
            <v>Florencia</v>
          </cell>
          <cell r="J7" t="str">
            <v>Florencia 2</v>
          </cell>
          <cell r="K7"/>
          <cell r="L7">
            <v>3108163758</v>
          </cell>
          <cell r="M7" t="str">
            <v>horizontefundacion2013@gmail.com</v>
          </cell>
          <cell r="N7" t="str">
            <v>SRPA</v>
          </cell>
          <cell r="O7" t="str">
            <v>Centro transitorio</v>
          </cell>
          <cell r="P7"/>
          <cell r="Q7" t="str">
            <v>SRPA</v>
          </cell>
          <cell r="R7"/>
          <cell r="S7" t="str">
            <v>1800-184-2020</v>
          </cell>
          <cell r="T7">
            <v>3</v>
          </cell>
          <cell r="U7"/>
          <cell r="V7">
            <v>44181</v>
          </cell>
          <cell r="W7">
            <v>44347</v>
          </cell>
          <cell r="X7">
            <v>32876468</v>
          </cell>
          <cell r="Y7" t="str">
            <v>Mercedes Penagos Escobar</v>
          </cell>
        </row>
        <row r="8">
          <cell r="B8" t="str">
            <v>18-233-7</v>
          </cell>
          <cell r="C8" t="str">
            <v>Caquetá</v>
          </cell>
          <cell r="D8" t="str">
            <v>Horizontes fundación para el amor y la salud</v>
          </cell>
          <cell r="E8" t="str">
            <v>900114253-1</v>
          </cell>
          <cell r="F8" t="str">
            <v>Dora Luz Ortiz Morales</v>
          </cell>
          <cell r="G8" t="str">
            <v>Centro Transitorio y de Internamiento Preventivo Nuevos Dias</v>
          </cell>
          <cell r="H8" t="str">
            <v>Carrera 11 No. 2-60 Barrio Pueblo Nuevo</v>
          </cell>
          <cell r="I8" t="str">
            <v>Florencia</v>
          </cell>
          <cell r="J8" t="str">
            <v>Florencia 2</v>
          </cell>
          <cell r="K8"/>
          <cell r="L8">
            <v>3108163758</v>
          </cell>
          <cell r="M8" t="str">
            <v>horizontefundacion2013@gmail.com</v>
          </cell>
          <cell r="N8" t="str">
            <v>SRPA</v>
          </cell>
          <cell r="O8" t="str">
            <v>Centro de internamiento preventivo</v>
          </cell>
          <cell r="P8"/>
          <cell r="Q8" t="str">
            <v>SRPA</v>
          </cell>
          <cell r="R8"/>
          <cell r="S8" t="str">
            <v>1800-184-2020</v>
          </cell>
          <cell r="T8">
            <v>12</v>
          </cell>
          <cell r="U8"/>
          <cell r="V8">
            <v>44181</v>
          </cell>
          <cell r="W8">
            <v>44347</v>
          </cell>
          <cell r="X8">
            <v>141105822</v>
          </cell>
          <cell r="Y8" t="str">
            <v>Mercedes Penagos Escobar</v>
          </cell>
        </row>
        <row r="9">
          <cell r="B9" t="str">
            <v>18-233-8</v>
          </cell>
          <cell r="C9" t="str">
            <v>Caquetá</v>
          </cell>
          <cell r="D9" t="str">
            <v>Horizontes fundación para el amor y la salud</v>
          </cell>
          <cell r="E9" t="str">
            <v>900114253-1</v>
          </cell>
          <cell r="F9" t="str">
            <v>Dora Luz Ortiz Morales</v>
          </cell>
          <cell r="G9"/>
          <cell r="H9" t="str">
            <v>Carrera 7 No. 7-17 Barrio la Estrella</v>
          </cell>
          <cell r="I9" t="str">
            <v>Florencia</v>
          </cell>
          <cell r="J9" t="str">
            <v>Florencia 2</v>
          </cell>
          <cell r="K9">
            <v>4345344</v>
          </cell>
          <cell r="L9">
            <v>3108163758</v>
          </cell>
          <cell r="M9" t="str">
            <v>horizontefundacion2013@gmail.com</v>
          </cell>
          <cell r="N9" t="str">
            <v>SRPA</v>
          </cell>
          <cell r="O9" t="str">
            <v>Libertad vigilada – asistida</v>
          </cell>
          <cell r="P9"/>
          <cell r="Q9" t="str">
            <v>SRPA</v>
          </cell>
          <cell r="R9"/>
          <cell r="S9" t="str">
            <v>1800-181-2020</v>
          </cell>
          <cell r="T9">
            <v>30</v>
          </cell>
          <cell r="U9"/>
          <cell r="V9">
            <v>44181</v>
          </cell>
          <cell r="W9">
            <v>44347</v>
          </cell>
          <cell r="X9">
            <v>77404560</v>
          </cell>
          <cell r="Y9" t="str">
            <v>Mercedes Penagos Escobar</v>
          </cell>
        </row>
        <row r="10">
          <cell r="B10" t="str">
            <v>18-233-9</v>
          </cell>
          <cell r="C10" t="str">
            <v>Caquetá</v>
          </cell>
          <cell r="D10" t="str">
            <v>Horizontes fundación para el amor y la salud</v>
          </cell>
          <cell r="E10" t="str">
            <v>900114253-1</v>
          </cell>
          <cell r="F10" t="str">
            <v>Dora Luz Ortiz Morales</v>
          </cell>
          <cell r="G10"/>
          <cell r="H10" t="str">
            <v>Carrera 7 No. 7-17 Barrio la Estrella</v>
          </cell>
          <cell r="I10" t="str">
            <v>Florencia</v>
          </cell>
          <cell r="J10" t="str">
            <v>Florencia 2</v>
          </cell>
          <cell r="K10">
            <v>4345344</v>
          </cell>
          <cell r="L10">
            <v>3108163758</v>
          </cell>
          <cell r="M10" t="str">
            <v>horizontefundacion2013@gmail.com</v>
          </cell>
          <cell r="N10" t="str">
            <v>SRPA</v>
          </cell>
          <cell r="O10" t="str">
            <v>Prestación de servicios sociales a la comunidad</v>
          </cell>
          <cell r="P10"/>
          <cell r="Q10" t="str">
            <v>SRPA</v>
          </cell>
          <cell r="R10"/>
          <cell r="S10" t="str">
            <v>1800-182-2020</v>
          </cell>
          <cell r="T10">
            <v>9</v>
          </cell>
          <cell r="U10"/>
          <cell r="V10">
            <v>44181</v>
          </cell>
          <cell r="W10">
            <v>44347</v>
          </cell>
          <cell r="X10">
            <v>15994746</v>
          </cell>
          <cell r="Y10" t="str">
            <v>Mercedes Penagos Escobar</v>
          </cell>
        </row>
        <row r="11">
          <cell r="B11" t="str">
            <v>18-140-10</v>
          </cell>
          <cell r="C11" t="str">
            <v>Caquetá</v>
          </cell>
          <cell r="D11" t="str">
            <v>Fundación Huellas de mi Tierra</v>
          </cell>
          <cell r="E11" t="str">
            <v>828001918-4</v>
          </cell>
          <cell r="F11" t="str">
            <v>Sandra Milena Claros Penna</v>
          </cell>
          <cell r="G11"/>
          <cell r="H11" t="str">
            <v>Calle 22 No. 11-67 Barrio la Consolata</v>
          </cell>
          <cell r="I11" t="str">
            <v>Florencia</v>
          </cell>
          <cell r="J11" t="str">
            <v>Florencia 2</v>
          </cell>
          <cell r="K11">
            <v>4354444</v>
          </cell>
          <cell r="L11">
            <v>3142987679</v>
          </cell>
          <cell r="M11" t="str">
            <v>onghuellasdemitierra@gmail.com</v>
          </cell>
          <cell r="N11" t="str">
            <v>SRD</v>
          </cell>
          <cell r="O11" t="str">
            <v>Intervención de apoyo - Apoyo psicosocial</v>
          </cell>
          <cell r="P11"/>
          <cell r="Q11" t="str">
            <v>Vulneración</v>
          </cell>
          <cell r="R11"/>
          <cell r="S11" t="str">
            <v>1800-180-2020</v>
          </cell>
          <cell r="T11">
            <v>40</v>
          </cell>
          <cell r="U11"/>
          <cell r="V11">
            <v>44181</v>
          </cell>
          <cell r="W11">
            <v>44347</v>
          </cell>
          <cell r="X11">
            <v>75830900</v>
          </cell>
          <cell r="Y11" t="str">
            <v>Mercedes Penagos Escobar</v>
          </cell>
        </row>
        <row r="12">
          <cell r="B12" t="str">
            <v>88-18-11</v>
          </cell>
          <cell r="C12" t="str">
            <v>San_Andrés</v>
          </cell>
          <cell r="D12" t="str">
            <v>Asociación gotas de paz</v>
          </cell>
          <cell r="E12" t="str">
            <v>827000764-1</v>
          </cell>
          <cell r="F12" t="str">
            <v>Marcela Correal Peña</v>
          </cell>
          <cell r="G12"/>
          <cell r="H12" t="str">
            <v>Avenida Colombia</v>
          </cell>
          <cell r="I12" t="str">
            <v>San Andrés</v>
          </cell>
          <cell r="J12" t="str">
            <v>Los Almendros</v>
          </cell>
          <cell r="K12">
            <v>5120390</v>
          </cell>
          <cell r="L12">
            <v>3157700134</v>
          </cell>
          <cell r="M12" t="str">
            <v>gotasdepaz5@hotmail.com</v>
          </cell>
          <cell r="N12" t="str">
            <v>SRD</v>
          </cell>
          <cell r="O12" t="str">
            <v>Intervención de apoyo - Apoyo psicosocial</v>
          </cell>
          <cell r="P12"/>
          <cell r="Q12" t="str">
            <v>Vulneración</v>
          </cell>
          <cell r="R12"/>
          <cell r="S12">
            <v>66</v>
          </cell>
          <cell r="T12">
            <v>40</v>
          </cell>
          <cell r="U12"/>
          <cell r="V12">
            <v>44181</v>
          </cell>
          <cell r="W12">
            <v>44347</v>
          </cell>
          <cell r="X12">
            <v>75830900</v>
          </cell>
          <cell r="Y12" t="str">
            <v>Dwan Hudgson Rodriguez</v>
          </cell>
        </row>
        <row r="13">
          <cell r="B13" t="str">
            <v>88-251-12</v>
          </cell>
          <cell r="C13" t="str">
            <v>San_Andrés</v>
          </cell>
          <cell r="D13" t="str">
            <v>Parroquia nuestra señora de los dolores</v>
          </cell>
          <cell r="E13" t="str">
            <v>827000764-9</v>
          </cell>
          <cell r="F13" t="str">
            <v>Benito Hufington Archbold</v>
          </cell>
          <cell r="G13" t="str">
            <v>Martin Taylor</v>
          </cell>
          <cell r="H13" t="str">
            <v>La Florida</v>
          </cell>
          <cell r="I13" t="str">
            <v>Providencia</v>
          </cell>
          <cell r="J13" t="str">
            <v>Los Almendros</v>
          </cell>
          <cell r="K13">
            <v>5148696</v>
          </cell>
          <cell r="L13">
            <v>3166916657</v>
          </cell>
          <cell r="M13" t="str">
            <v>Centrojuvenilp.martintaylor@gmail.com</v>
          </cell>
          <cell r="N13" t="str">
            <v>SRD</v>
          </cell>
          <cell r="O13" t="str">
            <v>Intervención de apoyo - Apoyo psicosocial</v>
          </cell>
          <cell r="P13"/>
          <cell r="Q13" t="str">
            <v>Vulneración</v>
          </cell>
          <cell r="R13"/>
          <cell r="S13">
            <v>69</v>
          </cell>
          <cell r="T13">
            <v>30</v>
          </cell>
          <cell r="U13"/>
          <cell r="V13">
            <v>44181</v>
          </cell>
          <cell r="W13">
            <v>44347</v>
          </cell>
          <cell r="X13">
            <v>57712013</v>
          </cell>
          <cell r="Y13" t="str">
            <v>Dwan Hudgson Rodriguez</v>
          </cell>
        </row>
        <row r="14">
          <cell r="B14" t="str">
            <v>88-253-13</v>
          </cell>
          <cell r="C14" t="str">
            <v>San_Andrés</v>
          </cell>
          <cell r="D14" t="str">
            <v>Parroquia santa María estrella del mar</v>
          </cell>
          <cell r="E14" t="str">
            <v>827000736-2</v>
          </cell>
          <cell r="F14" t="str">
            <v>Jose Archbold Archbold</v>
          </cell>
          <cell r="G14" t="str">
            <v>Salon parroquial</v>
          </cell>
          <cell r="H14" t="str">
            <v>San Luis</v>
          </cell>
          <cell r="I14" t="str">
            <v>San Andrés</v>
          </cell>
          <cell r="J14" t="str">
            <v>Los Almendros</v>
          </cell>
          <cell r="K14">
            <v>5132180</v>
          </cell>
          <cell r="L14">
            <v>3157707001</v>
          </cell>
          <cell r="M14" t="str">
            <v>Estrelladelmarparroquia@hotmail.com</v>
          </cell>
          <cell r="N14" t="str">
            <v>SRD</v>
          </cell>
          <cell r="O14" t="str">
            <v>Intervención de apoyo - Apoyo psicosocial</v>
          </cell>
          <cell r="P14"/>
          <cell r="Q14" t="str">
            <v>Vulneración</v>
          </cell>
          <cell r="R14"/>
          <cell r="S14">
            <v>70</v>
          </cell>
          <cell r="T14">
            <v>35</v>
          </cell>
          <cell r="U14"/>
          <cell r="V14">
            <v>44181</v>
          </cell>
          <cell r="W14">
            <v>44347</v>
          </cell>
          <cell r="X14">
            <v>56034338</v>
          </cell>
          <cell r="Y14" t="str">
            <v>Dwan Hudgson Rodriguez</v>
          </cell>
        </row>
        <row r="15">
          <cell r="B15" t="str">
            <v>88-18-14</v>
          </cell>
          <cell r="C15" t="str">
            <v>San_Andrés</v>
          </cell>
          <cell r="D15" t="str">
            <v>Asociación gotas de paz</v>
          </cell>
          <cell r="E15" t="str">
            <v>827000764-1</v>
          </cell>
          <cell r="F15" t="str">
            <v>Marcela Correal Peña</v>
          </cell>
          <cell r="G15"/>
          <cell r="H15" t="str">
            <v>Avenida Colombia</v>
          </cell>
          <cell r="I15" t="str">
            <v>San Andrés</v>
          </cell>
          <cell r="J15" t="str">
            <v>Los Almendros</v>
          </cell>
          <cell r="K15">
            <v>5120390</v>
          </cell>
          <cell r="L15">
            <v>3157700134</v>
          </cell>
          <cell r="M15" t="str">
            <v>gotasdepaz5@hotmail.com</v>
          </cell>
          <cell r="N15" t="str">
            <v>SRPA</v>
          </cell>
          <cell r="O15" t="str">
            <v>Intervención de apoyo RAJ</v>
          </cell>
          <cell r="P15"/>
          <cell r="Q15" t="str">
            <v>RAJ</v>
          </cell>
          <cell r="R15"/>
          <cell r="S15">
            <v>65</v>
          </cell>
          <cell r="T15">
            <v>5</v>
          </cell>
          <cell r="U15"/>
          <cell r="V15">
            <v>44181</v>
          </cell>
          <cell r="W15">
            <v>44347</v>
          </cell>
          <cell r="X15">
            <v>29061712</v>
          </cell>
          <cell r="Y15" t="str">
            <v>Dwan Hudgson Rodriguez</v>
          </cell>
        </row>
        <row r="16">
          <cell r="B16" t="str">
            <v>88-18-15</v>
          </cell>
          <cell r="C16" t="str">
            <v>San_Andrés</v>
          </cell>
          <cell r="D16" t="str">
            <v>Asociación gotas de paz</v>
          </cell>
          <cell r="E16" t="str">
            <v>827000764-1</v>
          </cell>
          <cell r="F16" t="str">
            <v>Marcela Correal Peña</v>
          </cell>
          <cell r="G16"/>
          <cell r="H16" t="str">
            <v>Avenida Colombia</v>
          </cell>
          <cell r="I16" t="str">
            <v>San Andrés</v>
          </cell>
          <cell r="J16" t="str">
            <v>Los Almendros</v>
          </cell>
          <cell r="K16">
            <v>5120390</v>
          </cell>
          <cell r="L16">
            <v>3157700134</v>
          </cell>
          <cell r="M16" t="str">
            <v>gotasdepaz5@hotmail.com</v>
          </cell>
          <cell r="N16" t="str">
            <v>SRPA</v>
          </cell>
          <cell r="O16" t="str">
            <v>Externado RAJ</v>
          </cell>
          <cell r="P16" t="str">
            <v>Media jornada</v>
          </cell>
          <cell r="Q16" t="str">
            <v>RAJ</v>
          </cell>
          <cell r="R16"/>
          <cell r="S16">
            <v>65</v>
          </cell>
          <cell r="T16">
            <v>7</v>
          </cell>
          <cell r="U16"/>
          <cell r="V16">
            <v>44181</v>
          </cell>
          <cell r="W16">
            <v>44347</v>
          </cell>
          <cell r="X16"/>
          <cell r="Y16" t="str">
            <v>Dwan Hudgson Rodriguez</v>
          </cell>
        </row>
        <row r="17">
          <cell r="B17" t="str">
            <v>88-18-16</v>
          </cell>
          <cell r="C17" t="str">
            <v>San_Andrés</v>
          </cell>
          <cell r="D17" t="str">
            <v>Asociación gotas de paz</v>
          </cell>
          <cell r="E17" t="str">
            <v>827000764-1</v>
          </cell>
          <cell r="F17" t="str">
            <v>Marcela Correal Peña</v>
          </cell>
          <cell r="G17"/>
          <cell r="H17" t="str">
            <v>Avenida Colombia</v>
          </cell>
          <cell r="I17" t="str">
            <v>San Andrés</v>
          </cell>
          <cell r="J17" t="str">
            <v>Los Almendros</v>
          </cell>
          <cell r="K17">
            <v>5120390</v>
          </cell>
          <cell r="L17">
            <v>3157700134</v>
          </cell>
          <cell r="M17" t="str">
            <v>gotasdepaz5@hotmail.com</v>
          </cell>
          <cell r="N17" t="str">
            <v>SRPA</v>
          </cell>
          <cell r="O17" t="str">
            <v>Semicerrado externado</v>
          </cell>
          <cell r="P17" t="str">
            <v>Media jornada</v>
          </cell>
          <cell r="Q17" t="str">
            <v>SRPA</v>
          </cell>
          <cell r="R17"/>
          <cell r="S17">
            <v>68</v>
          </cell>
          <cell r="T17">
            <v>3</v>
          </cell>
          <cell r="U17"/>
          <cell r="V17">
            <v>44181</v>
          </cell>
          <cell r="W17">
            <v>44347</v>
          </cell>
          <cell r="X17">
            <v>9331979</v>
          </cell>
          <cell r="Y17" t="str">
            <v>Dwan Hudgson Rodriguez</v>
          </cell>
        </row>
        <row r="18">
          <cell r="B18" t="str">
            <v>88-18-17</v>
          </cell>
          <cell r="C18" t="str">
            <v>San_Andrés</v>
          </cell>
          <cell r="D18" t="str">
            <v>Asociación gotas de paz</v>
          </cell>
          <cell r="E18" t="str">
            <v>827000764-1</v>
          </cell>
          <cell r="F18" t="str">
            <v>Marcela Correal Peña</v>
          </cell>
          <cell r="G18"/>
          <cell r="H18" t="str">
            <v>Avenida Colombia</v>
          </cell>
          <cell r="I18" t="str">
            <v>San Andrés</v>
          </cell>
          <cell r="J18" t="str">
            <v>Los Almendros</v>
          </cell>
          <cell r="K18">
            <v>5120390</v>
          </cell>
          <cell r="L18">
            <v>3157700134</v>
          </cell>
          <cell r="M18" t="str">
            <v>gotasdepaz5@hotmail.com</v>
          </cell>
          <cell r="N18" t="str">
            <v>SRPA</v>
          </cell>
          <cell r="O18" t="str">
            <v>Libertad vigilada – asistida</v>
          </cell>
          <cell r="P18"/>
          <cell r="Q18" t="str">
            <v>SRPA</v>
          </cell>
          <cell r="R18"/>
          <cell r="S18">
            <v>67</v>
          </cell>
          <cell r="T18">
            <v>6</v>
          </cell>
          <cell r="U18"/>
          <cell r="V18">
            <v>44181</v>
          </cell>
          <cell r="W18">
            <v>44347</v>
          </cell>
          <cell r="X18">
            <v>15480912</v>
          </cell>
          <cell r="Y18" t="str">
            <v>Dwan Hudgson Rodriguez</v>
          </cell>
        </row>
        <row r="19">
          <cell r="B19" t="str">
            <v>88-18-18</v>
          </cell>
          <cell r="C19" t="str">
            <v>San_Andrés</v>
          </cell>
          <cell r="D19" t="str">
            <v>Asociación gotas de paz</v>
          </cell>
          <cell r="E19" t="str">
            <v>827000764-1</v>
          </cell>
          <cell r="F19" t="str">
            <v>Marcela Correal Peña</v>
          </cell>
          <cell r="G19"/>
          <cell r="H19" t="str">
            <v>Lever South End 1 y 2 kilometro 3-250</v>
          </cell>
          <cell r="I19" t="str">
            <v>San Andrés</v>
          </cell>
          <cell r="J19" t="str">
            <v>Los Almendros</v>
          </cell>
          <cell r="K19">
            <v>5120390</v>
          </cell>
          <cell r="L19">
            <v>3157700134</v>
          </cell>
          <cell r="M19" t="str">
            <v>gotasdepaz5@hotmail.com</v>
          </cell>
          <cell r="N19" t="str">
            <v>SRPA</v>
          </cell>
          <cell r="O19" t="str">
            <v>Centro de internamiento preventivo</v>
          </cell>
          <cell r="P19"/>
          <cell r="Q19" t="str">
            <v>SRPA</v>
          </cell>
          <cell r="R19"/>
          <cell r="S19">
            <v>64</v>
          </cell>
          <cell r="T19">
            <v>8</v>
          </cell>
          <cell r="U19"/>
          <cell r="V19">
            <v>44181</v>
          </cell>
          <cell r="W19">
            <v>44347</v>
          </cell>
          <cell r="X19">
            <v>94070548</v>
          </cell>
          <cell r="Y19" t="str">
            <v>Dwan Hudgson Rodriguez</v>
          </cell>
        </row>
        <row r="20">
          <cell r="B20" t="str">
            <v>88-18-19</v>
          </cell>
          <cell r="C20" t="str">
            <v>San_Andrés</v>
          </cell>
          <cell r="D20" t="str">
            <v>Asociación gotas de paz</v>
          </cell>
          <cell r="E20" t="str">
            <v>827000764-1</v>
          </cell>
          <cell r="F20" t="str">
            <v>Marcela Correal Peña</v>
          </cell>
          <cell r="G20"/>
          <cell r="H20" t="str">
            <v>Lever South End 1 y 2 kilometro 3-250</v>
          </cell>
          <cell r="I20" t="str">
            <v>San Andrés</v>
          </cell>
          <cell r="J20" t="str">
            <v>Los Almendros</v>
          </cell>
          <cell r="K20">
            <v>5120390</v>
          </cell>
          <cell r="L20">
            <v>3157700134</v>
          </cell>
          <cell r="M20" t="str">
            <v>gotasdepaz5@hotmail.com</v>
          </cell>
          <cell r="N20" t="str">
            <v>SRPA</v>
          </cell>
          <cell r="O20" t="str">
            <v>Centro transitorio</v>
          </cell>
          <cell r="P20"/>
          <cell r="Q20" t="str">
            <v>SRPA</v>
          </cell>
          <cell r="R20"/>
          <cell r="S20">
            <v>63</v>
          </cell>
          <cell r="T20">
            <v>2</v>
          </cell>
          <cell r="U20"/>
          <cell r="V20">
            <v>44181</v>
          </cell>
          <cell r="W20">
            <v>44347</v>
          </cell>
          <cell r="X20">
            <v>21917645</v>
          </cell>
          <cell r="Y20" t="str">
            <v>Dwan Hudgson Rodriguez</v>
          </cell>
        </row>
        <row r="21">
          <cell r="B21" t="str">
            <v>70-16-20</v>
          </cell>
          <cell r="C21" t="str">
            <v>Sucre</v>
          </cell>
          <cell r="D21" t="str">
            <v>Asociación de profesionales en programas de promoción y prevención, para la salud, la educación, la familia y la comunidad - APSEFACOM</v>
          </cell>
          <cell r="E21" t="str">
            <v>824002390-6</v>
          </cell>
          <cell r="F21" t="str">
            <v>Sahury Maria Emiliany Ruiz</v>
          </cell>
          <cell r="G21"/>
          <cell r="H21" t="str">
            <v>Calle 25 No. 36A-56 Barrio Venecia</v>
          </cell>
          <cell r="I21" t="str">
            <v>Sincelejo</v>
          </cell>
          <cell r="J21" t="str">
            <v>Boston</v>
          </cell>
          <cell r="K21"/>
          <cell r="L21">
            <v>3148654682</v>
          </cell>
          <cell r="M21" t="str">
            <v>apsefacomhs@outlook.es</v>
          </cell>
          <cell r="N21" t="str">
            <v>SRD</v>
          </cell>
          <cell r="O21" t="str">
            <v>Hogar sustituto entidad</v>
          </cell>
          <cell r="P21"/>
          <cell r="Q21" t="str">
            <v>HS: Vulneración - Discapacidad</v>
          </cell>
          <cell r="R21"/>
          <cell r="S21" t="str">
            <v>7000-436-2020</v>
          </cell>
          <cell r="T21">
            <v>162</v>
          </cell>
          <cell r="U21"/>
          <cell r="V21">
            <v>44181</v>
          </cell>
          <cell r="W21">
            <v>44347</v>
          </cell>
          <cell r="X21">
            <v>1174198833</v>
          </cell>
          <cell r="Y21" t="str">
            <v>Isabel Cristina Ortega Vides</v>
          </cell>
        </row>
        <row r="22">
          <cell r="B22" t="str">
            <v>70-210-21</v>
          </cell>
          <cell r="C22" t="str">
            <v>Sucre</v>
          </cell>
          <cell r="D22" t="str">
            <v>Fundación sin barrera</v>
          </cell>
          <cell r="E22" t="str">
            <v>900244596-1</v>
          </cell>
          <cell r="F22" t="str">
            <v>Alexander Miguel Cardenas Naranjo</v>
          </cell>
          <cell r="G22"/>
          <cell r="H22" t="str">
            <v>Calle 22 No. 12-68 Barrio Mochila</v>
          </cell>
          <cell r="I22" t="str">
            <v>Sincelejo</v>
          </cell>
          <cell r="J22" t="str">
            <v>Sincelejo</v>
          </cell>
          <cell r="K22">
            <v>2786473</v>
          </cell>
          <cell r="L22">
            <v>3002444582</v>
          </cell>
          <cell r="M22" t="str">
            <v>Sinbarrera.untechoparamisderec@gmail.com</v>
          </cell>
          <cell r="N22" t="str">
            <v>SRPA</v>
          </cell>
          <cell r="O22" t="str">
            <v>Libertad vigilada – asistida</v>
          </cell>
          <cell r="P22"/>
          <cell r="Q22" t="str">
            <v>SRPA</v>
          </cell>
          <cell r="R22"/>
          <cell r="S22" t="str">
            <v>7000-437-2020</v>
          </cell>
          <cell r="T22">
            <v>33</v>
          </cell>
          <cell r="U22"/>
          <cell r="V22">
            <v>44181</v>
          </cell>
          <cell r="W22">
            <v>44347</v>
          </cell>
          <cell r="X22">
            <v>85145016</v>
          </cell>
          <cell r="Y22" t="str">
            <v>Yolima Martinez Bobadilla</v>
          </cell>
        </row>
        <row r="23">
          <cell r="B23" t="str">
            <v>70-210-22</v>
          </cell>
          <cell r="C23" t="str">
            <v>Sucre</v>
          </cell>
          <cell r="D23" t="str">
            <v>Fundación sin barrera</v>
          </cell>
          <cell r="E23" t="str">
            <v>900244596-1</v>
          </cell>
          <cell r="F23" t="str">
            <v>Alexander Miguel Cardenas Naranjo</v>
          </cell>
          <cell r="G23"/>
          <cell r="H23" t="str">
            <v>Calle 22 No. 12-68 Barrio Mochila</v>
          </cell>
          <cell r="I23" t="str">
            <v>Sincelejo</v>
          </cell>
          <cell r="J23" t="str">
            <v>Sincelejo</v>
          </cell>
          <cell r="K23">
            <v>2786473</v>
          </cell>
          <cell r="L23">
            <v>3002444582</v>
          </cell>
          <cell r="M23" t="str">
            <v>Sinbarrera.untechoparamisderec@gmail.com</v>
          </cell>
          <cell r="N23" t="str">
            <v>SRPA</v>
          </cell>
          <cell r="O23" t="str">
            <v>Intervención de apoyo RAJ</v>
          </cell>
          <cell r="P23"/>
          <cell r="Q23" t="str">
            <v>RAJ</v>
          </cell>
          <cell r="R23"/>
          <cell r="S23" t="str">
            <v>7000-438-2020</v>
          </cell>
          <cell r="T23">
            <v>20</v>
          </cell>
          <cell r="U23"/>
          <cell r="V23">
            <v>44181</v>
          </cell>
          <cell r="W23">
            <v>44347</v>
          </cell>
          <cell r="X23">
            <v>39439520</v>
          </cell>
          <cell r="Y23" t="str">
            <v>Yolima Martinez Bobadilla</v>
          </cell>
        </row>
        <row r="24">
          <cell r="B24" t="str">
            <v>70-178-23</v>
          </cell>
          <cell r="C24" t="str">
            <v>Sucre</v>
          </cell>
          <cell r="D24" t="str">
            <v>Fundación para el desarrollo integral de la familia - FUNDIFAMILIA</v>
          </cell>
          <cell r="E24" t="str">
            <v>900280725-6</v>
          </cell>
          <cell r="F24" t="str">
            <v>Juan Miguel Del Toro Ramos</v>
          </cell>
          <cell r="G24"/>
          <cell r="H24" t="str">
            <v>Calle 15 No. 10A-84 Avenida San Carlos</v>
          </cell>
          <cell r="I24" t="str">
            <v>Sincelejo</v>
          </cell>
          <cell r="J24" t="str">
            <v>Sincelejo</v>
          </cell>
          <cell r="K24">
            <v>2822441</v>
          </cell>
          <cell r="L24">
            <v>3005002551</v>
          </cell>
          <cell r="M24" t="str">
            <v>fundifamilia2009@outlook.es</v>
          </cell>
          <cell r="N24" t="str">
            <v>SRPA</v>
          </cell>
          <cell r="O24" t="str">
            <v>Centro transitorio</v>
          </cell>
          <cell r="P24"/>
          <cell r="Q24" t="str">
            <v>SRPA</v>
          </cell>
          <cell r="R24"/>
          <cell r="S24" t="str">
            <v>7000-439-2020</v>
          </cell>
          <cell r="T24">
            <v>8</v>
          </cell>
          <cell r="U24"/>
          <cell r="V24">
            <v>44181</v>
          </cell>
          <cell r="W24">
            <v>44347</v>
          </cell>
          <cell r="X24">
            <v>87670580</v>
          </cell>
          <cell r="Y24" t="str">
            <v>Yolima Martinez Bobadilla</v>
          </cell>
        </row>
        <row r="25">
          <cell r="B25" t="str">
            <v>20-37-24</v>
          </cell>
          <cell r="C25" t="str">
            <v>Cesar</v>
          </cell>
          <cell r="D25" t="str">
            <v>Centro de formación juvenil del Cesar</v>
          </cell>
          <cell r="E25" t="str">
            <v>800215578-0</v>
          </cell>
          <cell r="F25" t="str">
            <v>Mariangel Barros Forero</v>
          </cell>
          <cell r="G25"/>
          <cell r="H25" t="str">
            <v>Carrera 19 E No. 6-32 Barrio La Esperanza</v>
          </cell>
          <cell r="I25" t="str">
            <v>Valledupar</v>
          </cell>
          <cell r="J25" t="str">
            <v>Valledupar N. 2</v>
          </cell>
          <cell r="K25">
            <v>5885276</v>
          </cell>
          <cell r="L25">
            <v>3006789227</v>
          </cell>
          <cell r="M25" t="str">
            <v>cfjdelcesar@gmail.com</v>
          </cell>
          <cell r="N25" t="str">
            <v>SRPA</v>
          </cell>
          <cell r="O25" t="str">
            <v>Centro de atención especializada</v>
          </cell>
          <cell r="P25"/>
          <cell r="Q25" t="str">
            <v>SRPA</v>
          </cell>
          <cell r="R25"/>
          <cell r="S25" t="str">
            <v>2000-432-2020</v>
          </cell>
          <cell r="T25">
            <v>24</v>
          </cell>
          <cell r="U25"/>
          <cell r="V25">
            <v>44181</v>
          </cell>
          <cell r="W25">
            <v>44347</v>
          </cell>
          <cell r="X25">
            <v>282856068</v>
          </cell>
          <cell r="Y25" t="str">
            <v>Zobeida Galvan Vega</v>
          </cell>
        </row>
        <row r="26">
          <cell r="B26" t="str">
            <v>20-37-25</v>
          </cell>
          <cell r="C26" t="str">
            <v>Cesar</v>
          </cell>
          <cell r="D26" t="str">
            <v>Centro de formación juvenil del Cesar</v>
          </cell>
          <cell r="E26" t="str">
            <v>800215578-0</v>
          </cell>
          <cell r="F26" t="str">
            <v>Mariangel Barros Forero</v>
          </cell>
          <cell r="G26"/>
          <cell r="H26" t="str">
            <v>Carrera 19 E No. 6-32 Barrio La Esperanza</v>
          </cell>
          <cell r="I26" t="str">
            <v>Valledupar</v>
          </cell>
          <cell r="J26" t="str">
            <v>Valledupar N. 2</v>
          </cell>
          <cell r="K26">
            <v>5885276</v>
          </cell>
          <cell r="L26">
            <v>3006789227</v>
          </cell>
          <cell r="M26" t="str">
            <v>cfjdelcesar@gmail.com</v>
          </cell>
          <cell r="N26" t="str">
            <v>SRPA</v>
          </cell>
          <cell r="O26" t="str">
            <v>Atención domiciliaria en privación de la libertad</v>
          </cell>
          <cell r="P26"/>
          <cell r="Q26" t="str">
            <v>SRPA</v>
          </cell>
          <cell r="R26"/>
          <cell r="S26" t="str">
            <v>2000-432-2020</v>
          </cell>
          <cell r="T26">
            <v>1</v>
          </cell>
          <cell r="U26"/>
          <cell r="V26">
            <v>44181</v>
          </cell>
          <cell r="W26">
            <v>44347</v>
          </cell>
          <cell r="X26">
            <v>3475798</v>
          </cell>
          <cell r="Y26" t="str">
            <v>Zobeida Galvan Vega</v>
          </cell>
        </row>
        <row r="27">
          <cell r="B27" t="str">
            <v>20-37-26</v>
          </cell>
          <cell r="C27" t="str">
            <v>Cesar</v>
          </cell>
          <cell r="D27" t="str">
            <v>Centro de formación juvenil del Cesar</v>
          </cell>
          <cell r="E27" t="str">
            <v>800215578-0</v>
          </cell>
          <cell r="F27" t="str">
            <v>Mariangel Barros Forero</v>
          </cell>
          <cell r="G27"/>
          <cell r="H27" t="str">
            <v>Carrera 19 E No. 6-32 Barrio La Esperanza</v>
          </cell>
          <cell r="I27" t="str">
            <v>Valledupar</v>
          </cell>
          <cell r="J27" t="str">
            <v>Valledupar N. 2</v>
          </cell>
          <cell r="K27">
            <v>5885276</v>
          </cell>
          <cell r="L27">
            <v>3006789227</v>
          </cell>
          <cell r="M27" t="str">
            <v>cfjdelcesar@gmail.com</v>
          </cell>
          <cell r="N27" t="str">
            <v>SRPA</v>
          </cell>
          <cell r="O27" t="str">
            <v>Centro de internamiento preventivo</v>
          </cell>
          <cell r="P27"/>
          <cell r="Q27" t="str">
            <v>SRPA</v>
          </cell>
          <cell r="R27"/>
          <cell r="S27" t="str">
            <v>2000-433-2020</v>
          </cell>
          <cell r="T27">
            <v>11</v>
          </cell>
          <cell r="U27"/>
          <cell r="V27">
            <v>44181</v>
          </cell>
          <cell r="W27">
            <v>44347</v>
          </cell>
          <cell r="X27">
            <v>129347004</v>
          </cell>
          <cell r="Y27" t="str">
            <v>Zobeida Galvan Vega</v>
          </cell>
        </row>
        <row r="28">
          <cell r="B28" t="str">
            <v>20-37-27</v>
          </cell>
          <cell r="C28" t="str">
            <v>Cesar</v>
          </cell>
          <cell r="D28" t="str">
            <v>Centro de formación juvenil del Cesar</v>
          </cell>
          <cell r="E28" t="str">
            <v>800215578-0</v>
          </cell>
          <cell r="F28" t="str">
            <v>Mariangel Barros Forero</v>
          </cell>
          <cell r="G28"/>
          <cell r="H28" t="str">
            <v>Carrera 19 E No. 6-32 Barrio La Esperanza</v>
          </cell>
          <cell r="I28" t="str">
            <v>Valledupar</v>
          </cell>
          <cell r="J28" t="str">
            <v>Valledupar N. 2</v>
          </cell>
          <cell r="K28">
            <v>5885276</v>
          </cell>
          <cell r="L28">
            <v>3006789227</v>
          </cell>
          <cell r="M28" t="str">
            <v>cfjdelcesar@gmail.com</v>
          </cell>
          <cell r="N28" t="str">
            <v>SRPA</v>
          </cell>
          <cell r="O28" t="str">
            <v>Centro transitorio</v>
          </cell>
          <cell r="P28"/>
          <cell r="Q28" t="str">
            <v>SRPA</v>
          </cell>
          <cell r="R28"/>
          <cell r="S28" t="str">
            <v>2000-434-2020</v>
          </cell>
          <cell r="T28">
            <v>1</v>
          </cell>
          <cell r="U28"/>
          <cell r="V28">
            <v>44181</v>
          </cell>
          <cell r="W28">
            <v>44347</v>
          </cell>
          <cell r="X28">
            <v>10958823</v>
          </cell>
          <cell r="Y28" t="str">
            <v>Zobeida Galvan Vega</v>
          </cell>
        </row>
        <row r="29">
          <cell r="B29" t="str">
            <v>20-257-28</v>
          </cell>
          <cell r="C29" t="str">
            <v>Cesar</v>
          </cell>
          <cell r="D29" t="str">
            <v>Secretariado de pastoral social Valledupar</v>
          </cell>
          <cell r="E29" t="str">
            <v>824006577-4</v>
          </cell>
          <cell r="F29" t="str">
            <v>Jesus Alberto Torres Ariza</v>
          </cell>
          <cell r="G29" t="str">
            <v>Sagrado Corazón De Jesus</v>
          </cell>
          <cell r="H29" t="str">
            <v>Carrera 7 No. 13B-72 Barrio Cañahuate</v>
          </cell>
          <cell r="I29" t="str">
            <v>Valledupar</v>
          </cell>
          <cell r="J29" t="str">
            <v>Valledupar N. 2</v>
          </cell>
          <cell r="K29"/>
          <cell r="L29">
            <v>3006928544</v>
          </cell>
          <cell r="M29" t="str">
            <v>pastoralsocialdevalledupar@gmail.com</v>
          </cell>
          <cell r="N29" t="str">
            <v>SRPA</v>
          </cell>
          <cell r="O29" t="str">
            <v>Apoyo postinstitucional – SRPA</v>
          </cell>
          <cell r="P29"/>
          <cell r="Q29" t="str">
            <v>SRPA</v>
          </cell>
          <cell r="R29"/>
          <cell r="S29" t="str">
            <v>2000-435-2020</v>
          </cell>
          <cell r="T29">
            <v>6</v>
          </cell>
          <cell r="U29"/>
          <cell r="V29">
            <v>44181</v>
          </cell>
          <cell r="W29">
            <v>44347</v>
          </cell>
          <cell r="X29">
            <v>12257910</v>
          </cell>
          <cell r="Y29" t="str">
            <v>Zobeida Galvan Vega</v>
          </cell>
        </row>
        <row r="30">
          <cell r="B30" t="str">
            <v>20-257-29</v>
          </cell>
          <cell r="C30" t="str">
            <v>Cesar</v>
          </cell>
          <cell r="D30" t="str">
            <v>Secretariado de pastoral social Valledupar</v>
          </cell>
          <cell r="E30" t="str">
            <v>824006577-4</v>
          </cell>
          <cell r="F30" t="str">
            <v>Jesus Alberto Torres Ariza</v>
          </cell>
          <cell r="G30" t="str">
            <v>Sagrado Corazón De Jesus</v>
          </cell>
          <cell r="H30" t="str">
            <v>Carrera 7 No. 13B-72 Barrio Cañahuate</v>
          </cell>
          <cell r="I30" t="str">
            <v>Valledupar</v>
          </cell>
          <cell r="J30" t="str">
            <v>Valledupar N. 2</v>
          </cell>
          <cell r="K30"/>
          <cell r="L30">
            <v>3006928544</v>
          </cell>
          <cell r="M30" t="str">
            <v>pastoralsocialdevalledupar@gmail.com</v>
          </cell>
          <cell r="N30" t="str">
            <v>SRPA</v>
          </cell>
          <cell r="O30" t="str">
            <v>Intervención de apoyo RAJ</v>
          </cell>
          <cell r="P30"/>
          <cell r="Q30" t="str">
            <v>RAJ</v>
          </cell>
          <cell r="R30"/>
          <cell r="S30" t="str">
            <v>2000-437-2020</v>
          </cell>
          <cell r="T30">
            <v>8</v>
          </cell>
          <cell r="U30"/>
          <cell r="V30">
            <v>44181</v>
          </cell>
          <cell r="W30">
            <v>44347</v>
          </cell>
          <cell r="X30">
            <v>15775808</v>
          </cell>
          <cell r="Y30" t="str">
            <v>Zobeida Galvan Vega</v>
          </cell>
        </row>
        <row r="31">
          <cell r="B31" t="str">
            <v>20-257-30</v>
          </cell>
          <cell r="C31" t="str">
            <v>Cesar</v>
          </cell>
          <cell r="D31" t="str">
            <v>Secretariado de pastoral social Valledupar</v>
          </cell>
          <cell r="E31" t="str">
            <v>824006577-4</v>
          </cell>
          <cell r="F31" t="str">
            <v>Jesus Alberto Torres Ariza</v>
          </cell>
          <cell r="G31" t="str">
            <v>Sagrado Corazón De Jesus</v>
          </cell>
          <cell r="H31" t="str">
            <v>Carrera 7 No. 13B-72 Barrio Cañahuate</v>
          </cell>
          <cell r="I31" t="str">
            <v>Valledupar</v>
          </cell>
          <cell r="J31" t="str">
            <v>Valledupar N. 2</v>
          </cell>
          <cell r="K31"/>
          <cell r="L31">
            <v>3006928544</v>
          </cell>
          <cell r="M31" t="str">
            <v>pastoralsocialdevalledupar@gmail.com</v>
          </cell>
          <cell r="N31" t="str">
            <v>SRPA</v>
          </cell>
          <cell r="O31" t="str">
            <v>Libertad vigilada – asistida</v>
          </cell>
          <cell r="P31"/>
          <cell r="Q31" t="str">
            <v>SRPA</v>
          </cell>
          <cell r="R31"/>
          <cell r="S31" t="str">
            <v>2000-438-2020</v>
          </cell>
          <cell r="T31">
            <v>28</v>
          </cell>
          <cell r="U31"/>
          <cell r="V31">
            <v>44181</v>
          </cell>
          <cell r="W31">
            <v>44347</v>
          </cell>
          <cell r="X31">
            <v>72244256</v>
          </cell>
          <cell r="Y31" t="str">
            <v>Zobeida Galvan Vega</v>
          </cell>
        </row>
        <row r="32">
          <cell r="B32" t="str">
            <v>20-257-31</v>
          </cell>
          <cell r="C32" t="str">
            <v>Cesar</v>
          </cell>
          <cell r="D32" t="str">
            <v>Secretariado de pastoral social Valledupar</v>
          </cell>
          <cell r="E32" t="str">
            <v>824006577-4</v>
          </cell>
          <cell r="F32" t="str">
            <v>Jesus Alberto Torres Ariza</v>
          </cell>
          <cell r="G32" t="str">
            <v>Sagrado Corazón De Jesus</v>
          </cell>
          <cell r="H32" t="str">
            <v>Carrera 7 No. 13B-72 Barrio Cañahuate</v>
          </cell>
          <cell r="I32" t="str">
            <v>Valledupar</v>
          </cell>
          <cell r="J32" t="str">
            <v>Valledupar N. 2</v>
          </cell>
          <cell r="K32"/>
          <cell r="L32">
            <v>3006928544</v>
          </cell>
          <cell r="M32" t="str">
            <v>pastoralsocialdevalledupar@gmail.com</v>
          </cell>
          <cell r="N32" t="str">
            <v>SRPA</v>
          </cell>
          <cell r="O32" t="str">
            <v>Prestación de servicios sociales a la comunidad</v>
          </cell>
          <cell r="P32"/>
          <cell r="Q32" t="str">
            <v>SRPA</v>
          </cell>
          <cell r="R32"/>
          <cell r="S32" t="str">
            <v>2000-439-2020</v>
          </cell>
          <cell r="T32">
            <v>9</v>
          </cell>
          <cell r="U32"/>
          <cell r="V32">
            <v>44181</v>
          </cell>
          <cell r="W32">
            <v>44347</v>
          </cell>
          <cell r="X32">
            <v>15994746</v>
          </cell>
          <cell r="Y32" t="str">
            <v>Zobeida Galvan Vega</v>
          </cell>
        </row>
        <row r="33">
          <cell r="B33" t="str">
            <v>20-257-32</v>
          </cell>
          <cell r="C33" t="str">
            <v>Cesar</v>
          </cell>
          <cell r="D33" t="str">
            <v>Secretariado de pastoral social Valledupar</v>
          </cell>
          <cell r="E33" t="str">
            <v>824006577-4</v>
          </cell>
          <cell r="F33" t="str">
            <v>Jesus Alberto Torres Ariza</v>
          </cell>
          <cell r="G33" t="str">
            <v>Casa Betania</v>
          </cell>
          <cell r="H33" t="str">
            <v>Calle 38 No. 18E-57 San Martin</v>
          </cell>
          <cell r="I33" t="str">
            <v>Valledupar</v>
          </cell>
          <cell r="J33" t="str">
            <v>Valledupar N. 2</v>
          </cell>
          <cell r="K33"/>
          <cell r="L33">
            <v>3006928544</v>
          </cell>
          <cell r="M33" t="str">
            <v>pastoralsocialdevalledupar@gmail.com</v>
          </cell>
          <cell r="N33" t="str">
            <v>SRPA</v>
          </cell>
          <cell r="O33" t="str">
            <v>Externado RAJ</v>
          </cell>
          <cell r="P33" t="str">
            <v>Jornada completa</v>
          </cell>
          <cell r="Q33" t="str">
            <v>RAJ</v>
          </cell>
          <cell r="R33"/>
          <cell r="S33" t="str">
            <v>2000-436-2020</v>
          </cell>
          <cell r="T33">
            <v>10</v>
          </cell>
          <cell r="U33"/>
          <cell r="V33">
            <v>44181</v>
          </cell>
          <cell r="W33">
            <v>44347</v>
          </cell>
          <cell r="X33">
            <v>52723165</v>
          </cell>
          <cell r="Y33" t="str">
            <v>Zobeida Galvan Vega</v>
          </cell>
        </row>
        <row r="34">
          <cell r="B34" t="str">
            <v>20-257-33</v>
          </cell>
          <cell r="C34" t="str">
            <v>Cesar</v>
          </cell>
          <cell r="D34" t="str">
            <v>Secretariado de pastoral social Valledupar</v>
          </cell>
          <cell r="E34" t="str">
            <v>824006577-4</v>
          </cell>
          <cell r="F34" t="str">
            <v>Jesus Alberto Torres Ariza</v>
          </cell>
          <cell r="G34" t="str">
            <v>Casa Betania</v>
          </cell>
          <cell r="H34" t="str">
            <v>Calle 38 No. 18E-57 San Martin</v>
          </cell>
          <cell r="I34" t="str">
            <v>Valledupar</v>
          </cell>
          <cell r="J34" t="str">
            <v>Valledupar N. 2</v>
          </cell>
          <cell r="K34"/>
          <cell r="L34">
            <v>3006928544</v>
          </cell>
          <cell r="M34" t="str">
            <v>pastoralsocialdevalledupar@gmail.com</v>
          </cell>
          <cell r="N34" t="str">
            <v>SRPA</v>
          </cell>
          <cell r="O34" t="str">
            <v>Externado RAJ</v>
          </cell>
          <cell r="P34" t="str">
            <v>Media jornada</v>
          </cell>
          <cell r="Q34" t="str">
            <v>RAJ</v>
          </cell>
          <cell r="R34"/>
          <cell r="S34" t="str">
            <v>2000-441-2020</v>
          </cell>
          <cell r="T34">
            <v>6</v>
          </cell>
          <cell r="U34"/>
          <cell r="V34">
            <v>44181</v>
          </cell>
          <cell r="W34">
            <v>44347</v>
          </cell>
          <cell r="X34">
            <v>18309456</v>
          </cell>
          <cell r="Y34" t="str">
            <v>Zobeida Galvan Vega</v>
          </cell>
        </row>
        <row r="35">
          <cell r="B35" t="str">
            <v>20-257-34</v>
          </cell>
          <cell r="C35" t="str">
            <v>Cesar</v>
          </cell>
          <cell r="D35" t="str">
            <v>Secretariado de pastoral social Valledupar</v>
          </cell>
          <cell r="E35" t="str">
            <v>824006577-4</v>
          </cell>
          <cell r="F35" t="str">
            <v>Jesus Alberto Torres Ariza</v>
          </cell>
          <cell r="G35" t="str">
            <v>Casa Betania</v>
          </cell>
          <cell r="H35" t="str">
            <v>Calle 38 No. 18E-57 San Martin</v>
          </cell>
          <cell r="I35" t="str">
            <v>Valledupar</v>
          </cell>
          <cell r="J35" t="str">
            <v>Valledupar N. 2</v>
          </cell>
          <cell r="K35"/>
          <cell r="L35">
            <v>3006928544</v>
          </cell>
          <cell r="M35" t="str">
            <v>pastoralsocialdevalledupar@gmail.com</v>
          </cell>
          <cell r="N35" t="str">
            <v>SRPA</v>
          </cell>
          <cell r="O35" t="str">
            <v>Semicerrado externado</v>
          </cell>
          <cell r="P35" t="str">
            <v>Media jornada</v>
          </cell>
          <cell r="Q35" t="str">
            <v>SRPA</v>
          </cell>
          <cell r="R35"/>
          <cell r="S35" t="str">
            <v>2000-440-2020</v>
          </cell>
          <cell r="T35">
            <v>16</v>
          </cell>
          <cell r="U35"/>
          <cell r="V35">
            <v>44181</v>
          </cell>
          <cell r="W35">
            <v>44347</v>
          </cell>
          <cell r="X35">
            <v>49770552</v>
          </cell>
          <cell r="Y35" t="str">
            <v>Zobeida Galvan Vega</v>
          </cell>
        </row>
        <row r="36">
          <cell r="B36" t="str">
            <v>20-257-35</v>
          </cell>
          <cell r="C36" t="str">
            <v>Cesar</v>
          </cell>
          <cell r="D36" t="str">
            <v>Secretariado de pastoral social Valledupar</v>
          </cell>
          <cell r="E36" t="str">
            <v>824006577-4</v>
          </cell>
          <cell r="F36" t="str">
            <v>Jesus Alberto Torres Ariza</v>
          </cell>
          <cell r="G36" t="str">
            <v>Casa Betania</v>
          </cell>
          <cell r="H36" t="str">
            <v>Calle 38 No. 18E-57 San Martin</v>
          </cell>
          <cell r="I36" t="str">
            <v>Valledupar</v>
          </cell>
          <cell r="J36" t="str">
            <v>Valledupar N. 2</v>
          </cell>
          <cell r="K36"/>
          <cell r="L36">
            <v>3006928544</v>
          </cell>
          <cell r="M36" t="str">
            <v>pastoralsocialdevalledupar@gmail.com</v>
          </cell>
          <cell r="N36" t="str">
            <v>SRPA</v>
          </cell>
          <cell r="O36" t="str">
            <v>Semicerrado externado</v>
          </cell>
          <cell r="P36" t="str">
            <v>Jornada completa</v>
          </cell>
          <cell r="Q36" t="str">
            <v>SRPA</v>
          </cell>
          <cell r="R36"/>
          <cell r="S36" t="str">
            <v>2000-442-2020</v>
          </cell>
          <cell r="T36">
            <v>16</v>
          </cell>
          <cell r="U36"/>
          <cell r="V36">
            <v>44181</v>
          </cell>
          <cell r="W36">
            <v>44347</v>
          </cell>
          <cell r="X36">
            <v>84357064</v>
          </cell>
          <cell r="Y36" t="str">
            <v>Zobeida Galvan Vega</v>
          </cell>
        </row>
        <row r="37">
          <cell r="B37" t="str">
            <v>20-25-36</v>
          </cell>
          <cell r="C37" t="str">
            <v>Cesar</v>
          </cell>
          <cell r="D37" t="str">
            <v>Asociación popular de mujeres del Cesar</v>
          </cell>
          <cell r="E37" t="str">
            <v>824002211-6</v>
          </cell>
          <cell r="F37" t="str">
            <v>Jose Rafael Vega Ariza</v>
          </cell>
          <cell r="G37"/>
          <cell r="H37" t="str">
            <v>Calle 26 No. 18-30 Barrio Simon Bolivar</v>
          </cell>
          <cell r="I37" t="str">
            <v>Valledupar</v>
          </cell>
          <cell r="J37" t="str">
            <v>Valledupar N. 2</v>
          </cell>
          <cell r="K37">
            <v>5805167</v>
          </cell>
          <cell r="L37">
            <v>3012095557</v>
          </cell>
          <cell r="M37" t="str">
            <v>aspomujeres@hotmail.com</v>
          </cell>
          <cell r="N37" t="str">
            <v>SRD</v>
          </cell>
          <cell r="O37" t="str">
            <v>Intervención de apoyo - Apoyo psicosocial</v>
          </cell>
          <cell r="P37"/>
          <cell r="Q37" t="str">
            <v>Vulneración</v>
          </cell>
          <cell r="R37"/>
          <cell r="S37" t="str">
            <v>2000-443-2020</v>
          </cell>
          <cell r="T37">
            <v>140</v>
          </cell>
          <cell r="U37"/>
          <cell r="V37">
            <v>44181</v>
          </cell>
          <cell r="W37">
            <v>44347</v>
          </cell>
          <cell r="X37">
            <v>265408150</v>
          </cell>
          <cell r="Y37" t="str">
            <v>Zobeida Galvan Vega</v>
          </cell>
        </row>
        <row r="38">
          <cell r="B38" t="str">
            <v>20-25-37</v>
          </cell>
          <cell r="C38" t="str">
            <v>Cesar</v>
          </cell>
          <cell r="D38" t="str">
            <v>Asociación popular de mujeres del Cesar</v>
          </cell>
          <cell r="E38" t="str">
            <v>824002211-6</v>
          </cell>
          <cell r="F38" t="str">
            <v>Jose Rafael Vega Ariza</v>
          </cell>
          <cell r="G38"/>
          <cell r="H38" t="str">
            <v>Calle 26 No. 18- 25 Barrio El Tesoro</v>
          </cell>
          <cell r="I38" t="str">
            <v>Agustín Codazzi</v>
          </cell>
          <cell r="J38" t="str">
            <v>Codazzi</v>
          </cell>
          <cell r="K38"/>
          <cell r="L38">
            <v>3167221724</v>
          </cell>
          <cell r="M38" t="str">
            <v>aspomujeres@hotmail.com</v>
          </cell>
          <cell r="N38" t="str">
            <v>SRD</v>
          </cell>
          <cell r="O38" t="str">
            <v>Intervención de apoyo - Apoyo psicosocial</v>
          </cell>
          <cell r="P38"/>
          <cell r="Q38" t="str">
            <v>Vulneración</v>
          </cell>
          <cell r="R38"/>
          <cell r="S38" t="str">
            <v>2000-443-2020</v>
          </cell>
          <cell r="T38">
            <v>150</v>
          </cell>
          <cell r="U38"/>
          <cell r="V38">
            <v>44181</v>
          </cell>
          <cell r="W38">
            <v>44347</v>
          </cell>
          <cell r="X38">
            <v>284365875</v>
          </cell>
          <cell r="Y38" t="str">
            <v>Rosa Felicia Daza</v>
          </cell>
        </row>
        <row r="39">
          <cell r="B39" t="str">
            <v>20-25-38</v>
          </cell>
          <cell r="C39" t="str">
            <v>Cesar</v>
          </cell>
          <cell r="D39" t="str">
            <v>Asociación popular de mujeres del Cesar</v>
          </cell>
          <cell r="E39" t="str">
            <v>824002211-6</v>
          </cell>
          <cell r="F39" t="str">
            <v>Jose Rafael Vega Ariza</v>
          </cell>
          <cell r="G39"/>
          <cell r="H39" t="str">
            <v>Calle 7 No. 7-35 Barrio Ovelio Jimenez</v>
          </cell>
          <cell r="I39" t="str">
            <v>La Jagua De Ibirico</v>
          </cell>
          <cell r="J39" t="str">
            <v>Codazzi</v>
          </cell>
          <cell r="K39"/>
          <cell r="L39">
            <v>3126629835</v>
          </cell>
          <cell r="M39" t="str">
            <v>aspomujeres@hotmail.com</v>
          </cell>
          <cell r="N39" t="str">
            <v>SRD</v>
          </cell>
          <cell r="O39" t="str">
            <v>Intervención de apoyo - Apoyo psicosocial</v>
          </cell>
          <cell r="P39"/>
          <cell r="Q39" t="str">
            <v>Vulneración</v>
          </cell>
          <cell r="R39"/>
          <cell r="S39" t="str">
            <v>2000-443-2020</v>
          </cell>
          <cell r="T39">
            <v>150</v>
          </cell>
          <cell r="U39"/>
          <cell r="V39">
            <v>44181</v>
          </cell>
          <cell r="W39">
            <v>44347</v>
          </cell>
          <cell r="X39">
            <v>284365875</v>
          </cell>
          <cell r="Y39" t="str">
            <v>Rosa Felicia Daza</v>
          </cell>
        </row>
        <row r="40">
          <cell r="B40" t="str">
            <v>20-25-39</v>
          </cell>
          <cell r="C40" t="str">
            <v>Cesar</v>
          </cell>
          <cell r="D40" t="str">
            <v>Asociación popular de mujeres del Cesar</v>
          </cell>
          <cell r="E40" t="str">
            <v>824002211-6</v>
          </cell>
          <cell r="F40" t="str">
            <v>Jose Rafael Vega Ariza</v>
          </cell>
          <cell r="G40"/>
          <cell r="H40" t="str">
            <v>Carrera 3 No. 3-75 Calle El Progreso</v>
          </cell>
          <cell r="I40" t="str">
            <v>Chiriguaná</v>
          </cell>
          <cell r="J40" t="str">
            <v>Chiriguaná</v>
          </cell>
          <cell r="K40"/>
          <cell r="L40">
            <v>3185097084</v>
          </cell>
          <cell r="M40" t="str">
            <v>aspomujeres@hotmail.com</v>
          </cell>
          <cell r="N40" t="str">
            <v>SRD</v>
          </cell>
          <cell r="O40" t="str">
            <v>Intervención de apoyo - Apoyo psicosocial</v>
          </cell>
          <cell r="P40"/>
          <cell r="Q40" t="str">
            <v>Vulneración</v>
          </cell>
          <cell r="R40"/>
          <cell r="S40" t="str">
            <v>2000-443-2020</v>
          </cell>
          <cell r="T40">
            <v>50</v>
          </cell>
          <cell r="U40"/>
          <cell r="V40">
            <v>44181</v>
          </cell>
          <cell r="W40">
            <v>44347</v>
          </cell>
          <cell r="X40">
            <v>94788625</v>
          </cell>
          <cell r="Y40" t="str">
            <v>Albenys Salazar Mejia</v>
          </cell>
        </row>
        <row r="41">
          <cell r="B41" t="str">
            <v>20-175-40</v>
          </cell>
          <cell r="C41" t="str">
            <v>Cesar</v>
          </cell>
          <cell r="D41" t="str">
            <v>Fundación para el desarrollo de la infancia la adolescencia y la juventud - FUNDINAJ</v>
          </cell>
          <cell r="E41" t="str">
            <v>824006684-4</v>
          </cell>
          <cell r="F41" t="str">
            <v>Rosa Laguna Lamilla</v>
          </cell>
          <cell r="G41" t="str">
            <v>Las Marias</v>
          </cell>
          <cell r="H41" t="str">
            <v>Unidad Inmobiliaria Las Marias Casa Campo Villa Janeth Manzana 3 Lote 12</v>
          </cell>
          <cell r="I41" t="str">
            <v>Valledupar</v>
          </cell>
          <cell r="J41" t="str">
            <v>Valledupar N. 2</v>
          </cell>
          <cell r="K41"/>
          <cell r="L41">
            <v>3002120949</v>
          </cell>
          <cell r="M41" t="str">
            <v>fundinaj@hotmail.com</v>
          </cell>
          <cell r="N41" t="str">
            <v>SRD</v>
          </cell>
          <cell r="O41" t="str">
            <v>Internado</v>
          </cell>
          <cell r="P41"/>
          <cell r="Q41" t="str">
            <v>Calle</v>
          </cell>
          <cell r="R41"/>
          <cell r="S41" t="str">
            <v>2000-444-2020</v>
          </cell>
          <cell r="T41">
            <v>70</v>
          </cell>
          <cell r="U41"/>
          <cell r="V41">
            <v>44181</v>
          </cell>
          <cell r="W41">
            <v>44347</v>
          </cell>
          <cell r="X41">
            <v>558492830</v>
          </cell>
          <cell r="Y41" t="str">
            <v>Zobeida Galvan Vega</v>
          </cell>
        </row>
        <row r="42">
          <cell r="B42" t="str">
            <v>20-221-41</v>
          </cell>
          <cell r="C42" t="str">
            <v>Cesar</v>
          </cell>
          <cell r="D42" t="str">
            <v>Fundación una ilusión</v>
          </cell>
          <cell r="E42" t="str">
            <v>900771149-0</v>
          </cell>
          <cell r="F42" t="str">
            <v>Susana Herrera Salazar</v>
          </cell>
          <cell r="G42"/>
          <cell r="H42" t="str">
            <v>Carrera 19 No. 6B-24 Valledupar</v>
          </cell>
          <cell r="I42" t="str">
            <v>Valledupar</v>
          </cell>
          <cell r="J42" t="str">
            <v>Valledupar N. 2</v>
          </cell>
          <cell r="K42"/>
          <cell r="L42">
            <v>3145438159</v>
          </cell>
          <cell r="M42" t="str">
            <v>funilusion326@gmail.com</v>
          </cell>
          <cell r="N42" t="str">
            <v>SRD</v>
          </cell>
          <cell r="O42" t="str">
            <v>Intervención de apoyo - Apoyo psicosocial</v>
          </cell>
          <cell r="P42"/>
          <cell r="Q42" t="str">
            <v>Vulneración</v>
          </cell>
          <cell r="R42"/>
          <cell r="S42" t="str">
            <v>2000-445-2020</v>
          </cell>
          <cell r="T42">
            <v>50</v>
          </cell>
          <cell r="U42"/>
          <cell r="V42">
            <v>44181</v>
          </cell>
          <cell r="W42">
            <v>44347</v>
          </cell>
          <cell r="X42">
            <v>94788625</v>
          </cell>
          <cell r="Y42" t="str">
            <v>Zobeida Galvan Vega</v>
          </cell>
        </row>
        <row r="43">
          <cell r="B43" t="str">
            <v>20-156-42</v>
          </cell>
          <cell r="C43" t="str">
            <v>Cesar</v>
          </cell>
          <cell r="D43" t="str">
            <v>Fundación menores del futuro</v>
          </cell>
          <cell r="E43" t="str">
            <v>824002319-2</v>
          </cell>
          <cell r="F43" t="str">
            <v>Piedad Rodriguez Cotes</v>
          </cell>
          <cell r="G43"/>
          <cell r="H43" t="str">
            <v>Carrera 6 No. 7-64 Barrio Solano Perez</v>
          </cell>
          <cell r="I43" t="str">
            <v>Aguachica</v>
          </cell>
          <cell r="J43" t="str">
            <v>Aguachica</v>
          </cell>
          <cell r="K43"/>
          <cell r="L43" t="str">
            <v>3163006474-3218246552</v>
          </cell>
          <cell r="M43" t="str">
            <v>fumefuaguachica@hotmail.com</v>
          </cell>
          <cell r="N43" t="str">
            <v>SRD</v>
          </cell>
          <cell r="O43" t="str">
            <v>Externado</v>
          </cell>
          <cell r="P43" t="str">
            <v>Media jornada</v>
          </cell>
          <cell r="Q43" t="str">
            <v>Trabajo infantil</v>
          </cell>
          <cell r="R43"/>
          <cell r="S43" t="str">
            <v>2000-446-2020</v>
          </cell>
          <cell r="T43">
            <v>100</v>
          </cell>
          <cell r="U43"/>
          <cell r="V43">
            <v>44181</v>
          </cell>
          <cell r="W43">
            <v>44347</v>
          </cell>
          <cell r="X43">
            <v>291576200</v>
          </cell>
          <cell r="Y43" t="str">
            <v>Glenis Galvis Ramos</v>
          </cell>
        </row>
        <row r="44">
          <cell r="B44" t="str">
            <v>20-156-43</v>
          </cell>
          <cell r="C44" t="str">
            <v>Cesar</v>
          </cell>
          <cell r="D44" t="str">
            <v>Fundación menores del futuro</v>
          </cell>
          <cell r="E44" t="str">
            <v>824002319-2</v>
          </cell>
          <cell r="F44" t="str">
            <v>Piedad Rodriguez Cotes</v>
          </cell>
          <cell r="G44"/>
          <cell r="H44" t="str">
            <v>Carrera 3 Bis No. 10A-84 Barrio Costa Hermosa - Corregimiento La Loma</v>
          </cell>
          <cell r="I44" t="str">
            <v>El Paso</v>
          </cell>
          <cell r="J44" t="str">
            <v>Chiriguaná</v>
          </cell>
          <cell r="K44"/>
          <cell r="L44" t="str">
            <v>3163006936 3022411841</v>
          </cell>
          <cell r="M44" t="str">
            <v>fumefulaloma@hotmail.com</v>
          </cell>
          <cell r="N44" t="str">
            <v>SRD</v>
          </cell>
          <cell r="O44" t="str">
            <v>Externado</v>
          </cell>
          <cell r="P44" t="str">
            <v>Media jornada</v>
          </cell>
          <cell r="Q44" t="str">
            <v>Trabajo infantil</v>
          </cell>
          <cell r="R44"/>
          <cell r="S44" t="str">
            <v>2000-446-2020</v>
          </cell>
          <cell r="T44">
            <v>160</v>
          </cell>
          <cell r="U44"/>
          <cell r="V44">
            <v>44181</v>
          </cell>
          <cell r="W44">
            <v>44347</v>
          </cell>
          <cell r="X44">
            <v>466521920</v>
          </cell>
          <cell r="Y44" t="str">
            <v>Albenys Salazar Mejia</v>
          </cell>
        </row>
        <row r="45">
          <cell r="B45" t="str">
            <v>20-156-44</v>
          </cell>
          <cell r="C45" t="str">
            <v>Cesar</v>
          </cell>
          <cell r="D45" t="str">
            <v>Fundación menores del futuro</v>
          </cell>
          <cell r="E45" t="str">
            <v>824002319-2</v>
          </cell>
          <cell r="F45" t="str">
            <v>Piedad Rodriguez Cotes</v>
          </cell>
          <cell r="G45"/>
          <cell r="H45" t="str">
            <v>Parcela 6 Manzana 3 Unidad Inmobiliaria Las Marías Vía La Paz</v>
          </cell>
          <cell r="I45" t="str">
            <v>Valledupar</v>
          </cell>
          <cell r="J45" t="str">
            <v>Valledupar N. 2</v>
          </cell>
          <cell r="K45"/>
          <cell r="L45">
            <v>3015012034</v>
          </cell>
          <cell r="M45" t="str">
            <v>fumefuvalledupar@gmail.com</v>
          </cell>
          <cell r="N45" t="str">
            <v>SRD</v>
          </cell>
          <cell r="O45" t="str">
            <v>Externado</v>
          </cell>
          <cell r="P45" t="str">
            <v>Media jornada</v>
          </cell>
          <cell r="Q45" t="str">
            <v>Trabajo infantil</v>
          </cell>
          <cell r="R45"/>
          <cell r="S45" t="str">
            <v>2000-446-2020</v>
          </cell>
          <cell r="T45">
            <v>100</v>
          </cell>
          <cell r="U45"/>
          <cell r="V45">
            <v>44181</v>
          </cell>
          <cell r="W45">
            <v>44347</v>
          </cell>
          <cell r="X45">
            <v>291576200</v>
          </cell>
          <cell r="Y45" t="str">
            <v>Zobeida Galvan Vega</v>
          </cell>
        </row>
        <row r="46">
          <cell r="B46" t="str">
            <v>20-156-45</v>
          </cell>
          <cell r="C46" t="str">
            <v>Cesar</v>
          </cell>
          <cell r="D46" t="str">
            <v>Fundación menores del futuro</v>
          </cell>
          <cell r="E46" t="str">
            <v>824002319-2</v>
          </cell>
          <cell r="F46" t="str">
            <v>Piedad Rodriguez Cotes</v>
          </cell>
          <cell r="G46"/>
          <cell r="H46" t="str">
            <v>Calle 3 No. 7-110 Barrio Barranquillita</v>
          </cell>
          <cell r="I46" t="str">
            <v>Chiriguaná</v>
          </cell>
          <cell r="J46" t="str">
            <v>Chiriguaná</v>
          </cell>
          <cell r="K46"/>
          <cell r="L46">
            <v>3114144526</v>
          </cell>
          <cell r="M46" t="str">
            <v>fmf.tichiriguana@hotmail.com</v>
          </cell>
          <cell r="N46" t="str">
            <v>SRD</v>
          </cell>
          <cell r="O46" t="str">
            <v>Externado</v>
          </cell>
          <cell r="P46" t="str">
            <v>Media jornada</v>
          </cell>
          <cell r="Q46" t="str">
            <v>Trabajo infantil</v>
          </cell>
          <cell r="R46"/>
          <cell r="S46" t="str">
            <v>2000-446-2020</v>
          </cell>
          <cell r="T46">
            <v>70</v>
          </cell>
          <cell r="U46"/>
          <cell r="V46">
            <v>44181</v>
          </cell>
          <cell r="W46">
            <v>44347</v>
          </cell>
          <cell r="X46">
            <v>204103340</v>
          </cell>
          <cell r="Y46" t="str">
            <v>Albenys Salazar Mejia</v>
          </cell>
        </row>
        <row r="47">
          <cell r="B47" t="str">
            <v>20-16-46</v>
          </cell>
          <cell r="C47" t="str">
            <v>Cesar</v>
          </cell>
          <cell r="D47" t="str">
            <v>Asociación de profesionales en programas de promoción y prevención, para la salud, la educación, la familia y la comunidad - APSEFACOM</v>
          </cell>
          <cell r="E47" t="str">
            <v>824002390-6</v>
          </cell>
          <cell r="F47" t="str">
            <v>Sahury Maria Emiliany Ruiz</v>
          </cell>
          <cell r="G47"/>
          <cell r="H47" t="str">
            <v>Carrera 8 No. 13B-106 Barrio Cañahuate</v>
          </cell>
          <cell r="I47" t="str">
            <v>Valledupar</v>
          </cell>
          <cell r="J47" t="str">
            <v>Valledupar N. 2</v>
          </cell>
          <cell r="K47">
            <v>5744528</v>
          </cell>
          <cell r="L47">
            <v>3157244530</v>
          </cell>
          <cell r="M47" t="str">
            <v>marthaines.apsefacom@hotmail.com</v>
          </cell>
          <cell r="N47" t="str">
            <v>SRD</v>
          </cell>
          <cell r="O47" t="str">
            <v>Intervención de apoyo - Apoyo psicológico especializado</v>
          </cell>
          <cell r="P47"/>
          <cell r="Q47" t="str">
            <v>Vulneración</v>
          </cell>
          <cell r="R47"/>
          <cell r="S47" t="str">
            <v>2000-447-2020</v>
          </cell>
          <cell r="T47"/>
          <cell r="U47">
            <v>100</v>
          </cell>
          <cell r="V47">
            <v>44181</v>
          </cell>
          <cell r="W47">
            <v>44347</v>
          </cell>
          <cell r="X47">
            <v>38213750</v>
          </cell>
          <cell r="Y47" t="str">
            <v>Zobeida Galvan Vega</v>
          </cell>
        </row>
        <row r="48">
          <cell r="B48" t="str">
            <v>20-16-47</v>
          </cell>
          <cell r="C48" t="str">
            <v>Cesar</v>
          </cell>
          <cell r="D48" t="str">
            <v>Asociación de profesionales en programas de promoción y prevención, para la salud, la educación, la familia y la comunidad - APSEFACOM</v>
          </cell>
          <cell r="E48" t="str">
            <v>824002390-6</v>
          </cell>
          <cell r="F48" t="str">
            <v>Sahury Maria Emiliany Ruiz</v>
          </cell>
          <cell r="G48"/>
          <cell r="H48" t="str">
            <v>Calle 3 No. 19-31 Local 1</v>
          </cell>
          <cell r="I48" t="str">
            <v>Aguachica</v>
          </cell>
          <cell r="J48" t="str">
            <v>Aguachica</v>
          </cell>
          <cell r="K48"/>
          <cell r="L48">
            <v>3145455763</v>
          </cell>
          <cell r="M48" t="str">
            <v>marthaines.apsefacom@hotmail.com</v>
          </cell>
          <cell r="N48" t="str">
            <v>SRD</v>
          </cell>
          <cell r="O48" t="str">
            <v>Intervención de apoyo - Apoyo psicológico especializado</v>
          </cell>
          <cell r="P48"/>
          <cell r="Q48" t="str">
            <v>Vulneración</v>
          </cell>
          <cell r="R48"/>
          <cell r="S48" t="str">
            <v>2000-447-2020</v>
          </cell>
          <cell r="T48"/>
          <cell r="U48">
            <v>100</v>
          </cell>
          <cell r="V48">
            <v>44181</v>
          </cell>
          <cell r="W48">
            <v>44347</v>
          </cell>
          <cell r="X48">
            <v>38213750</v>
          </cell>
          <cell r="Y48" t="str">
            <v>Glenis Galvis Ramos</v>
          </cell>
        </row>
        <row r="49">
          <cell r="B49" t="str">
            <v>20-16-48</v>
          </cell>
          <cell r="C49" t="str">
            <v>Cesar</v>
          </cell>
          <cell r="D49" t="str">
            <v>Asociación de profesionales en programas de promoción y prevención, para la salud, la educación, la familia y la comunidad - APSEFACOM</v>
          </cell>
          <cell r="E49" t="str">
            <v>824002390-6</v>
          </cell>
          <cell r="F49" t="str">
            <v>Sahury Maria Emiliany Ruiz</v>
          </cell>
          <cell r="G49"/>
          <cell r="H49" t="str">
            <v>Calle 18 No. 13-145</v>
          </cell>
          <cell r="I49" t="str">
            <v>Agustín Codazzi</v>
          </cell>
          <cell r="J49" t="str">
            <v>Codazzi</v>
          </cell>
          <cell r="K49"/>
          <cell r="L49">
            <v>3145455763</v>
          </cell>
          <cell r="M49" t="str">
            <v>marthaines.apsefacom@hotmail.com</v>
          </cell>
          <cell r="N49" t="str">
            <v>SRD</v>
          </cell>
          <cell r="O49" t="str">
            <v>Intervención de apoyo - Apoyo psicológico especializado</v>
          </cell>
          <cell r="P49"/>
          <cell r="Q49" t="str">
            <v>Vulneración</v>
          </cell>
          <cell r="R49"/>
          <cell r="S49" t="str">
            <v>2000-447-2020</v>
          </cell>
          <cell r="T49"/>
          <cell r="U49">
            <v>60</v>
          </cell>
          <cell r="V49">
            <v>44181</v>
          </cell>
          <cell r="W49">
            <v>44347</v>
          </cell>
          <cell r="X49">
            <v>22928250</v>
          </cell>
          <cell r="Y49" t="str">
            <v>Rosa Felicia Daza</v>
          </cell>
        </row>
        <row r="50">
          <cell r="B50" t="str">
            <v>20-16-49</v>
          </cell>
          <cell r="C50" t="str">
            <v>Cesar</v>
          </cell>
          <cell r="D50" t="str">
            <v>Asociación de profesionales en programas de promoción y prevención, para la salud, la educación, la familia y la comunidad - APSEFACOM</v>
          </cell>
          <cell r="E50" t="str">
            <v>824002390-6</v>
          </cell>
          <cell r="F50" t="str">
            <v>Sahury Maria Emiliany Ruiz</v>
          </cell>
          <cell r="G50"/>
          <cell r="H50" t="str">
            <v>Carrera 4 No. 8-45 Edificio Machado</v>
          </cell>
          <cell r="I50" t="str">
            <v>Chiriguaná</v>
          </cell>
          <cell r="J50" t="str">
            <v>Chiriguaná</v>
          </cell>
          <cell r="K50"/>
          <cell r="L50">
            <v>3145455763</v>
          </cell>
          <cell r="M50" t="str">
            <v>marthaines.apsefacom@hotmail.com</v>
          </cell>
          <cell r="N50" t="str">
            <v>SRD</v>
          </cell>
          <cell r="O50" t="str">
            <v>Intervención de apoyo - Apoyo psicológico especializado</v>
          </cell>
          <cell r="P50"/>
          <cell r="Q50" t="str">
            <v>Vulneración</v>
          </cell>
          <cell r="R50"/>
          <cell r="S50" t="str">
            <v>2000-447-2020</v>
          </cell>
          <cell r="T50"/>
          <cell r="U50">
            <v>50</v>
          </cell>
          <cell r="V50">
            <v>44181</v>
          </cell>
          <cell r="W50">
            <v>44347</v>
          </cell>
          <cell r="X50">
            <v>19106875</v>
          </cell>
          <cell r="Y50" t="str">
            <v>Albenys Salazar Mejia</v>
          </cell>
        </row>
        <row r="51">
          <cell r="B51" t="str">
            <v>20-16-50</v>
          </cell>
          <cell r="C51" t="str">
            <v>Cesar</v>
          </cell>
          <cell r="D51" t="str">
            <v>Asociación de profesionales en programas de promoción y prevención, para la salud, la educación, la familia y la comunidad - APSEFACOM</v>
          </cell>
          <cell r="E51" t="str">
            <v>824002390-6</v>
          </cell>
          <cell r="F51" t="str">
            <v>Sahury Maria Emiliany Ruiz</v>
          </cell>
          <cell r="G51"/>
          <cell r="H51" t="str">
            <v>Carrera 8 No. 13B-106 Barrio Cañahuate</v>
          </cell>
          <cell r="I51" t="str">
            <v>Valledupar</v>
          </cell>
          <cell r="J51" t="str">
            <v>Valledupar N. 2</v>
          </cell>
          <cell r="K51"/>
          <cell r="L51">
            <v>3145455763</v>
          </cell>
          <cell r="M51" t="str">
            <v>apsefacomgeneral@outlook.com</v>
          </cell>
          <cell r="N51" t="str">
            <v>SRD</v>
          </cell>
          <cell r="O51" t="str">
            <v>Intervención de apoyo - Apoyo psicológico especializado</v>
          </cell>
          <cell r="P51"/>
          <cell r="Q51" t="str">
            <v>Violencia sexual</v>
          </cell>
          <cell r="R51"/>
          <cell r="S51" t="str">
            <v>2000-448-2020</v>
          </cell>
          <cell r="T51"/>
          <cell r="U51">
            <v>144</v>
          </cell>
          <cell r="V51">
            <v>44181</v>
          </cell>
          <cell r="W51">
            <v>44347</v>
          </cell>
          <cell r="X51">
            <v>55027800</v>
          </cell>
          <cell r="Y51" t="str">
            <v>Zobeida Galvan Vega</v>
          </cell>
        </row>
        <row r="52">
          <cell r="B52" t="str">
            <v>20-16-51</v>
          </cell>
          <cell r="C52" t="str">
            <v>Cesar</v>
          </cell>
          <cell r="D52" t="str">
            <v>Asociación de profesionales en programas de promoción y prevención, para la salud, la educación, la familia y la comunidad - APSEFACOM</v>
          </cell>
          <cell r="E52" t="str">
            <v>824002390-6</v>
          </cell>
          <cell r="F52" t="str">
            <v>Sahury Maria Emiliany Ruiz</v>
          </cell>
          <cell r="G52"/>
          <cell r="H52" t="str">
            <v>Calle 3 No. 19-31 Local 1</v>
          </cell>
          <cell r="I52" t="str">
            <v>Aguachica</v>
          </cell>
          <cell r="J52" t="str">
            <v>Aguachica</v>
          </cell>
          <cell r="K52"/>
          <cell r="L52">
            <v>3145455763</v>
          </cell>
          <cell r="M52" t="str">
            <v>apsefacomgeneral@outlook.com</v>
          </cell>
          <cell r="N52" t="str">
            <v>SRD</v>
          </cell>
          <cell r="O52" t="str">
            <v>Intervención de apoyo - Apoyo psicológico especializado</v>
          </cell>
          <cell r="P52"/>
          <cell r="Q52" t="str">
            <v>Violencia sexual</v>
          </cell>
          <cell r="R52"/>
          <cell r="S52" t="str">
            <v>2000-448-2020</v>
          </cell>
          <cell r="T52"/>
          <cell r="U52">
            <v>144</v>
          </cell>
          <cell r="V52">
            <v>44181</v>
          </cell>
          <cell r="W52">
            <v>44347</v>
          </cell>
          <cell r="X52">
            <v>55027800</v>
          </cell>
          <cell r="Y52" t="str">
            <v>Glenis Galvis Ramos</v>
          </cell>
        </row>
        <row r="53">
          <cell r="B53" t="str">
            <v>20-16-52</v>
          </cell>
          <cell r="C53" t="str">
            <v>Cesar</v>
          </cell>
          <cell r="D53" t="str">
            <v>Asociación de profesionales en programas de promoción y prevención, para la salud, la educación, la familia y la comunidad - APSEFACOM</v>
          </cell>
          <cell r="E53" t="str">
            <v>824002390-6</v>
          </cell>
          <cell r="F53" t="str">
            <v>Sahury Maria Emiliany Ruiz</v>
          </cell>
          <cell r="G53"/>
          <cell r="H53" t="str">
            <v>Calle 18 No. 13-145</v>
          </cell>
          <cell r="I53" t="str">
            <v>Agustín Codazzi</v>
          </cell>
          <cell r="J53" t="str">
            <v>Codazzi</v>
          </cell>
          <cell r="K53"/>
          <cell r="L53">
            <v>3145455763</v>
          </cell>
          <cell r="M53" t="str">
            <v>apsefacomgeneral@outlook.com</v>
          </cell>
          <cell r="N53" t="str">
            <v>SRD</v>
          </cell>
          <cell r="O53" t="str">
            <v>Intervención de apoyo - Apoyo psicológico especializado</v>
          </cell>
          <cell r="P53"/>
          <cell r="Q53" t="str">
            <v>Violencia sexual</v>
          </cell>
          <cell r="R53"/>
          <cell r="S53" t="str">
            <v>2000-448-2020</v>
          </cell>
          <cell r="T53"/>
          <cell r="U53">
            <v>144</v>
          </cell>
          <cell r="V53">
            <v>44181</v>
          </cell>
          <cell r="W53">
            <v>44347</v>
          </cell>
          <cell r="X53">
            <v>55027800</v>
          </cell>
          <cell r="Y53" t="str">
            <v>Rosa Felicia Daza</v>
          </cell>
        </row>
        <row r="54">
          <cell r="B54" t="str">
            <v>20-16-53</v>
          </cell>
          <cell r="C54" t="str">
            <v>Cesar</v>
          </cell>
          <cell r="D54" t="str">
            <v>Asociación de profesionales en programas de promoción y prevención, para la salud, la educación, la familia y la comunidad - APSEFACOM</v>
          </cell>
          <cell r="E54" t="str">
            <v>824002390-6</v>
          </cell>
          <cell r="F54" t="str">
            <v>Sahury Maria Emiliany Ruiz</v>
          </cell>
          <cell r="G54"/>
          <cell r="H54" t="str">
            <v>Carrera 4 No. 8-45 Edificio Machado</v>
          </cell>
          <cell r="I54" t="str">
            <v>Chiriguaná</v>
          </cell>
          <cell r="J54" t="str">
            <v>Chiriguaná</v>
          </cell>
          <cell r="K54"/>
          <cell r="L54">
            <v>3145455763</v>
          </cell>
          <cell r="M54" t="str">
            <v>apsefacomgeneral@outlook.com</v>
          </cell>
          <cell r="N54" t="str">
            <v>SRD</v>
          </cell>
          <cell r="O54" t="str">
            <v>Intervención de apoyo - Apoyo psicológico especializado</v>
          </cell>
          <cell r="P54"/>
          <cell r="Q54" t="str">
            <v>Violencia sexual</v>
          </cell>
          <cell r="R54"/>
          <cell r="S54" t="str">
            <v>2000-448-2020</v>
          </cell>
          <cell r="T54"/>
          <cell r="U54">
            <v>144</v>
          </cell>
          <cell r="V54">
            <v>44181</v>
          </cell>
          <cell r="W54">
            <v>44347</v>
          </cell>
          <cell r="X54">
            <v>55027800</v>
          </cell>
          <cell r="Y54" t="str">
            <v>Albenys Salazar Mejia</v>
          </cell>
        </row>
        <row r="55">
          <cell r="B55" t="str">
            <v>20-16-54</v>
          </cell>
          <cell r="C55" t="str">
            <v>Cesar</v>
          </cell>
          <cell r="D55" t="str">
            <v>Asociación de profesionales en programas de promoción y prevención, para la salud, la educación, la familia y la comunidad - APSEFACOM</v>
          </cell>
          <cell r="E55" t="str">
            <v>824002390-6</v>
          </cell>
          <cell r="F55" t="str">
            <v>Sahury Maria Emiliany Ruiz</v>
          </cell>
          <cell r="G55"/>
          <cell r="H55" t="str">
            <v>Calle 13 No. 22-40</v>
          </cell>
          <cell r="I55" t="str">
            <v>Bosconia</v>
          </cell>
          <cell r="J55" t="str">
            <v>Valledupar N. 2</v>
          </cell>
          <cell r="K55"/>
          <cell r="L55">
            <v>3017923400</v>
          </cell>
          <cell r="M55" t="str">
            <v>externadobosconia98@gmail.com</v>
          </cell>
          <cell r="N55" t="str">
            <v>SRD</v>
          </cell>
          <cell r="O55" t="str">
            <v>Externado</v>
          </cell>
          <cell r="P55" t="str">
            <v>Media jornada</v>
          </cell>
          <cell r="Q55" t="str">
            <v>Trabajo infantil</v>
          </cell>
          <cell r="R55"/>
          <cell r="S55" t="str">
            <v>2000-449-2020</v>
          </cell>
          <cell r="T55">
            <v>100</v>
          </cell>
          <cell r="U55"/>
          <cell r="V55">
            <v>44181</v>
          </cell>
          <cell r="W55">
            <v>44347</v>
          </cell>
          <cell r="X55">
            <v>291576200</v>
          </cell>
          <cell r="Y55" t="str">
            <v>Zobeida Galvan Vega</v>
          </cell>
        </row>
        <row r="56">
          <cell r="B56" t="str">
            <v>20-16-55</v>
          </cell>
          <cell r="C56" t="str">
            <v>Cesar</v>
          </cell>
          <cell r="D56" t="str">
            <v>Asociación de profesionales en programas de promoción y prevención, para la salud, la educación, la familia y la comunidad - APSEFACOM</v>
          </cell>
          <cell r="E56" t="str">
            <v>824002390-6</v>
          </cell>
          <cell r="F56" t="str">
            <v>Sahury Maria Emiliany Ruiz</v>
          </cell>
          <cell r="G56"/>
          <cell r="H56" t="str">
            <v>Calle 13 No. 11-05</v>
          </cell>
          <cell r="I56" t="str">
            <v>Aguachica</v>
          </cell>
          <cell r="J56" t="str">
            <v>Aguachica</v>
          </cell>
          <cell r="K56"/>
          <cell r="L56">
            <v>3163971946</v>
          </cell>
          <cell r="M56" t="str">
            <v>apsefacomintervenciondeapoyo@gmail.com</v>
          </cell>
          <cell r="N56" t="str">
            <v>SRD</v>
          </cell>
          <cell r="O56" t="str">
            <v>Intervención de apoyo - Apoyo psicosocial</v>
          </cell>
          <cell r="P56"/>
          <cell r="Q56" t="str">
            <v>Vulneración</v>
          </cell>
          <cell r="R56"/>
          <cell r="S56" t="str">
            <v>2000-450-2020</v>
          </cell>
          <cell r="T56">
            <v>139</v>
          </cell>
          <cell r="U56"/>
          <cell r="V56">
            <v>44181</v>
          </cell>
          <cell r="W56">
            <v>44347</v>
          </cell>
          <cell r="X56">
            <v>263512378</v>
          </cell>
          <cell r="Y56" t="str">
            <v>Glenis Galvis Ramos</v>
          </cell>
        </row>
        <row r="57">
          <cell r="B57" t="str">
            <v>91-160-56</v>
          </cell>
          <cell r="C57" t="str">
            <v>Amazonas</v>
          </cell>
          <cell r="D57" t="str">
            <v>Fundación MUNAY</v>
          </cell>
          <cell r="E57" t="str">
            <v>900276174-2</v>
          </cell>
          <cell r="F57" t="str">
            <v>Jose Miguel Mendez Tavera</v>
          </cell>
          <cell r="G57" t="str">
            <v>Casa del menor</v>
          </cell>
          <cell r="H57" t="str">
            <v>Carrera 5 calle 15-40 Barrio La Esperanza</v>
          </cell>
          <cell r="I57" t="str">
            <v>Leticia</v>
          </cell>
          <cell r="J57" t="str">
            <v>Leticia</v>
          </cell>
          <cell r="K57">
            <v>4589728</v>
          </cell>
          <cell r="L57">
            <v>3209663209</v>
          </cell>
          <cell r="M57" t="str">
            <v>fundacionmunay@gmail.com</v>
          </cell>
          <cell r="N57" t="str">
            <v>SRPA</v>
          </cell>
          <cell r="O57" t="str">
            <v>Centro transitorio</v>
          </cell>
          <cell r="P57"/>
          <cell r="Q57" t="str">
            <v>SRPA</v>
          </cell>
          <cell r="R57"/>
          <cell r="S57">
            <v>87</v>
          </cell>
          <cell r="T57">
            <v>2</v>
          </cell>
          <cell r="U57"/>
          <cell r="V57">
            <v>44181</v>
          </cell>
          <cell r="W57">
            <v>44347</v>
          </cell>
          <cell r="X57">
            <v>21917645</v>
          </cell>
          <cell r="Y57" t="str">
            <v>Adrina Del Pilar Herrera</v>
          </cell>
        </row>
        <row r="58">
          <cell r="B58" t="str">
            <v>91-160-57</v>
          </cell>
          <cell r="C58" t="str">
            <v>Amazonas</v>
          </cell>
          <cell r="D58" t="str">
            <v>Fundación MUNAY</v>
          </cell>
          <cell r="E58" t="str">
            <v>900276174-2</v>
          </cell>
          <cell r="F58" t="str">
            <v>Jose Miguel Mendez Tavera</v>
          </cell>
          <cell r="G58" t="str">
            <v>Casa del menor</v>
          </cell>
          <cell r="H58" t="str">
            <v>Carrera 5 calle 15-40 Barrio La Esperanza</v>
          </cell>
          <cell r="I58" t="str">
            <v>Leticia</v>
          </cell>
          <cell r="J58" t="str">
            <v>Leticia</v>
          </cell>
          <cell r="K58">
            <v>4589728</v>
          </cell>
          <cell r="L58">
            <v>3209663209</v>
          </cell>
          <cell r="M58" t="str">
            <v>fundacionmunay@gmail.com</v>
          </cell>
          <cell r="N58" t="str">
            <v>SRPA</v>
          </cell>
          <cell r="O58" t="str">
            <v>Centro de internamiento preventivo</v>
          </cell>
          <cell r="P58"/>
          <cell r="Q58" t="str">
            <v>SRPA</v>
          </cell>
          <cell r="R58"/>
          <cell r="S58">
            <v>87</v>
          </cell>
          <cell r="T58">
            <v>8</v>
          </cell>
          <cell r="U58"/>
          <cell r="V58">
            <v>44181</v>
          </cell>
          <cell r="W58">
            <v>44347</v>
          </cell>
          <cell r="X58">
            <v>94070548</v>
          </cell>
          <cell r="Y58" t="str">
            <v>Adrina Del Pilar Herrera</v>
          </cell>
        </row>
        <row r="59">
          <cell r="B59" t="str">
            <v>91-160-58</v>
          </cell>
          <cell r="C59" t="str">
            <v>Amazonas</v>
          </cell>
          <cell r="D59" t="str">
            <v>Fundación MUNAY</v>
          </cell>
          <cell r="E59" t="str">
            <v>900276174-2</v>
          </cell>
          <cell r="F59" t="str">
            <v>Jose Miguel Mendez Tavera</v>
          </cell>
          <cell r="G59" t="str">
            <v>Casa del menor</v>
          </cell>
          <cell r="H59" t="str">
            <v>Carrera 5 calle 15-40 Barrio La Esperanza</v>
          </cell>
          <cell r="I59" t="str">
            <v>Leticia</v>
          </cell>
          <cell r="J59" t="str">
            <v>Leticia</v>
          </cell>
          <cell r="K59">
            <v>4589728</v>
          </cell>
          <cell r="L59">
            <v>3209663209</v>
          </cell>
          <cell r="M59" t="str">
            <v>fundacionmunay@gmail.com</v>
          </cell>
          <cell r="N59" t="str">
            <v>SRPA</v>
          </cell>
          <cell r="O59" t="str">
            <v>Centro de atención especializada</v>
          </cell>
          <cell r="P59"/>
          <cell r="Q59" t="str">
            <v>SRPA</v>
          </cell>
          <cell r="R59"/>
          <cell r="S59">
            <v>87</v>
          </cell>
          <cell r="T59">
            <v>17</v>
          </cell>
          <cell r="U59"/>
          <cell r="V59">
            <v>44181</v>
          </cell>
          <cell r="W59">
            <v>44347</v>
          </cell>
          <cell r="X59">
            <v>200356382</v>
          </cell>
          <cell r="Y59" t="str">
            <v>Adrina Del Pilar Herrera</v>
          </cell>
        </row>
        <row r="60">
          <cell r="B60" t="str">
            <v>91-160-59</v>
          </cell>
          <cell r="C60" t="str">
            <v>Amazonas</v>
          </cell>
          <cell r="D60" t="str">
            <v>Fundación MUNAY</v>
          </cell>
          <cell r="E60" t="str">
            <v>900276174-2</v>
          </cell>
          <cell r="F60" t="str">
            <v>Jose Miguel Mendez Tavera</v>
          </cell>
          <cell r="G60" t="str">
            <v>Casa del menor</v>
          </cell>
          <cell r="H60" t="str">
            <v>Carrera 5 calle 15-40 Barrio La Esperanza</v>
          </cell>
          <cell r="I60" t="str">
            <v>Leticia</v>
          </cell>
          <cell r="J60" t="str">
            <v>Leticia</v>
          </cell>
          <cell r="K60">
            <v>4589728</v>
          </cell>
          <cell r="L60">
            <v>3209663209</v>
          </cell>
          <cell r="M60" t="str">
            <v>fundacionmunay@gmail.com</v>
          </cell>
          <cell r="N60" t="str">
            <v>SRPA</v>
          </cell>
          <cell r="O60" t="str">
            <v>Libertad vigilada – asistida</v>
          </cell>
          <cell r="P60"/>
          <cell r="Q60" t="str">
            <v>SRPA</v>
          </cell>
          <cell r="R60"/>
          <cell r="S60">
            <v>88</v>
          </cell>
          <cell r="T60">
            <v>17</v>
          </cell>
          <cell r="U60"/>
          <cell r="V60">
            <v>44181</v>
          </cell>
          <cell r="W60">
            <v>44347</v>
          </cell>
          <cell r="X60">
            <v>43862584</v>
          </cell>
          <cell r="Y60" t="str">
            <v>Adrina Del Pilar Herrera</v>
          </cell>
        </row>
        <row r="61">
          <cell r="B61" t="str">
            <v>91-160-60</v>
          </cell>
          <cell r="C61" t="str">
            <v>Amazonas</v>
          </cell>
          <cell r="D61" t="str">
            <v>Fundación MUNAY</v>
          </cell>
          <cell r="E61" t="str">
            <v>900276174-2</v>
          </cell>
          <cell r="F61" t="str">
            <v>Jose Miguel Mendez Tavera</v>
          </cell>
          <cell r="G61" t="str">
            <v>Casa del menor</v>
          </cell>
          <cell r="H61" t="str">
            <v>Carrera 5 calle 15-40 Barrio La Esperanza</v>
          </cell>
          <cell r="I61" t="str">
            <v>Leticia</v>
          </cell>
          <cell r="J61" t="str">
            <v>Leticia</v>
          </cell>
          <cell r="K61">
            <v>4589728</v>
          </cell>
          <cell r="L61">
            <v>3209663209</v>
          </cell>
          <cell r="M61" t="str">
            <v>fundacionmunay@gmail.com</v>
          </cell>
          <cell r="N61" t="str">
            <v>SRPA</v>
          </cell>
          <cell r="O61" t="str">
            <v>Intervención de apoyo RAJ</v>
          </cell>
          <cell r="P61"/>
          <cell r="Q61" t="str">
            <v>RAJ</v>
          </cell>
          <cell r="R61"/>
          <cell r="S61">
            <v>88</v>
          </cell>
          <cell r="T61">
            <v>20</v>
          </cell>
          <cell r="U61"/>
          <cell r="V61">
            <v>44181</v>
          </cell>
          <cell r="W61">
            <v>44347</v>
          </cell>
          <cell r="X61">
            <v>39439520</v>
          </cell>
          <cell r="Y61" t="str">
            <v>Adrina Del Pilar Herrera</v>
          </cell>
        </row>
        <row r="62">
          <cell r="B62" t="str">
            <v>73-127-61</v>
          </cell>
          <cell r="C62" t="str">
            <v>Tolima</v>
          </cell>
          <cell r="D62" t="str">
            <v>Fundación familiar pro rehabilitación de farmacodependientes FFARO</v>
          </cell>
          <cell r="E62" t="str">
            <v>800034694-1</v>
          </cell>
          <cell r="F62" t="str">
            <v>Deysi Maritza Horta Lancheros</v>
          </cell>
          <cell r="G62"/>
          <cell r="H62" t="str">
            <v>Calle 30 Carrera 3 Esquina Barrio Claret</v>
          </cell>
          <cell r="I62" t="str">
            <v>Ibagué</v>
          </cell>
          <cell r="J62" t="str">
            <v>Jordán</v>
          </cell>
          <cell r="K62" t="str">
            <v>7431069-7431394</v>
          </cell>
          <cell r="L62">
            <v>3166240547</v>
          </cell>
          <cell r="M62" t="str">
            <v>contacto@fundacionfaro.org</v>
          </cell>
          <cell r="N62" t="str">
            <v>SRPA</v>
          </cell>
          <cell r="O62" t="str">
            <v>Centro de atención especializada</v>
          </cell>
          <cell r="P62"/>
          <cell r="Q62" t="str">
            <v>SRPA</v>
          </cell>
          <cell r="R62"/>
          <cell r="S62" t="str">
            <v>7300-340-2020</v>
          </cell>
          <cell r="T62">
            <v>70</v>
          </cell>
          <cell r="U62"/>
          <cell r="V62">
            <v>44181</v>
          </cell>
          <cell r="W62">
            <v>44347</v>
          </cell>
          <cell r="X62">
            <v>940343833</v>
          </cell>
          <cell r="Y62" t="str">
            <v>Aleyda Rivera Sanchez</v>
          </cell>
        </row>
        <row r="63">
          <cell r="B63" t="str">
            <v>73-127-62</v>
          </cell>
          <cell r="C63" t="str">
            <v>Tolima</v>
          </cell>
          <cell r="D63" t="str">
            <v>Fundación familiar pro rehabilitación de farmacodependientes FFARO</v>
          </cell>
          <cell r="E63" t="str">
            <v>800034694-1</v>
          </cell>
          <cell r="F63" t="str">
            <v>Deysi Maritza Horta Lancheros</v>
          </cell>
          <cell r="G63"/>
          <cell r="H63" t="str">
            <v>Calle 30 Carrera 3 Esquina Barrio Claret</v>
          </cell>
          <cell r="I63" t="str">
            <v>Ibagué</v>
          </cell>
          <cell r="J63" t="str">
            <v>Jordán</v>
          </cell>
          <cell r="K63" t="str">
            <v>7431069-7431394</v>
          </cell>
          <cell r="L63">
            <v>3166240547</v>
          </cell>
          <cell r="M63" t="str">
            <v>contacto@fundacionfaro.org</v>
          </cell>
          <cell r="N63" t="str">
            <v>SRPA</v>
          </cell>
          <cell r="O63" t="str">
            <v>Centro de internamiento preventivo</v>
          </cell>
          <cell r="P63"/>
          <cell r="Q63" t="str">
            <v>SRPA</v>
          </cell>
          <cell r="R63"/>
          <cell r="S63" t="str">
            <v>7300-340-2020</v>
          </cell>
          <cell r="T63">
            <v>10</v>
          </cell>
          <cell r="U63"/>
          <cell r="V63">
            <v>44181</v>
          </cell>
          <cell r="W63">
            <v>44347</v>
          </cell>
          <cell r="X63"/>
          <cell r="Y63" t="str">
            <v>Aleyda Rivera Sanchez</v>
          </cell>
        </row>
        <row r="64">
          <cell r="B64" t="str">
            <v>73-127-63</v>
          </cell>
          <cell r="C64" t="str">
            <v>Tolima</v>
          </cell>
          <cell r="D64" t="str">
            <v>Fundación familiar pro rehabilitación de farmacodependientes FFARO</v>
          </cell>
          <cell r="E64" t="str">
            <v>800034694-1</v>
          </cell>
          <cell r="F64" t="str">
            <v>Deysi Maritza Horta Lancheros</v>
          </cell>
          <cell r="G64"/>
          <cell r="H64" t="str">
            <v>Carrera 5 No. 39A-77 Barrio Restrepo</v>
          </cell>
          <cell r="I64" t="str">
            <v>Ibagué</v>
          </cell>
          <cell r="J64" t="str">
            <v>Jordán</v>
          </cell>
          <cell r="K64" t="str">
            <v>7431069-7431394</v>
          </cell>
          <cell r="L64">
            <v>3166240547</v>
          </cell>
          <cell r="M64" t="str">
            <v>contacto@fundacionfaro.org</v>
          </cell>
          <cell r="N64" t="str">
            <v>SRPA</v>
          </cell>
          <cell r="O64" t="str">
            <v>Centro transitorio</v>
          </cell>
          <cell r="P64"/>
          <cell r="Q64" t="str">
            <v>SRPA</v>
          </cell>
          <cell r="R64"/>
          <cell r="S64" t="str">
            <v>7300-341-2020</v>
          </cell>
          <cell r="T64">
            <v>2</v>
          </cell>
          <cell r="U64"/>
          <cell r="V64">
            <v>44181</v>
          </cell>
          <cell r="W64">
            <v>44347</v>
          </cell>
          <cell r="X64">
            <v>21259960</v>
          </cell>
          <cell r="Y64" t="str">
            <v>Aleyda Rivera Sanchez</v>
          </cell>
        </row>
        <row r="65">
          <cell r="B65" t="str">
            <v>73-125-64</v>
          </cell>
          <cell r="C65" t="str">
            <v>Tolima</v>
          </cell>
          <cell r="D65" t="str">
            <v>Fundación familia entorno individuo - FEI</v>
          </cell>
          <cell r="E65" t="str">
            <v>900001876-4</v>
          </cell>
          <cell r="F65" t="str">
            <v>Luisa Fernanda Nuñez Cardenas</v>
          </cell>
          <cell r="G65" t="str">
            <v>Icaro</v>
          </cell>
          <cell r="H65" t="str">
            <v>Carrera 1A No. 29A-77 Barrio America</v>
          </cell>
          <cell r="I65" t="str">
            <v>Ibagué</v>
          </cell>
          <cell r="J65" t="str">
            <v>Jordán</v>
          </cell>
          <cell r="K65">
            <v>2644563</v>
          </cell>
          <cell r="L65">
            <v>3176491482</v>
          </cell>
          <cell r="M65" t="str">
            <v>jpaulcardonag@hotmail.com</v>
          </cell>
          <cell r="N65" t="str">
            <v>SRPA</v>
          </cell>
          <cell r="O65" t="str">
            <v>Libertad vigilada – asistida</v>
          </cell>
          <cell r="P65"/>
          <cell r="Q65" t="str">
            <v>SRPA</v>
          </cell>
          <cell r="R65"/>
          <cell r="S65" t="str">
            <v>7300-336-2020</v>
          </cell>
          <cell r="T65">
            <v>105</v>
          </cell>
          <cell r="U65"/>
          <cell r="V65">
            <v>44181</v>
          </cell>
          <cell r="W65">
            <v>44347</v>
          </cell>
          <cell r="X65">
            <v>269062361</v>
          </cell>
          <cell r="Y65" t="str">
            <v>Aleyda Rivera Sanchez</v>
          </cell>
        </row>
        <row r="66">
          <cell r="B66" t="str">
            <v>73-125-65</v>
          </cell>
          <cell r="C66" t="str">
            <v>Tolima</v>
          </cell>
          <cell r="D66" t="str">
            <v>Fundación familia entorno individuo - FEI</v>
          </cell>
          <cell r="E66" t="str">
            <v>900001876-4</v>
          </cell>
          <cell r="F66" t="str">
            <v>Luisa Fernanda Nuñez Cardenas</v>
          </cell>
          <cell r="G66"/>
          <cell r="H66" t="str">
            <v>Carrera 2 No. 29A-66 Barrio America</v>
          </cell>
          <cell r="I66" t="str">
            <v>Ibagué</v>
          </cell>
          <cell r="J66" t="str">
            <v>Jordán</v>
          </cell>
          <cell r="K66">
            <v>2644563</v>
          </cell>
          <cell r="L66">
            <v>3176491482</v>
          </cell>
          <cell r="M66" t="str">
            <v>jpaulcardonag@hotmail.com</v>
          </cell>
          <cell r="N66" t="str">
            <v>SRPA</v>
          </cell>
          <cell r="O66" t="str">
            <v>Semicerrado externado</v>
          </cell>
          <cell r="P66" t="str">
            <v>Media jornada</v>
          </cell>
          <cell r="Q66" t="str">
            <v>SRPA</v>
          </cell>
          <cell r="R66"/>
          <cell r="S66" t="str">
            <v>7300-338-2020</v>
          </cell>
          <cell r="T66">
            <v>45</v>
          </cell>
          <cell r="U66"/>
          <cell r="V66">
            <v>44181</v>
          </cell>
          <cell r="W66">
            <v>44347</v>
          </cell>
          <cell r="X66">
            <v>125307349</v>
          </cell>
          <cell r="Y66" t="str">
            <v>Aleyda Rivera Sanchez</v>
          </cell>
        </row>
        <row r="67">
          <cell r="B67" t="str">
            <v>73-125-66</v>
          </cell>
          <cell r="C67" t="str">
            <v>Tolima</v>
          </cell>
          <cell r="D67" t="str">
            <v>Fundación familia entorno individuo - FEI</v>
          </cell>
          <cell r="E67" t="str">
            <v>900001876-4</v>
          </cell>
          <cell r="F67" t="str">
            <v>Luisa Fernanda Nuñez Cardenas</v>
          </cell>
          <cell r="G67" t="str">
            <v>Icaro</v>
          </cell>
          <cell r="H67" t="str">
            <v>Carrera 2 No. 29A-77 Barrio America</v>
          </cell>
          <cell r="I67" t="str">
            <v>Ibagué</v>
          </cell>
          <cell r="J67" t="str">
            <v>Jordán</v>
          </cell>
          <cell r="K67">
            <v>2644563</v>
          </cell>
          <cell r="L67">
            <v>3176491482</v>
          </cell>
          <cell r="M67" t="str">
            <v>jpaulcardonag@hotmail.com</v>
          </cell>
          <cell r="N67" t="str">
            <v>SRPA</v>
          </cell>
          <cell r="O67" t="str">
            <v>Prestación de servicios sociales a la comunidad</v>
          </cell>
          <cell r="P67"/>
          <cell r="Q67" t="str">
            <v>SRPA</v>
          </cell>
          <cell r="R67"/>
          <cell r="S67" t="str">
            <v>7300-337-2020</v>
          </cell>
          <cell r="T67">
            <v>10</v>
          </cell>
          <cell r="U67"/>
          <cell r="V67">
            <v>44181</v>
          </cell>
          <cell r="W67">
            <v>44347</v>
          </cell>
          <cell r="X67">
            <v>17344469</v>
          </cell>
          <cell r="Y67" t="str">
            <v>Aleyda Rivera Sanchez</v>
          </cell>
        </row>
        <row r="68">
          <cell r="B68" t="str">
            <v>73-86-67</v>
          </cell>
          <cell r="C68" t="str">
            <v>Tolima</v>
          </cell>
          <cell r="D68" t="str">
            <v>Fundación "Shekinah" para la restauración atraves de la renovación integral de la familia</v>
          </cell>
          <cell r="E68" t="str">
            <v>900074832-3</v>
          </cell>
          <cell r="F68" t="str">
            <v>Juan Carlos Diaz Lozano</v>
          </cell>
          <cell r="G68"/>
          <cell r="H68" t="str">
            <v>Carrera 4 Tamana No. 32A-20 Barrio La Francia</v>
          </cell>
          <cell r="I68" t="str">
            <v>Ibagué</v>
          </cell>
          <cell r="J68" t="str">
            <v>Galán</v>
          </cell>
          <cell r="K68">
            <v>2786215</v>
          </cell>
          <cell r="L68">
            <v>3102049820</v>
          </cell>
          <cell r="M68" t="str">
            <v>shekinahtrabajoinfantil@gmail.com</v>
          </cell>
          <cell r="N68" t="str">
            <v>SRD</v>
          </cell>
          <cell r="O68" t="str">
            <v>Intervención de apoyo - Apoyo psicosocial</v>
          </cell>
          <cell r="P68"/>
          <cell r="Q68" t="str">
            <v>Vulneración</v>
          </cell>
          <cell r="R68"/>
          <cell r="S68" t="str">
            <v>7300-324-2020</v>
          </cell>
          <cell r="T68">
            <v>26</v>
          </cell>
          <cell r="U68"/>
          <cell r="V68">
            <v>44181</v>
          </cell>
          <cell r="W68">
            <v>44347</v>
          </cell>
          <cell r="X68">
            <v>49052694</v>
          </cell>
          <cell r="Y68" t="str">
            <v>Aleyda Rivera Sanchez</v>
          </cell>
        </row>
        <row r="69">
          <cell r="B69" t="str">
            <v>73-86-68</v>
          </cell>
          <cell r="C69" t="str">
            <v>Tolima</v>
          </cell>
          <cell r="D69" t="str">
            <v>Fundación "Shekinah" para la restauración atraves de la renovación integral de la familia</v>
          </cell>
          <cell r="E69" t="str">
            <v>900074832-3</v>
          </cell>
          <cell r="F69" t="str">
            <v>Juan Carlos Diaz Lozano</v>
          </cell>
          <cell r="G69"/>
          <cell r="H69" t="str">
            <v>Calle 66 No. 23-61 Barrio Ambala</v>
          </cell>
          <cell r="I69" t="str">
            <v>Ibagué</v>
          </cell>
          <cell r="J69" t="str">
            <v>Galán</v>
          </cell>
          <cell r="K69">
            <v>2758207</v>
          </cell>
          <cell r="L69">
            <v>3155264311</v>
          </cell>
          <cell r="M69" t="str">
            <v>vidalaboralyproductiva@gmail.com</v>
          </cell>
          <cell r="N69" t="str">
            <v>SRD</v>
          </cell>
          <cell r="O69" t="str">
            <v>Internado</v>
          </cell>
          <cell r="P69"/>
          <cell r="Q69" t="str">
            <v>Vulneración</v>
          </cell>
          <cell r="R69"/>
          <cell r="S69" t="str">
            <v>7300-323-2020</v>
          </cell>
          <cell r="T69">
            <v>14</v>
          </cell>
          <cell r="U69"/>
          <cell r="V69">
            <v>44181</v>
          </cell>
          <cell r="W69">
            <v>44347</v>
          </cell>
          <cell r="X69">
            <v>257189754</v>
          </cell>
          <cell r="Y69" t="str">
            <v>Aleyda Rivera Sanchez</v>
          </cell>
        </row>
        <row r="70">
          <cell r="B70" t="str">
            <v>73-86-69</v>
          </cell>
          <cell r="C70" t="str">
            <v>Tolima</v>
          </cell>
          <cell r="D70" t="str">
            <v>Fundación "Shekinah" para la restauración atraves de la renovación integral de la familia</v>
          </cell>
          <cell r="E70" t="str">
            <v>900074832-3</v>
          </cell>
          <cell r="F70" t="str">
            <v>Juan Carlos Diaz Lozano</v>
          </cell>
          <cell r="G70" t="str">
            <v>Sede femenina</v>
          </cell>
          <cell r="H70" t="str">
            <v>Manzana R2 Casa 4 B Barrio Arkacentro Parrales</v>
          </cell>
          <cell r="I70" t="str">
            <v>Ibagué</v>
          </cell>
          <cell r="J70" t="str">
            <v>Galán</v>
          </cell>
          <cell r="K70">
            <v>2758207</v>
          </cell>
          <cell r="L70">
            <v>3155264311</v>
          </cell>
          <cell r="M70" t="str">
            <v>vidalaboralyproductiva@gmail.com</v>
          </cell>
          <cell r="N70" t="str">
            <v>SRD</v>
          </cell>
          <cell r="O70" t="str">
            <v>Internado</v>
          </cell>
          <cell r="P70"/>
          <cell r="Q70" t="str">
            <v>Vulneración</v>
          </cell>
          <cell r="R70"/>
          <cell r="S70" t="str">
            <v>7300-323-2020</v>
          </cell>
          <cell r="T70">
            <v>18</v>
          </cell>
          <cell r="U70"/>
          <cell r="V70">
            <v>44181</v>
          </cell>
          <cell r="W70">
            <v>44347</v>
          </cell>
          <cell r="X70"/>
          <cell r="Y70" t="str">
            <v>Aleyda Rivera Sanchez</v>
          </cell>
        </row>
        <row r="71">
          <cell r="B71" t="str">
            <v>73-86-70</v>
          </cell>
          <cell r="C71" t="str">
            <v>Tolima</v>
          </cell>
          <cell r="D71" t="str">
            <v>Fundación "Shekinah" para la restauración atraves de la renovación integral de la familia</v>
          </cell>
          <cell r="E71" t="str">
            <v>900074832-3</v>
          </cell>
          <cell r="F71" t="str">
            <v>Juan Carlos Diaz Lozano</v>
          </cell>
          <cell r="G71"/>
          <cell r="H71" t="str">
            <v>Calle 64 No. 17-23 Barrio Ambala</v>
          </cell>
          <cell r="I71" t="str">
            <v>Ibagué</v>
          </cell>
          <cell r="J71" t="str">
            <v>Galán</v>
          </cell>
          <cell r="K71">
            <v>2771409</v>
          </cell>
          <cell r="L71">
            <v>3133790156</v>
          </cell>
          <cell r="M71" t="str">
            <v>casah.shekinah@hotmail.com</v>
          </cell>
          <cell r="N71" t="str">
            <v>SRD</v>
          </cell>
          <cell r="O71" t="str">
            <v>Casa hogar</v>
          </cell>
          <cell r="P71"/>
          <cell r="Q71" t="str">
            <v>Vulneración</v>
          </cell>
          <cell r="R71"/>
          <cell r="S71" t="str">
            <v>7300-321-2020</v>
          </cell>
          <cell r="T71">
            <v>12</v>
          </cell>
          <cell r="U71"/>
          <cell r="V71">
            <v>44181</v>
          </cell>
          <cell r="W71">
            <v>44347</v>
          </cell>
          <cell r="X71">
            <v>93498288</v>
          </cell>
          <cell r="Y71" t="str">
            <v>Aleyda Rivera Sanchez</v>
          </cell>
        </row>
        <row r="72">
          <cell r="B72" t="str">
            <v>73-86-71</v>
          </cell>
          <cell r="C72" t="str">
            <v>Tolima</v>
          </cell>
          <cell r="D72" t="str">
            <v>Fundación "Shekinah" para la restauración atraves de la renovación integral de la familia</v>
          </cell>
          <cell r="E72" t="str">
            <v>900074832-3</v>
          </cell>
          <cell r="F72" t="str">
            <v>Juan Carlos Diaz Lozano</v>
          </cell>
          <cell r="G72" t="str">
            <v>Nuevo amanecer</v>
          </cell>
          <cell r="H72" t="str">
            <v>Calle 131 No. 8-125 Barrio Montecarlo</v>
          </cell>
          <cell r="I72" t="str">
            <v>Ibagué</v>
          </cell>
          <cell r="J72" t="str">
            <v>Galán</v>
          </cell>
          <cell r="K72">
            <v>2761934</v>
          </cell>
          <cell r="L72">
            <v>3167316352</v>
          </cell>
          <cell r="M72" t="str">
            <v>funshekinah@yahoo.com</v>
          </cell>
          <cell r="N72" t="str">
            <v>SRD</v>
          </cell>
          <cell r="O72" t="str">
            <v>Centro de emergencia</v>
          </cell>
          <cell r="P72"/>
          <cell r="Q72" t="str">
            <v>Vulneración</v>
          </cell>
          <cell r="R72"/>
          <cell r="S72" t="str">
            <v>7300-322-2020</v>
          </cell>
          <cell r="T72">
            <v>55</v>
          </cell>
          <cell r="U72"/>
          <cell r="V72">
            <v>44181</v>
          </cell>
          <cell r="W72">
            <v>44347</v>
          </cell>
          <cell r="X72">
            <v>526813739</v>
          </cell>
          <cell r="Y72" t="str">
            <v>Aleyda Rivera Sanchez</v>
          </cell>
        </row>
        <row r="73">
          <cell r="B73" t="str">
            <v>73-131-72</v>
          </cell>
          <cell r="C73" t="str">
            <v>Tolima</v>
          </cell>
          <cell r="D73" t="str">
            <v>Fundación grupo de apoyo</v>
          </cell>
          <cell r="E73" t="str">
            <v>900201470-6</v>
          </cell>
          <cell r="F73" t="str">
            <v>Geovanni Barrios Horta</v>
          </cell>
          <cell r="G73" t="str">
            <v>Restaurando sueños</v>
          </cell>
          <cell r="H73" t="str">
            <v>Carrera 48 No. 117-120 Vía Aparco Picaleña - Finca villa las Marias</v>
          </cell>
          <cell r="I73" t="str">
            <v>Ibagué</v>
          </cell>
          <cell r="J73" t="str">
            <v>Jordán</v>
          </cell>
          <cell r="K73"/>
          <cell r="L73">
            <v>3183516852</v>
          </cell>
          <cell r="M73" t="str">
            <v>fundapoyo-srpa@hotmail.com</v>
          </cell>
          <cell r="N73" t="str">
            <v>SRPA</v>
          </cell>
          <cell r="O73" t="str">
            <v>Internado RAJ</v>
          </cell>
          <cell r="P73"/>
          <cell r="Q73" t="str">
            <v>RAJ</v>
          </cell>
          <cell r="R73"/>
          <cell r="S73" t="str">
            <v>7300-339-2020</v>
          </cell>
          <cell r="T73">
            <v>50</v>
          </cell>
          <cell r="U73"/>
          <cell r="V73">
            <v>44181</v>
          </cell>
          <cell r="W73">
            <v>44347</v>
          </cell>
          <cell r="X73">
            <v>449888811</v>
          </cell>
          <cell r="Y73" t="str">
            <v>Aleyda Rivera Sanchez</v>
          </cell>
        </row>
        <row r="74">
          <cell r="B74" t="str">
            <v>73-153-73</v>
          </cell>
          <cell r="C74" t="str">
            <v>Tolima</v>
          </cell>
          <cell r="D74" t="str">
            <v>Fundación Loyal Ambar</v>
          </cell>
          <cell r="E74" t="str">
            <v>901024503-5</v>
          </cell>
          <cell r="F74" t="str">
            <v>Carlos Alberto Zambrano Fuentes</v>
          </cell>
          <cell r="G74"/>
          <cell r="H74" t="str">
            <v>Manzana G Casa 1 - Barrio Hacienda Piedra Pintada</v>
          </cell>
          <cell r="I74" t="str">
            <v>Ibagué</v>
          </cell>
          <cell r="J74" t="str">
            <v>Galán</v>
          </cell>
          <cell r="K74"/>
          <cell r="L74">
            <v>3213762783</v>
          </cell>
          <cell r="M74" t="str">
            <v>fund.loyalambar@gmail.com</v>
          </cell>
          <cell r="N74" t="str">
            <v>SRD</v>
          </cell>
          <cell r="O74" t="str">
            <v>Externado</v>
          </cell>
          <cell r="P74" t="str">
            <v>Jornada Completa</v>
          </cell>
          <cell r="Q74" t="str">
            <v>Vulneración</v>
          </cell>
          <cell r="R74"/>
          <cell r="S74" t="str">
            <v>7300-333-2020</v>
          </cell>
          <cell r="T74">
            <v>26</v>
          </cell>
          <cell r="U74"/>
          <cell r="V74">
            <v>44181</v>
          </cell>
          <cell r="W74">
            <v>44347</v>
          </cell>
          <cell r="X74">
            <v>109456101</v>
          </cell>
          <cell r="Y74" t="str">
            <v>Aleyda Rivera Sanchez</v>
          </cell>
        </row>
        <row r="75">
          <cell r="B75" t="str">
            <v>73-142-74</v>
          </cell>
          <cell r="C75" t="str">
            <v>Tolima</v>
          </cell>
          <cell r="D75" t="str">
            <v>Fundación IMIX</v>
          </cell>
          <cell r="E75" t="str">
            <v>900265071-5</v>
          </cell>
          <cell r="F75" t="str">
            <v>Eugenia Victoria Rojas De Bahamon</v>
          </cell>
          <cell r="G75"/>
          <cell r="H75" t="str">
            <v>Carrera 7 No. 8-59 Barrio Santa Barbara</v>
          </cell>
          <cell r="I75" t="str">
            <v>Purificación</v>
          </cell>
          <cell r="J75" t="str">
            <v>Purificación</v>
          </cell>
          <cell r="K75">
            <v>2762372</v>
          </cell>
          <cell r="L75" t="str">
            <v>3136647736-3176591949</v>
          </cell>
          <cell r="M75" t="str">
            <v>fundacionimix@gmail.com</v>
          </cell>
          <cell r="N75" t="str">
            <v>SRD</v>
          </cell>
          <cell r="O75" t="str">
            <v>Externado</v>
          </cell>
          <cell r="P75" t="str">
            <v>Media jornada</v>
          </cell>
          <cell r="Q75" t="str">
            <v>Vulneración</v>
          </cell>
          <cell r="R75"/>
          <cell r="S75" t="str">
            <v>7300-320-2020</v>
          </cell>
          <cell r="T75">
            <v>16</v>
          </cell>
          <cell r="U75"/>
          <cell r="V75">
            <v>44181</v>
          </cell>
          <cell r="W75">
            <v>44347</v>
          </cell>
          <cell r="X75">
            <v>46652192</v>
          </cell>
          <cell r="Y75" t="str">
            <v>Diana Consuelo Silva Cardozo</v>
          </cell>
        </row>
        <row r="76">
          <cell r="B76" t="str">
            <v>73-4-75</v>
          </cell>
          <cell r="C76" t="str">
            <v>Tolima</v>
          </cell>
          <cell r="D76" t="str">
            <v>Aldeas infantiles SOS Colombia</v>
          </cell>
          <cell r="E76" t="str">
            <v>860024041-6</v>
          </cell>
          <cell r="F76" t="str">
            <v>Angela Maria Monica Bibiana Rosales Rodriguez</v>
          </cell>
          <cell r="G76"/>
          <cell r="H76" t="str">
            <v>Manzana L1 Casa 4 Barrio Betania Campestre</v>
          </cell>
          <cell r="I76" t="str">
            <v>Espinal</v>
          </cell>
          <cell r="J76" t="str">
            <v>Espinal</v>
          </cell>
          <cell r="K76">
            <v>6348049</v>
          </cell>
          <cell r="L76">
            <v>3187654717</v>
          </cell>
          <cell r="M76" t="str">
            <v>oficina.nacional@aldeasinfantiles.org.co</v>
          </cell>
          <cell r="N76" t="str">
            <v>SRD</v>
          </cell>
          <cell r="O76" t="str">
            <v>Hogar sustituto entidad</v>
          </cell>
          <cell r="P76"/>
          <cell r="Q76" t="str">
            <v>HS: Vulneración - Discapacidad</v>
          </cell>
          <cell r="R76"/>
          <cell r="S76" t="str">
            <v>7300-313-2020</v>
          </cell>
          <cell r="T76">
            <v>58</v>
          </cell>
          <cell r="U76"/>
          <cell r="V76">
            <v>44181</v>
          </cell>
          <cell r="W76">
            <v>44347</v>
          </cell>
          <cell r="X76">
            <v>409724295</v>
          </cell>
          <cell r="Y76" t="str">
            <v>Ednna Margarita Charry Andrade</v>
          </cell>
        </row>
        <row r="77">
          <cell r="B77" t="str">
            <v>73-4-76</v>
          </cell>
          <cell r="C77" t="str">
            <v>Tolima</v>
          </cell>
          <cell r="D77" t="str">
            <v>Aldeas infantiles SOS Colombia</v>
          </cell>
          <cell r="E77" t="str">
            <v>860024041-6</v>
          </cell>
          <cell r="F77" t="str">
            <v>Angela Maria Monica Bibiana Rosales Rodriguez</v>
          </cell>
          <cell r="G77"/>
          <cell r="H77" t="str">
            <v>Carrera 6 No. 7-82 Barrio Centro</v>
          </cell>
          <cell r="I77" t="str">
            <v>Lérida</v>
          </cell>
          <cell r="J77" t="str">
            <v>Lérida</v>
          </cell>
          <cell r="K77">
            <v>6348049</v>
          </cell>
          <cell r="L77">
            <v>3187654717</v>
          </cell>
          <cell r="M77" t="str">
            <v>oficina.nacional@aldeasinfantiles.org.co</v>
          </cell>
          <cell r="N77" t="str">
            <v>SRD</v>
          </cell>
          <cell r="O77" t="str">
            <v>Hogar sustituto entidad</v>
          </cell>
          <cell r="P77"/>
          <cell r="Q77" t="str">
            <v>HS: Vulneración - Discapacidad</v>
          </cell>
          <cell r="R77"/>
          <cell r="S77" t="str">
            <v>7300-313-2020</v>
          </cell>
          <cell r="T77">
            <v>45</v>
          </cell>
          <cell r="U77"/>
          <cell r="V77">
            <v>44181</v>
          </cell>
          <cell r="W77">
            <v>44347</v>
          </cell>
          <cell r="X77">
            <v>327930796</v>
          </cell>
          <cell r="Y77" t="str">
            <v>Ednna Margarita Charry Andrade</v>
          </cell>
        </row>
        <row r="78">
          <cell r="B78" t="str">
            <v>73-4-77</v>
          </cell>
          <cell r="C78" t="str">
            <v>Tolima</v>
          </cell>
          <cell r="D78" t="str">
            <v>Aldeas infantiles SOS Colombia</v>
          </cell>
          <cell r="E78" t="str">
            <v>860024041-6</v>
          </cell>
          <cell r="F78" t="str">
            <v>Angela Maria Monica Bibiana Rosales Rodriguez</v>
          </cell>
          <cell r="G78"/>
          <cell r="H78" t="str">
            <v>Carrera 6 No. 8-65 Barrio Centro</v>
          </cell>
          <cell r="I78" t="str">
            <v>Icononzo</v>
          </cell>
          <cell r="J78" t="str">
            <v>Melgar</v>
          </cell>
          <cell r="K78">
            <v>6348049</v>
          </cell>
          <cell r="L78">
            <v>3187654717</v>
          </cell>
          <cell r="M78" t="str">
            <v>oficina.nacional@aldeasinfantiles.org.co</v>
          </cell>
          <cell r="N78" t="str">
            <v>SRD</v>
          </cell>
          <cell r="O78" t="str">
            <v>Hogar sustituto entidad</v>
          </cell>
          <cell r="P78"/>
          <cell r="Q78" t="str">
            <v>HS: Vulneración - Discapacidad</v>
          </cell>
          <cell r="R78"/>
          <cell r="S78" t="str">
            <v>7300-313-2020</v>
          </cell>
          <cell r="T78">
            <v>45</v>
          </cell>
          <cell r="U78"/>
          <cell r="V78">
            <v>44181</v>
          </cell>
          <cell r="W78">
            <v>44347</v>
          </cell>
          <cell r="X78">
            <v>314010534</v>
          </cell>
          <cell r="Y78" t="str">
            <v>Ednna Margarita Charry Andrade</v>
          </cell>
        </row>
        <row r="79">
          <cell r="B79" t="str">
            <v>73-4-78</v>
          </cell>
          <cell r="C79" t="str">
            <v>Tolima</v>
          </cell>
          <cell r="D79" t="str">
            <v>Aldeas infantiles SOS Colombia</v>
          </cell>
          <cell r="E79" t="str">
            <v>860024041-6</v>
          </cell>
          <cell r="F79" t="str">
            <v>Angela Maria Monica Bibiana Rosales Rodriguez</v>
          </cell>
          <cell r="G79"/>
          <cell r="H79" t="str">
            <v>Calle 87 No. 20-98 Sector Vergel</v>
          </cell>
          <cell r="I79" t="str">
            <v>Ibagué</v>
          </cell>
          <cell r="J79" t="str">
            <v>Jordán</v>
          </cell>
          <cell r="K79">
            <v>6348049</v>
          </cell>
          <cell r="L79">
            <v>3187654717</v>
          </cell>
          <cell r="M79" t="str">
            <v>oficina.nacional@aldeasinfantiles.org.co</v>
          </cell>
          <cell r="N79" t="str">
            <v>SRD</v>
          </cell>
          <cell r="O79" t="str">
            <v>Hogar sustituto entidad</v>
          </cell>
          <cell r="P79"/>
          <cell r="Q79" t="str">
            <v>Vulneración</v>
          </cell>
          <cell r="R79"/>
          <cell r="S79" t="str">
            <v>7300-313-2020</v>
          </cell>
          <cell r="T79">
            <v>13</v>
          </cell>
          <cell r="U79"/>
          <cell r="V79">
            <v>44181</v>
          </cell>
          <cell r="W79">
            <v>44347</v>
          </cell>
          <cell r="X79">
            <v>87357825</v>
          </cell>
          <cell r="Y79" t="str">
            <v>Ednna Margarita Charry Andrade</v>
          </cell>
        </row>
        <row r="80">
          <cell r="B80" t="str">
            <v>73-13-79</v>
          </cell>
          <cell r="C80" t="str">
            <v>Tolima</v>
          </cell>
          <cell r="D80" t="str">
            <v>Asociación cristiana de jóvenes del Tolima - ACJ</v>
          </cell>
          <cell r="E80" t="str">
            <v>890705905-6</v>
          </cell>
          <cell r="F80" t="str">
            <v>Luz Ayda Gomez Chisco</v>
          </cell>
          <cell r="G80" t="str">
            <v>Protejemos con amor</v>
          </cell>
          <cell r="H80" t="str">
            <v>Manzana 16 casa 16 Primera etapa del Jordán</v>
          </cell>
          <cell r="I80" t="str">
            <v>Ibagué</v>
          </cell>
          <cell r="J80" t="str">
            <v>Jordán</v>
          </cell>
          <cell r="K80">
            <v>2612716</v>
          </cell>
          <cell r="L80"/>
          <cell r="M80" t="str">
            <v>luzaydagomez@ymcatolima.org.co</v>
          </cell>
          <cell r="N80" t="str">
            <v>SRD</v>
          </cell>
          <cell r="O80" t="str">
            <v>Hogar sustituto entidad</v>
          </cell>
          <cell r="P80"/>
          <cell r="Q80" t="str">
            <v>HS: Vulneración - Discapacidad</v>
          </cell>
          <cell r="R80"/>
          <cell r="S80" t="str">
            <v>7300-309-2020</v>
          </cell>
          <cell r="T80">
            <v>435</v>
          </cell>
          <cell r="U80"/>
          <cell r="V80">
            <v>44181</v>
          </cell>
          <cell r="W80">
            <v>44347</v>
          </cell>
          <cell r="X80">
            <v>3245083225</v>
          </cell>
          <cell r="Y80" t="str">
            <v>Ednna Margarita Charry Andrade</v>
          </cell>
        </row>
        <row r="81">
          <cell r="B81" t="str">
            <v>73-4-80</v>
          </cell>
          <cell r="C81" t="str">
            <v>Tolima</v>
          </cell>
          <cell r="D81" t="str">
            <v>Aldeas infantiles SOS Colombia</v>
          </cell>
          <cell r="E81" t="str">
            <v>860024041-6</v>
          </cell>
          <cell r="F81" t="str">
            <v>Angela Maria Monica Bibiana Rosales Rodriguez</v>
          </cell>
          <cell r="G81"/>
          <cell r="H81" t="str">
            <v>Calle 87 No. 20-98 Sector Vergel</v>
          </cell>
          <cell r="I81" t="str">
            <v>Ibagué</v>
          </cell>
          <cell r="J81" t="str">
            <v>Galán</v>
          </cell>
          <cell r="K81">
            <v>2717723</v>
          </cell>
          <cell r="L81">
            <v>3178935630</v>
          </cell>
          <cell r="M81" t="str">
            <v>adriana.arcila@aldeasinfantiles.org.co</v>
          </cell>
          <cell r="N81" t="str">
            <v>SRD</v>
          </cell>
          <cell r="O81" t="str">
            <v>Casa universitaria</v>
          </cell>
          <cell r="P81"/>
          <cell r="Q81" t="str">
            <v>Vulneración</v>
          </cell>
          <cell r="R81"/>
          <cell r="S81" t="str">
            <v>7300-315-2020</v>
          </cell>
          <cell r="T81">
            <v>45</v>
          </cell>
          <cell r="U81"/>
          <cell r="V81">
            <v>44181</v>
          </cell>
          <cell r="W81">
            <v>44347</v>
          </cell>
          <cell r="X81">
            <v>388009867</v>
          </cell>
          <cell r="Y81" t="str">
            <v>Aleyda Rivera Sanchez</v>
          </cell>
        </row>
        <row r="82">
          <cell r="B82" t="str">
            <v>73-4-81</v>
          </cell>
          <cell r="C82" t="str">
            <v>Tolima</v>
          </cell>
          <cell r="D82" t="str">
            <v>Aldeas infantiles SOS Colombia</v>
          </cell>
          <cell r="E82" t="str">
            <v>860024041-6</v>
          </cell>
          <cell r="F82" t="str">
            <v>Angela Maria Monica Bibiana Rosales Rodriguez</v>
          </cell>
          <cell r="G82"/>
          <cell r="H82" t="str">
            <v>Calle 87 No. 20-98 Sector Vergel</v>
          </cell>
          <cell r="I82" t="str">
            <v>Ibagué</v>
          </cell>
          <cell r="J82" t="str">
            <v>Galán</v>
          </cell>
          <cell r="K82">
            <v>2717723</v>
          </cell>
          <cell r="L82">
            <v>3178935630</v>
          </cell>
          <cell r="M82" t="str">
            <v>adriana.arcila@aldeasinfantiles.org.co</v>
          </cell>
          <cell r="N82" t="str">
            <v>SRD</v>
          </cell>
          <cell r="O82" t="str">
            <v>Casa hogar</v>
          </cell>
          <cell r="P82"/>
          <cell r="Q82" t="str">
            <v>Vulneración</v>
          </cell>
          <cell r="R82"/>
          <cell r="S82" t="str">
            <v>7300-314-2020</v>
          </cell>
          <cell r="T82">
            <v>48</v>
          </cell>
          <cell r="U82"/>
          <cell r="V82">
            <v>44181</v>
          </cell>
          <cell r="W82">
            <v>44347</v>
          </cell>
          <cell r="X82">
            <v>375568926</v>
          </cell>
          <cell r="Y82" t="str">
            <v>Aleyda Rivera Sanchez</v>
          </cell>
        </row>
        <row r="83">
          <cell r="B83" t="str">
            <v>73-97-82</v>
          </cell>
          <cell r="C83" t="str">
            <v>Tolima</v>
          </cell>
          <cell r="D83" t="str">
            <v>Fundación centro de estimulación, nivelación y desarrollo - CEDESNID</v>
          </cell>
          <cell r="E83" t="str">
            <v>860071892-7</v>
          </cell>
          <cell r="F83" t="str">
            <v>Camilo Alberto Arenas Rendon</v>
          </cell>
          <cell r="G83"/>
          <cell r="H83" t="str">
            <v>Carrera 3 Sur 29-05 Barrio Las Brisas</v>
          </cell>
          <cell r="I83" t="str">
            <v>Ibagué</v>
          </cell>
          <cell r="J83" t="str">
            <v>Galán</v>
          </cell>
          <cell r="K83">
            <v>2643657</v>
          </cell>
          <cell r="L83">
            <v>3174119483</v>
          </cell>
          <cell r="M83" t="str">
            <v>cedesnidibague@gmail.com</v>
          </cell>
          <cell r="N83" t="str">
            <v>SRD</v>
          </cell>
          <cell r="O83" t="str">
            <v>Internado</v>
          </cell>
          <cell r="P83"/>
          <cell r="Q83" t="str">
            <v>Discapacidad</v>
          </cell>
          <cell r="R83" t="str">
            <v>Intelectual</v>
          </cell>
          <cell r="S83" t="str">
            <v>7300-331-2020</v>
          </cell>
          <cell r="T83">
            <v>63</v>
          </cell>
          <cell r="U83"/>
          <cell r="V83">
            <v>44181</v>
          </cell>
          <cell r="W83">
            <v>44347</v>
          </cell>
          <cell r="X83">
            <v>579795061</v>
          </cell>
          <cell r="Y83" t="str">
            <v>Aleyda Rivera Sanchez</v>
          </cell>
        </row>
        <row r="84">
          <cell r="B84" t="str">
            <v>73-179-83</v>
          </cell>
          <cell r="C84" t="str">
            <v>Tolima</v>
          </cell>
          <cell r="D84" t="str">
            <v>Fundación para el desarrollo integral de la persona y su entorno familiar y social - MACAMI</v>
          </cell>
          <cell r="E84" t="str">
            <v>809006985-1</v>
          </cell>
          <cell r="F84" t="str">
            <v>Harold Millan Flechas</v>
          </cell>
          <cell r="G84"/>
          <cell r="H84" t="str">
            <v>Calle 114 No. 48 Sur-65 Barrio Aparco</v>
          </cell>
          <cell r="I84" t="str">
            <v>Ibagué</v>
          </cell>
          <cell r="J84" t="str">
            <v>Galán</v>
          </cell>
          <cell r="K84">
            <v>2691858</v>
          </cell>
          <cell r="L84">
            <v>3208553943</v>
          </cell>
          <cell r="M84" t="str">
            <v>funmacami@hotmail.com</v>
          </cell>
          <cell r="N84" t="str">
            <v>SRD</v>
          </cell>
          <cell r="O84" t="str">
            <v>Internado</v>
          </cell>
          <cell r="P84"/>
          <cell r="Q84" t="str">
            <v>Vulneración</v>
          </cell>
          <cell r="R84"/>
          <cell r="S84" t="str">
            <v>7300-334-2020</v>
          </cell>
          <cell r="T84">
            <v>100</v>
          </cell>
          <cell r="U84"/>
          <cell r="V84">
            <v>44181</v>
          </cell>
          <cell r="W84">
            <v>44347</v>
          </cell>
          <cell r="X84">
            <v>798506289</v>
          </cell>
          <cell r="Y84" t="str">
            <v>Aleyda Rivera Sanchez</v>
          </cell>
        </row>
        <row r="85">
          <cell r="B85" t="str">
            <v>73-161-84</v>
          </cell>
          <cell r="C85" t="str">
            <v>Tolima</v>
          </cell>
          <cell r="D85" t="str">
            <v>Fundación Nawen</v>
          </cell>
          <cell r="E85" t="str">
            <v>900877034-9</v>
          </cell>
          <cell r="F85" t="str">
            <v>William Mauricio Cuellar Pascuas</v>
          </cell>
          <cell r="G85"/>
          <cell r="H85" t="str">
            <v>Carrera 3 No. 42-92 Barrio Casa Club</v>
          </cell>
          <cell r="I85" t="str">
            <v>Ibagué</v>
          </cell>
          <cell r="J85" t="str">
            <v>Galán</v>
          </cell>
          <cell r="K85">
            <v>2646857</v>
          </cell>
          <cell r="L85">
            <v>3188655597</v>
          </cell>
          <cell r="M85" t="str">
            <v>coordinaciongeneral@fundacionnawen.org.co</v>
          </cell>
          <cell r="N85" t="str">
            <v>SRD</v>
          </cell>
          <cell r="O85" t="str">
            <v>Intervención de apoyo - Apoyo psicológico especializado</v>
          </cell>
          <cell r="P85"/>
          <cell r="Q85" t="str">
            <v>Vulneración</v>
          </cell>
          <cell r="R85"/>
          <cell r="S85" t="str">
            <v>7300-335-2020</v>
          </cell>
          <cell r="T85"/>
          <cell r="U85">
            <v>144</v>
          </cell>
          <cell r="V85">
            <v>44181</v>
          </cell>
          <cell r="W85">
            <v>44347</v>
          </cell>
          <cell r="X85">
            <v>55027800</v>
          </cell>
          <cell r="Y85" t="str">
            <v>Aleyda Rivera Sanchez</v>
          </cell>
        </row>
        <row r="86">
          <cell r="B86" t="str">
            <v>73-44-85</v>
          </cell>
          <cell r="C86" t="str">
            <v>Tolima</v>
          </cell>
          <cell r="D86" t="str">
            <v>Club Kiwanis ciudad musical</v>
          </cell>
          <cell r="E86" t="str">
            <v>800114694-3</v>
          </cell>
          <cell r="F86" t="str">
            <v>Elizabeth Sanchez</v>
          </cell>
          <cell r="G86"/>
          <cell r="H86" t="str">
            <v>Vereda el País la Ceibita villa Natalia Casa 12</v>
          </cell>
          <cell r="I86" t="str">
            <v>Ibagué</v>
          </cell>
          <cell r="J86" t="str">
            <v>Galán</v>
          </cell>
          <cell r="K86">
            <v>2751928</v>
          </cell>
          <cell r="L86">
            <v>3172329891</v>
          </cell>
          <cell r="M86" t="str">
            <v>Kiwanisproteccion@hotmail.com</v>
          </cell>
          <cell r="N86" t="str">
            <v>SRD</v>
          </cell>
          <cell r="O86" t="str">
            <v>Internado</v>
          </cell>
          <cell r="P86"/>
          <cell r="Q86" t="str">
            <v>Violencia sexual</v>
          </cell>
          <cell r="R86"/>
          <cell r="S86" t="str">
            <v>7300-332-2020</v>
          </cell>
          <cell r="T86">
            <v>33</v>
          </cell>
          <cell r="U86"/>
          <cell r="V86">
            <v>44181</v>
          </cell>
          <cell r="W86">
            <v>44347</v>
          </cell>
          <cell r="X86">
            <v>260519638</v>
          </cell>
          <cell r="Y86" t="str">
            <v>Aleyda Rivera Sanchez</v>
          </cell>
        </row>
        <row r="87">
          <cell r="B87" t="str">
            <v>73-131-86</v>
          </cell>
          <cell r="C87" t="str">
            <v>Tolima</v>
          </cell>
          <cell r="D87" t="str">
            <v>Fundación grupo de apoyo</v>
          </cell>
          <cell r="E87" t="str">
            <v>900201470-6</v>
          </cell>
          <cell r="F87" t="str">
            <v>Geovanni Barrios Horta</v>
          </cell>
          <cell r="G87"/>
          <cell r="H87" t="str">
            <v>Finca Villa Laura Potrero Vereda Potrerito - Jurisdicción El Totumo A 200 Metros Del Puente De La Variante</v>
          </cell>
          <cell r="I87" t="str">
            <v>Ibagué</v>
          </cell>
          <cell r="J87" t="str">
            <v>Galán</v>
          </cell>
          <cell r="K87"/>
          <cell r="L87">
            <v>3166240547</v>
          </cell>
          <cell r="M87" t="str">
            <v>fga_generofemenino@outlook.es</v>
          </cell>
          <cell r="N87" t="str">
            <v>SRD</v>
          </cell>
          <cell r="O87" t="str">
            <v>Internado</v>
          </cell>
          <cell r="P87"/>
          <cell r="Q87" t="str">
            <v>Consumo SPA</v>
          </cell>
          <cell r="R87"/>
          <cell r="S87" t="str">
            <v>7300-319-2020</v>
          </cell>
          <cell r="T87">
            <v>77</v>
          </cell>
          <cell r="U87"/>
          <cell r="V87">
            <v>44181</v>
          </cell>
          <cell r="W87">
            <v>44347</v>
          </cell>
          <cell r="X87">
            <v>611755184</v>
          </cell>
          <cell r="Y87" t="str">
            <v>Aleyda Rivera Sanchez</v>
          </cell>
        </row>
        <row r="88">
          <cell r="B88" t="str">
            <v>73-13-87</v>
          </cell>
          <cell r="C88" t="str">
            <v>Tolima</v>
          </cell>
          <cell r="D88" t="str">
            <v>Asociación cristiana de jóvenes del Tolima - ACJ</v>
          </cell>
          <cell r="E88" t="str">
            <v>890705905-6</v>
          </cell>
          <cell r="F88" t="str">
            <v>Luz Ayda Gomez Chisco</v>
          </cell>
          <cell r="G88"/>
          <cell r="H88" t="str">
            <v>Carrera 22 No. 6-36 Barrio Gualí</v>
          </cell>
          <cell r="I88" t="str">
            <v>Honda</v>
          </cell>
          <cell r="J88" t="str">
            <v>Honda</v>
          </cell>
          <cell r="K88">
            <v>2511886</v>
          </cell>
          <cell r="L88">
            <v>3015227663</v>
          </cell>
          <cell r="M88" t="str">
            <v>acjexternadohonda@gmail.com</v>
          </cell>
          <cell r="N88" t="str">
            <v>SRD</v>
          </cell>
          <cell r="O88" t="str">
            <v>Externado</v>
          </cell>
          <cell r="P88" t="str">
            <v>Media jornada</v>
          </cell>
          <cell r="Q88" t="str">
            <v>Vulneración</v>
          </cell>
          <cell r="R88"/>
          <cell r="S88" t="str">
            <v>7300-310-2020</v>
          </cell>
          <cell r="T88">
            <v>40</v>
          </cell>
          <cell r="U88"/>
          <cell r="V88">
            <v>44181</v>
          </cell>
          <cell r="W88">
            <v>44347</v>
          </cell>
          <cell r="X88">
            <v>116630480</v>
          </cell>
          <cell r="Y88" t="str">
            <v>Jose Luis Sanchez Suarez</v>
          </cell>
        </row>
        <row r="89">
          <cell r="B89" t="str">
            <v>73-13-88</v>
          </cell>
          <cell r="C89" t="str">
            <v>Tolima</v>
          </cell>
          <cell r="D89" t="str">
            <v>Asociación cristiana de jóvenes del Tolima - ACJ</v>
          </cell>
          <cell r="E89" t="str">
            <v>890705905-6</v>
          </cell>
          <cell r="F89" t="str">
            <v>Luz Ayda Gomez Chisco</v>
          </cell>
          <cell r="G89" t="str">
            <v>Centro juvenil Saint Louis</v>
          </cell>
          <cell r="H89" t="str">
            <v>Calle 9 No. 7-11 Barrio Centro</v>
          </cell>
          <cell r="I89" t="str">
            <v>Lérida</v>
          </cell>
          <cell r="J89" t="str">
            <v>Lérida</v>
          </cell>
          <cell r="K89">
            <v>2890264</v>
          </cell>
          <cell r="L89">
            <v>3105793368</v>
          </cell>
          <cell r="M89" t="str">
            <v>externadoacjlerida@ymcatolima.org</v>
          </cell>
          <cell r="N89" t="str">
            <v>SRD</v>
          </cell>
          <cell r="O89" t="str">
            <v>Externado</v>
          </cell>
          <cell r="P89" t="str">
            <v>Media jornada</v>
          </cell>
          <cell r="Q89" t="str">
            <v>Vulneración</v>
          </cell>
          <cell r="R89"/>
          <cell r="S89" t="str">
            <v>7300-311-2020</v>
          </cell>
          <cell r="T89">
            <v>30</v>
          </cell>
          <cell r="U89"/>
          <cell r="V89">
            <v>44181</v>
          </cell>
          <cell r="W89">
            <v>44347</v>
          </cell>
          <cell r="X89">
            <v>87472860</v>
          </cell>
          <cell r="Y89" t="str">
            <v>Diana Maribell Lopez</v>
          </cell>
        </row>
        <row r="90">
          <cell r="B90" t="str">
            <v>73-13-89</v>
          </cell>
          <cell r="C90" t="str">
            <v>Tolima</v>
          </cell>
          <cell r="D90" t="str">
            <v>Asociación cristiana de jóvenes del Tolima - ACJ</v>
          </cell>
          <cell r="E90" t="str">
            <v>890705905-6</v>
          </cell>
          <cell r="F90" t="str">
            <v>Luz Ayda Gomez Chisco</v>
          </cell>
          <cell r="G90"/>
          <cell r="H90" t="str">
            <v>Manzana T casa 12 Barrio Tolima Grande</v>
          </cell>
          <cell r="I90" t="str">
            <v>Ibagué</v>
          </cell>
          <cell r="J90" t="str">
            <v>Ibagué</v>
          </cell>
          <cell r="K90">
            <v>2612716</v>
          </cell>
          <cell r="L90">
            <v>3164374011</v>
          </cell>
          <cell r="M90" t="str">
            <v>luzaydagomez@ymcatolima.org.co</v>
          </cell>
          <cell r="N90" t="str">
            <v>SRD</v>
          </cell>
          <cell r="O90" t="str">
            <v>Externado</v>
          </cell>
          <cell r="P90" t="str">
            <v>Media jornada</v>
          </cell>
          <cell r="Q90" t="str">
            <v>Vulneración</v>
          </cell>
          <cell r="R90"/>
          <cell r="S90" t="str">
            <v>7300-310-2020</v>
          </cell>
          <cell r="T90">
            <v>58</v>
          </cell>
          <cell r="U90"/>
          <cell r="V90">
            <v>44181</v>
          </cell>
          <cell r="W90">
            <v>44347</v>
          </cell>
          <cell r="X90">
            <v>169114196</v>
          </cell>
          <cell r="Y90" t="str">
            <v>Aleyda Rivera Sanchez</v>
          </cell>
        </row>
        <row r="91">
          <cell r="B91" t="str">
            <v>73-129-90</v>
          </cell>
          <cell r="C91" t="str">
            <v>Tolima</v>
          </cell>
          <cell r="D91" t="str">
            <v>Fundación fraternal de ayuda</v>
          </cell>
          <cell r="E91" t="str">
            <v>900786421-5</v>
          </cell>
          <cell r="F91" t="str">
            <v>Alexandra Peña López</v>
          </cell>
          <cell r="G91"/>
          <cell r="H91" t="str">
            <v>Granja Ambala Kilómetro 2 Parte Alta - Vereda Chinalta</v>
          </cell>
          <cell r="I91" t="str">
            <v>Ibagué</v>
          </cell>
          <cell r="J91" t="str">
            <v>Galán</v>
          </cell>
          <cell r="K91"/>
          <cell r="L91">
            <v>3165338123</v>
          </cell>
          <cell r="M91" t="str">
            <v>fraternalequipo@hotmail.com</v>
          </cell>
          <cell r="N91" t="str">
            <v>SRD</v>
          </cell>
          <cell r="O91" t="str">
            <v>Internado</v>
          </cell>
          <cell r="P91"/>
          <cell r="Q91" t="str">
            <v>Discapacidad</v>
          </cell>
          <cell r="R91" t="str">
            <v>Intelectual</v>
          </cell>
          <cell r="S91" t="str">
            <v>7300-329-2020</v>
          </cell>
          <cell r="T91">
            <v>58</v>
          </cell>
          <cell r="U91"/>
          <cell r="V91">
            <v>44181</v>
          </cell>
          <cell r="W91">
            <v>44347</v>
          </cell>
          <cell r="X91">
            <v>533175527</v>
          </cell>
          <cell r="Y91" t="str">
            <v>Aleyda Rivera Sanchez</v>
          </cell>
        </row>
        <row r="92">
          <cell r="B92" t="str">
            <v>73-129-91</v>
          </cell>
          <cell r="C92" t="str">
            <v>Tolima</v>
          </cell>
          <cell r="D92" t="str">
            <v>Fundación fraternal de ayuda</v>
          </cell>
          <cell r="E92" t="str">
            <v>900786421-5</v>
          </cell>
          <cell r="F92" t="str">
            <v>Alexandra Peña López</v>
          </cell>
          <cell r="G92"/>
          <cell r="H92" t="str">
            <v>Finca Villa Betty - Carrera 8 No. 145-201 Barrio El Salado - Vía Alvarado</v>
          </cell>
          <cell r="I92" t="str">
            <v>Ibagué</v>
          </cell>
          <cell r="J92" t="str">
            <v>Galán</v>
          </cell>
          <cell r="K92"/>
          <cell r="L92">
            <v>3105734286</v>
          </cell>
          <cell r="M92" t="str">
            <v>fundamadresgestante@hotmail.com</v>
          </cell>
          <cell r="N92" t="str">
            <v>SRD</v>
          </cell>
          <cell r="O92" t="str">
            <v>Internado</v>
          </cell>
          <cell r="P92"/>
          <cell r="Q92" t="str">
            <v>Gestantes</v>
          </cell>
          <cell r="R92"/>
          <cell r="S92" t="str">
            <v>7300-330-2020</v>
          </cell>
          <cell r="T92">
            <v>54</v>
          </cell>
          <cell r="U92"/>
          <cell r="V92">
            <v>44181</v>
          </cell>
          <cell r="W92">
            <v>44347</v>
          </cell>
          <cell r="X92">
            <v>436341182</v>
          </cell>
          <cell r="Y92" t="str">
            <v>Aleyda Rivera Sanchez</v>
          </cell>
        </row>
        <row r="93">
          <cell r="B93" t="str">
            <v>73-125-92</v>
          </cell>
          <cell r="C93" t="str">
            <v>Tolima</v>
          </cell>
          <cell r="D93" t="str">
            <v>Fundación familia entorno individuo - FEI</v>
          </cell>
          <cell r="E93" t="str">
            <v>900001876-4</v>
          </cell>
          <cell r="F93" t="str">
            <v>Jeisson Paul Cardona Garcia</v>
          </cell>
          <cell r="G93" t="str">
            <v>Sede mis amores</v>
          </cell>
          <cell r="H93" t="str">
            <v>Kilómetro 8 Vía Rovira Vereda El Cural</v>
          </cell>
          <cell r="I93" t="str">
            <v>Ibagué</v>
          </cell>
          <cell r="J93" t="str">
            <v>Galán</v>
          </cell>
          <cell r="K93"/>
          <cell r="L93">
            <v>3014016067</v>
          </cell>
          <cell r="M93" t="str">
            <v>misamoresfei@gmail.com</v>
          </cell>
          <cell r="N93" t="str">
            <v>SRD</v>
          </cell>
          <cell r="O93" t="str">
            <v>Internado</v>
          </cell>
          <cell r="P93"/>
          <cell r="Q93" t="str">
            <v>Consumo SPA</v>
          </cell>
          <cell r="R93"/>
          <cell r="S93" t="str">
            <v>7300-328-2020</v>
          </cell>
          <cell r="T93">
            <v>50</v>
          </cell>
          <cell r="U93"/>
          <cell r="V93">
            <v>44181</v>
          </cell>
          <cell r="W93">
            <v>44347</v>
          </cell>
          <cell r="X93">
            <v>874522106</v>
          </cell>
          <cell r="Y93" t="str">
            <v>Aleyda Rivera Sanchez</v>
          </cell>
        </row>
        <row r="94">
          <cell r="B94" t="str">
            <v>73-125-93</v>
          </cell>
          <cell r="C94" t="str">
            <v>Tolima</v>
          </cell>
          <cell r="D94" t="str">
            <v>Fundación familia entorno individuo - FEI</v>
          </cell>
          <cell r="E94" t="str">
            <v>900001876-4</v>
          </cell>
          <cell r="F94" t="str">
            <v>Jeisson Paul Cardona Garcia</v>
          </cell>
          <cell r="G94" t="str">
            <v>Sede san Jorge</v>
          </cell>
          <cell r="H94" t="str">
            <v>Kilómetro 1.3 Vereda Vía Rovira - Potrero Grande - Finca San Jorge</v>
          </cell>
          <cell r="I94" t="str">
            <v>Ibagué</v>
          </cell>
          <cell r="J94" t="str">
            <v>Galán</v>
          </cell>
          <cell r="K94"/>
          <cell r="L94" t="str">
            <v>3159272539 - 3177516696</v>
          </cell>
          <cell r="M94" t="str">
            <v>hogarfei2015@gmail.com</v>
          </cell>
          <cell r="N94" t="str">
            <v>SRD</v>
          </cell>
          <cell r="O94" t="str">
            <v>Internado</v>
          </cell>
          <cell r="P94"/>
          <cell r="Q94" t="str">
            <v>Consumo SPA</v>
          </cell>
          <cell r="R94"/>
          <cell r="S94" t="str">
            <v>7300-328-2020</v>
          </cell>
          <cell r="T94">
            <v>60</v>
          </cell>
          <cell r="U94"/>
          <cell r="V94">
            <v>44181</v>
          </cell>
          <cell r="W94">
            <v>44347</v>
          </cell>
          <cell r="X94"/>
          <cell r="Y94" t="str">
            <v>Aleyda Rivera Sanchez</v>
          </cell>
        </row>
        <row r="95">
          <cell r="B95" t="str">
            <v>73-2-94</v>
          </cell>
          <cell r="C95" t="str">
            <v>Tolima</v>
          </cell>
          <cell r="D95" t="str">
            <v>Albergue Infantil Alfonso López</v>
          </cell>
          <cell r="E95" t="str">
            <v>890700634-2</v>
          </cell>
          <cell r="F95" t="str">
            <v>Judith Perdomo Diaz</v>
          </cell>
          <cell r="G95"/>
          <cell r="H95" t="str">
            <v>Avenida Ambala Calle 36</v>
          </cell>
          <cell r="I95" t="str">
            <v>Ibagué</v>
          </cell>
          <cell r="J95" t="str">
            <v>Galán</v>
          </cell>
          <cell r="K95">
            <v>2754511</v>
          </cell>
          <cell r="L95">
            <v>3118419859</v>
          </cell>
          <cell r="M95" t="str">
            <v>alberguealfonsolopez@gmail.com</v>
          </cell>
          <cell r="N95" t="str">
            <v>SRD</v>
          </cell>
          <cell r="O95" t="str">
            <v>Internado</v>
          </cell>
          <cell r="P95"/>
          <cell r="Q95" t="str">
            <v>Vulneración</v>
          </cell>
          <cell r="R95"/>
          <cell r="S95" t="str">
            <v>7300-325-2020</v>
          </cell>
          <cell r="T95">
            <v>70</v>
          </cell>
          <cell r="U95"/>
          <cell r="V95">
            <v>44181</v>
          </cell>
          <cell r="W95">
            <v>44347</v>
          </cell>
          <cell r="X95">
            <v>561547230</v>
          </cell>
          <cell r="Y95" t="str">
            <v>Aleyda Rivera Sanchez</v>
          </cell>
        </row>
        <row r="96">
          <cell r="B96" t="str">
            <v>73-56-95</v>
          </cell>
          <cell r="C96" t="str">
            <v>Tolima</v>
          </cell>
          <cell r="D96" t="str">
            <v>Corporación amigos caminos con futuro</v>
          </cell>
          <cell r="E96" t="str">
            <v>809007029-1</v>
          </cell>
          <cell r="F96" t="str">
            <v>Gloria Leonor Barbosa Hurtado</v>
          </cell>
          <cell r="G96" t="str">
            <v>Huellitas de corazón</v>
          </cell>
          <cell r="H96" t="str">
            <v>Carrera 8 No. 18-34 Barrio Interlaken</v>
          </cell>
          <cell r="I96" t="str">
            <v>Ibagué</v>
          </cell>
          <cell r="J96" t="str">
            <v>Galán</v>
          </cell>
          <cell r="K96">
            <v>2737933</v>
          </cell>
          <cell r="L96">
            <v>3134807939</v>
          </cell>
          <cell r="M96" t="str">
            <v>centrodeemergenciahuellitas@gmail.com</v>
          </cell>
          <cell r="N96" t="str">
            <v>SRD</v>
          </cell>
          <cell r="O96" t="str">
            <v>Centro de emergencia</v>
          </cell>
          <cell r="P96"/>
          <cell r="Q96" t="str">
            <v>Vulneración</v>
          </cell>
          <cell r="R96"/>
          <cell r="S96" t="str">
            <v>7300-326-2020</v>
          </cell>
          <cell r="T96">
            <v>45</v>
          </cell>
          <cell r="U96"/>
          <cell r="V96">
            <v>44181</v>
          </cell>
          <cell r="W96">
            <v>44347</v>
          </cell>
          <cell r="X96">
            <v>426700757</v>
          </cell>
          <cell r="Y96" t="str">
            <v>Aleyda Rivera Sanchez</v>
          </cell>
        </row>
        <row r="97">
          <cell r="B97" t="str">
            <v>73-56-96</v>
          </cell>
          <cell r="C97" t="str">
            <v>Tolima</v>
          </cell>
          <cell r="D97" t="str">
            <v>Corporación amigos caminos con futuro</v>
          </cell>
          <cell r="E97" t="str">
            <v>809007029-1</v>
          </cell>
          <cell r="F97" t="str">
            <v>Gloria Leonor Barbosa Hurtado</v>
          </cell>
          <cell r="G97" t="str">
            <v>Huellitas del futuro</v>
          </cell>
          <cell r="H97" t="str">
            <v>Carrera 2 No. 6-31 Barrio Gaviota</v>
          </cell>
          <cell r="I97" t="str">
            <v>Ibagué</v>
          </cell>
          <cell r="J97" t="str">
            <v>Galán</v>
          </cell>
          <cell r="K97">
            <v>2783338</v>
          </cell>
          <cell r="L97">
            <v>3124104531</v>
          </cell>
          <cell r="M97" t="str">
            <v>amigosacf@yahoo.com.mx</v>
          </cell>
          <cell r="N97" t="str">
            <v>SRD</v>
          </cell>
          <cell r="O97" t="str">
            <v>Externado</v>
          </cell>
          <cell r="P97" t="str">
            <v>Media jornada</v>
          </cell>
          <cell r="Q97" t="str">
            <v>Vulneración</v>
          </cell>
          <cell r="R97"/>
          <cell r="S97" t="str">
            <v>7300-327-2020</v>
          </cell>
          <cell r="T97">
            <v>27</v>
          </cell>
          <cell r="U97"/>
          <cell r="V97">
            <v>44181</v>
          </cell>
          <cell r="W97">
            <v>44347</v>
          </cell>
          <cell r="X97">
            <v>78518632</v>
          </cell>
          <cell r="Y97" t="str">
            <v>Aleyda Rivera Sanchez</v>
          </cell>
        </row>
        <row r="98">
          <cell r="B98" t="str">
            <v>73-134-97</v>
          </cell>
          <cell r="C98" t="str">
            <v>Tolima</v>
          </cell>
          <cell r="D98" t="str">
            <v>Fundación hogar del niño Del Líbano</v>
          </cell>
          <cell r="E98" t="str">
            <v>809001337-6</v>
          </cell>
          <cell r="F98" t="str">
            <v>William Tellez Zambrano</v>
          </cell>
          <cell r="G98"/>
          <cell r="H98" t="str">
            <v>Carrera 5 No. 2-76 Barrio San Antonio</v>
          </cell>
          <cell r="I98" t="str">
            <v>Líbano</v>
          </cell>
          <cell r="J98" t="str">
            <v>Líbano</v>
          </cell>
          <cell r="K98"/>
          <cell r="L98">
            <v>3112382600</v>
          </cell>
          <cell r="M98" t="str">
            <v>fundahogardelnino@gmail.com</v>
          </cell>
          <cell r="N98" t="str">
            <v>SRD</v>
          </cell>
          <cell r="O98" t="str">
            <v>Casa hogar</v>
          </cell>
          <cell r="P98"/>
          <cell r="Q98" t="str">
            <v>Vulneración</v>
          </cell>
          <cell r="R98"/>
          <cell r="S98" t="str">
            <v>7300-318-2020</v>
          </cell>
          <cell r="T98">
            <v>11</v>
          </cell>
          <cell r="U98"/>
          <cell r="V98">
            <v>44181</v>
          </cell>
          <cell r="W98">
            <v>44347</v>
          </cell>
          <cell r="X98">
            <v>171603300</v>
          </cell>
          <cell r="Y98" t="str">
            <v>Liliana Higuera</v>
          </cell>
        </row>
        <row r="99">
          <cell r="B99" t="str">
            <v>73-134-98</v>
          </cell>
          <cell r="C99" t="str">
            <v>Tolima</v>
          </cell>
          <cell r="D99" t="str">
            <v>Fundación hogar del niño Del Líbano</v>
          </cell>
          <cell r="E99" t="str">
            <v>809001337-6</v>
          </cell>
          <cell r="F99" t="str">
            <v>William Tellez Zambrano</v>
          </cell>
          <cell r="G99"/>
          <cell r="H99" t="str">
            <v>Calle 1 No. 4-07 Barrio Jaramillo</v>
          </cell>
          <cell r="I99" t="str">
            <v>Líbano</v>
          </cell>
          <cell r="J99" t="str">
            <v>Líbano</v>
          </cell>
          <cell r="K99">
            <v>2560140</v>
          </cell>
          <cell r="L99">
            <v>3112382600</v>
          </cell>
          <cell r="M99" t="str">
            <v>fundahogardelnino@gmail.com</v>
          </cell>
          <cell r="N99" t="str">
            <v>SRD</v>
          </cell>
          <cell r="O99" t="str">
            <v>Casa hogar</v>
          </cell>
          <cell r="P99"/>
          <cell r="Q99" t="str">
            <v>Vulneración</v>
          </cell>
          <cell r="R99"/>
          <cell r="S99" t="str">
            <v>7300-318-2020</v>
          </cell>
          <cell r="T99">
            <v>11</v>
          </cell>
          <cell r="U99"/>
          <cell r="V99">
            <v>44181</v>
          </cell>
          <cell r="W99">
            <v>44347</v>
          </cell>
          <cell r="X99"/>
          <cell r="Y99" t="str">
            <v>Liliana Higuera</v>
          </cell>
        </row>
        <row r="100">
          <cell r="B100" t="str">
            <v>73-134-99</v>
          </cell>
          <cell r="C100" t="str">
            <v>Tolima</v>
          </cell>
          <cell r="D100" t="str">
            <v>Fundación hogar del niño Del Líbano</v>
          </cell>
          <cell r="E100" t="str">
            <v>809001337-6</v>
          </cell>
          <cell r="F100" t="str">
            <v>William Tellez Zambrano</v>
          </cell>
          <cell r="G100"/>
          <cell r="H100" t="str">
            <v>Carrera 11 No. 6-67 Barrio Centro</v>
          </cell>
          <cell r="I100" t="str">
            <v>Líbano</v>
          </cell>
          <cell r="J100" t="str">
            <v>Líbano</v>
          </cell>
          <cell r="K100">
            <v>2562308</v>
          </cell>
          <cell r="L100">
            <v>3142262575</v>
          </cell>
          <cell r="M100" t="str">
            <v>fundahogardelnino@gmail.com</v>
          </cell>
          <cell r="N100" t="str">
            <v>SRD</v>
          </cell>
          <cell r="O100" t="str">
            <v>Externado</v>
          </cell>
          <cell r="P100" t="str">
            <v>Media jornada</v>
          </cell>
          <cell r="Q100" t="str">
            <v>Vulneración</v>
          </cell>
          <cell r="R100"/>
          <cell r="S100" t="str">
            <v>7300-317-2020</v>
          </cell>
          <cell r="T100">
            <v>35</v>
          </cell>
          <cell r="U100"/>
          <cell r="V100">
            <v>44181</v>
          </cell>
          <cell r="W100">
            <v>44347</v>
          </cell>
          <cell r="X100">
            <v>102051670</v>
          </cell>
          <cell r="Y100" t="str">
            <v>Liliana Higuera</v>
          </cell>
        </row>
        <row r="101">
          <cell r="B101" t="str">
            <v>73-134-100</v>
          </cell>
          <cell r="C101" t="str">
            <v>Tolima</v>
          </cell>
          <cell r="D101" t="str">
            <v>Fundación hogar del niño Del Líbano</v>
          </cell>
          <cell r="E101" t="str">
            <v>809001337-6</v>
          </cell>
          <cell r="F101" t="str">
            <v>William Tellez Zambrano</v>
          </cell>
          <cell r="G101"/>
          <cell r="H101" t="str">
            <v>Calle 2 No. 4-15 Barrio San Antonio</v>
          </cell>
          <cell r="I101" t="str">
            <v>Líbano</v>
          </cell>
          <cell r="J101" t="str">
            <v>Líbano</v>
          </cell>
          <cell r="K101">
            <v>2562194</v>
          </cell>
          <cell r="L101">
            <v>3112085654</v>
          </cell>
          <cell r="M101" t="str">
            <v>fundahogardelnino@gmail.com</v>
          </cell>
          <cell r="N101" t="str">
            <v>SRD</v>
          </cell>
          <cell r="O101" t="str">
            <v>Hogar sustituto entidad</v>
          </cell>
          <cell r="P101"/>
          <cell r="Q101" t="str">
            <v>Vulneración</v>
          </cell>
          <cell r="R101"/>
          <cell r="S101" t="str">
            <v>7300-316-2020</v>
          </cell>
          <cell r="T101">
            <v>96</v>
          </cell>
          <cell r="U101"/>
          <cell r="V101">
            <v>44181</v>
          </cell>
          <cell r="W101">
            <v>44347</v>
          </cell>
          <cell r="X101">
            <v>623506403</v>
          </cell>
          <cell r="Y101" t="str">
            <v>Liliana Higuera</v>
          </cell>
        </row>
        <row r="102">
          <cell r="B102" t="str">
            <v>63-33-101</v>
          </cell>
          <cell r="C102" t="str">
            <v>Quindío</v>
          </cell>
          <cell r="D102" t="str">
            <v>Casa hogar madre Margarita</v>
          </cell>
          <cell r="E102" t="str">
            <v>800024318-2</v>
          </cell>
          <cell r="F102" t="str">
            <v>Luidina Morales Serrano</v>
          </cell>
          <cell r="G102"/>
          <cell r="H102" t="str">
            <v>Carrera 11 calle 34 esquina Barrio Olaya Herrera</v>
          </cell>
          <cell r="I102" t="str">
            <v>Génova</v>
          </cell>
          <cell r="J102" t="str">
            <v>Calarca</v>
          </cell>
          <cell r="K102"/>
          <cell r="L102" t="str">
            <v>3136858096 - 3128590610</v>
          </cell>
          <cell r="M102" t="str">
            <v>hmadremargarita25@yahoo.es</v>
          </cell>
          <cell r="N102" t="str">
            <v>SRD</v>
          </cell>
          <cell r="O102" t="str">
            <v>Internado</v>
          </cell>
          <cell r="P102"/>
          <cell r="Q102" t="str">
            <v>Vulneración</v>
          </cell>
          <cell r="R102"/>
          <cell r="S102" t="str">
            <v>6300-157-2020</v>
          </cell>
          <cell r="T102">
            <v>30</v>
          </cell>
          <cell r="U102"/>
          <cell r="V102">
            <v>44181</v>
          </cell>
          <cell r="W102">
            <v>44347</v>
          </cell>
          <cell r="X102">
            <v>239354070</v>
          </cell>
          <cell r="Y102" t="str">
            <v>Jhon Jairo Zorrilla Lopez</v>
          </cell>
        </row>
        <row r="103">
          <cell r="B103" t="str">
            <v>63-52-102</v>
          </cell>
          <cell r="C103" t="str">
            <v>Quindío</v>
          </cell>
          <cell r="D103" t="str">
            <v>Consorcio construyendo futuro - CONFUTURO</v>
          </cell>
          <cell r="E103" t="str">
            <v>900185624-4</v>
          </cell>
          <cell r="F103" t="str">
            <v>Marleny Téllez Holguín</v>
          </cell>
          <cell r="G103"/>
          <cell r="H103" t="str">
            <v>Calle 5N No. 18-29 Barrio profesionales</v>
          </cell>
          <cell r="I103" t="str">
            <v>Armenia</v>
          </cell>
          <cell r="J103" t="str">
            <v>Norte</v>
          </cell>
          <cell r="K103"/>
          <cell r="L103" t="str">
            <v>3167422291 - 3006109382</v>
          </cell>
          <cell r="M103" t="str">
            <v>profesionalesconfuturo2@hotmail.com</v>
          </cell>
          <cell r="N103" t="str">
            <v>SRD</v>
          </cell>
          <cell r="O103" t="str">
            <v>Hogar sustituto entidad</v>
          </cell>
          <cell r="P103"/>
          <cell r="Q103" t="str">
            <v>Vulneración</v>
          </cell>
          <cell r="R103"/>
          <cell r="S103" t="str">
            <v>6300-158-2020</v>
          </cell>
          <cell r="T103">
            <v>159</v>
          </cell>
          <cell r="U103"/>
          <cell r="V103">
            <v>44181</v>
          </cell>
          <cell r="W103">
            <v>44347</v>
          </cell>
          <cell r="X103">
            <v>1086358994</v>
          </cell>
          <cell r="Y103" t="str">
            <v>Jhon Jairo Zorrilla Lopez</v>
          </cell>
        </row>
        <row r="104">
          <cell r="B104" t="str">
            <v>63-52-103</v>
          </cell>
          <cell r="C104" t="str">
            <v>Quindío</v>
          </cell>
          <cell r="D104" t="str">
            <v>Consorcio construyendo futuro - CONFUTURO</v>
          </cell>
          <cell r="E104" t="str">
            <v>900185624-4</v>
          </cell>
          <cell r="F104" t="str">
            <v>Marleny Téllez Holguín</v>
          </cell>
          <cell r="G104"/>
          <cell r="H104" t="str">
            <v>Carrera 17 No. 1N-42 Barrio nueva Cecilia</v>
          </cell>
          <cell r="I104" t="str">
            <v>Armenia</v>
          </cell>
          <cell r="J104" t="str">
            <v>Norte</v>
          </cell>
          <cell r="K104"/>
          <cell r="L104" t="str">
            <v>3167422291 - 3006109383</v>
          </cell>
          <cell r="M104" t="str">
            <v>profesionalesconfuturo3@hotmail.com</v>
          </cell>
          <cell r="N104" t="str">
            <v>SRD</v>
          </cell>
          <cell r="O104" t="str">
            <v>Hogar sustituto entidad</v>
          </cell>
          <cell r="P104"/>
          <cell r="Q104" t="str">
            <v>Vulneración</v>
          </cell>
          <cell r="R104"/>
          <cell r="S104" t="str">
            <v>6300-158-2020</v>
          </cell>
          <cell r="T104"/>
          <cell r="U104"/>
          <cell r="V104">
            <v>44181</v>
          </cell>
          <cell r="W104">
            <v>44347</v>
          </cell>
          <cell r="X104"/>
          <cell r="Y104" t="str">
            <v>Jhon Jairo Zorrilla Lopez</v>
          </cell>
        </row>
        <row r="105">
          <cell r="B105" t="str">
            <v>63-106-104</v>
          </cell>
          <cell r="C105" t="str">
            <v>Quindío</v>
          </cell>
          <cell r="D105" t="str">
            <v>Fundación Colombia una nación cívica - Fundación CONCIVICA</v>
          </cell>
          <cell r="E105" t="str">
            <v>801004709-1</v>
          </cell>
          <cell r="F105" t="str">
            <v>Fredy Giraldo Martinez</v>
          </cell>
          <cell r="G105"/>
          <cell r="H105" t="str">
            <v>Avenida Bolívar No. 35N-30</v>
          </cell>
          <cell r="I105" t="str">
            <v>Armenia</v>
          </cell>
          <cell r="J105" t="str">
            <v>Sur</v>
          </cell>
          <cell r="K105">
            <v>7497902</v>
          </cell>
          <cell r="L105"/>
          <cell r="M105" t="str">
            <v>contacto@fundacionconcivicaorg</v>
          </cell>
          <cell r="N105" t="str">
            <v>SRD</v>
          </cell>
          <cell r="O105" t="str">
            <v>Hogar sustituto entidad</v>
          </cell>
          <cell r="P105"/>
          <cell r="Q105" t="str">
            <v>Vulneración</v>
          </cell>
          <cell r="R105"/>
          <cell r="S105" t="str">
            <v>6300-159-2020</v>
          </cell>
          <cell r="T105">
            <v>158</v>
          </cell>
          <cell r="U105"/>
          <cell r="V105">
            <v>44181</v>
          </cell>
          <cell r="W105">
            <v>44347</v>
          </cell>
          <cell r="X105">
            <v>1079526547</v>
          </cell>
          <cell r="Y105" t="str">
            <v>Jhon Jairo Zorrilla Lopez</v>
          </cell>
        </row>
        <row r="106">
          <cell r="B106" t="str">
            <v>63-52-105</v>
          </cell>
          <cell r="C106" t="str">
            <v>Quindío</v>
          </cell>
          <cell r="D106" t="str">
            <v>Consorcio construyendo futuro - CONFUTURO</v>
          </cell>
          <cell r="E106" t="str">
            <v>900185624-4</v>
          </cell>
          <cell r="F106" t="str">
            <v>Marleny Téllez Holguín</v>
          </cell>
          <cell r="G106"/>
          <cell r="H106" t="str">
            <v>Calle 5N No. 18-29 Barrio profesionales</v>
          </cell>
          <cell r="I106" t="str">
            <v>Armenia</v>
          </cell>
          <cell r="J106" t="str">
            <v>Norte</v>
          </cell>
          <cell r="K106"/>
          <cell r="L106" t="str">
            <v>3167422291 - 3006109384</v>
          </cell>
          <cell r="M106" t="str">
            <v>confuturoequipo1@outlook.com</v>
          </cell>
          <cell r="N106" t="str">
            <v>SRD</v>
          </cell>
          <cell r="O106" t="str">
            <v>Hogar sustituto entidad</v>
          </cell>
          <cell r="P106"/>
          <cell r="Q106" t="str">
            <v>HS: Vulneración - Discapacidad</v>
          </cell>
          <cell r="R106"/>
          <cell r="S106" t="str">
            <v>6300-160-2020</v>
          </cell>
          <cell r="T106">
            <v>88</v>
          </cell>
          <cell r="U106"/>
          <cell r="V106">
            <v>44181</v>
          </cell>
          <cell r="W106">
            <v>44347</v>
          </cell>
          <cell r="X106">
            <v>798793336</v>
          </cell>
          <cell r="Y106" t="str">
            <v>Jhon Jairo Zorrilla Lopez</v>
          </cell>
        </row>
        <row r="107">
          <cell r="B107" t="str">
            <v>63-52-106</v>
          </cell>
          <cell r="C107" t="str">
            <v>Quindío</v>
          </cell>
          <cell r="D107" t="str">
            <v>Consorcio construyendo futuro - CONFUTURO</v>
          </cell>
          <cell r="E107" t="str">
            <v>900185624-4</v>
          </cell>
          <cell r="F107" t="str">
            <v>Marleny Téllez Holguín</v>
          </cell>
          <cell r="G107"/>
          <cell r="H107" t="str">
            <v>Carrera 17 No. 1N-42 Barrio nueva cecilia</v>
          </cell>
          <cell r="I107" t="str">
            <v>Armenia</v>
          </cell>
          <cell r="J107" t="str">
            <v>Norte</v>
          </cell>
          <cell r="K107"/>
          <cell r="L107" t="str">
            <v>3167422291 - 3006109385</v>
          </cell>
          <cell r="M107" t="str">
            <v>profesionalesconfuturo3@hotmail.com</v>
          </cell>
          <cell r="N107" t="str">
            <v>SRD</v>
          </cell>
          <cell r="O107" t="str">
            <v>Hogar sustituto entidad</v>
          </cell>
          <cell r="P107"/>
          <cell r="Q107" t="str">
            <v>HS: Vulneración - Discapacidad</v>
          </cell>
          <cell r="R107"/>
          <cell r="S107" t="str">
            <v>6300-160-2020</v>
          </cell>
          <cell r="T107"/>
          <cell r="U107"/>
          <cell r="V107">
            <v>44181</v>
          </cell>
          <cell r="W107">
            <v>44347</v>
          </cell>
          <cell r="X107"/>
          <cell r="Y107" t="str">
            <v>Jhon Jairo Zorrilla Lopez</v>
          </cell>
        </row>
        <row r="108">
          <cell r="B108" t="str">
            <v>63-106-107</v>
          </cell>
          <cell r="C108" t="str">
            <v>Quindío</v>
          </cell>
          <cell r="D108" t="str">
            <v>Fundación Colombia una nación cívica - Fundación CONCIVICA</v>
          </cell>
          <cell r="E108" t="str">
            <v>801004709-1</v>
          </cell>
          <cell r="F108" t="str">
            <v>Fredy Giraldo Martinez</v>
          </cell>
          <cell r="G108"/>
          <cell r="H108" t="str">
            <v>Avenida Bolívar No. 35N-30</v>
          </cell>
          <cell r="I108" t="str">
            <v>Armenia</v>
          </cell>
          <cell r="J108" t="str">
            <v>Sur</v>
          </cell>
          <cell r="K108">
            <v>7498114</v>
          </cell>
          <cell r="L108"/>
          <cell r="M108" t="str">
            <v>contacto@fundacionconcivicaorg</v>
          </cell>
          <cell r="N108" t="str">
            <v>SRD</v>
          </cell>
          <cell r="O108" t="str">
            <v>Hogar sustituto entidad</v>
          </cell>
          <cell r="P108"/>
          <cell r="Q108" t="str">
            <v>Discapacidad</v>
          </cell>
          <cell r="R108"/>
          <cell r="S108" t="str">
            <v>6300-161-2020</v>
          </cell>
          <cell r="T108">
            <v>87</v>
          </cell>
          <cell r="U108"/>
          <cell r="V108">
            <v>44181</v>
          </cell>
          <cell r="W108">
            <v>44347</v>
          </cell>
          <cell r="X108">
            <v>789716139</v>
          </cell>
          <cell r="Y108" t="str">
            <v>Jhon Jairo Zorrilla Lopez</v>
          </cell>
        </row>
        <row r="109">
          <cell r="B109" t="str">
            <v>63-127-108</v>
          </cell>
          <cell r="C109" t="str">
            <v>Quindío</v>
          </cell>
          <cell r="D109" t="str">
            <v>Fundación familiar pro rehabilitación de farmacodependientes FFARO</v>
          </cell>
          <cell r="E109" t="str">
            <v>800034694-1</v>
          </cell>
          <cell r="F109" t="str">
            <v>Luis Edier Usma Osorio</v>
          </cell>
          <cell r="G109" t="str">
            <v>San Rafael</v>
          </cell>
          <cell r="H109" t="str">
            <v>Vía puerto espejo - Vereda la india - Finca pichones</v>
          </cell>
          <cell r="I109" t="str">
            <v>Armenia</v>
          </cell>
          <cell r="J109" t="str">
            <v>Norte</v>
          </cell>
          <cell r="K109"/>
          <cell r="L109">
            <v>3174280741</v>
          </cell>
          <cell r="M109" t="str">
            <v>sanrafael@fundacionfaro.org</v>
          </cell>
          <cell r="N109" t="str">
            <v>SRD</v>
          </cell>
          <cell r="O109" t="str">
            <v>Internado</v>
          </cell>
          <cell r="P109"/>
          <cell r="Q109" t="str">
            <v>Consumo SPA</v>
          </cell>
          <cell r="R109"/>
          <cell r="S109" t="str">
            <v>6300-162-2020</v>
          </cell>
          <cell r="T109">
            <v>50</v>
          </cell>
          <cell r="U109"/>
          <cell r="V109">
            <v>44181</v>
          </cell>
          <cell r="W109">
            <v>44347</v>
          </cell>
          <cell r="X109">
            <v>398923450</v>
          </cell>
          <cell r="Y109" t="str">
            <v>Jhon Jairo Zorrilla Lopez</v>
          </cell>
        </row>
        <row r="110">
          <cell r="B110" t="str">
            <v>63-127-109</v>
          </cell>
          <cell r="C110" t="str">
            <v>Quindío</v>
          </cell>
          <cell r="D110" t="str">
            <v>Fundación familiar pro rehabilitación de farmacodependientes FFARO</v>
          </cell>
          <cell r="E110" t="str">
            <v>800034694-1</v>
          </cell>
          <cell r="F110" t="str">
            <v>Luis Edier Usma Osorio</v>
          </cell>
          <cell r="G110" t="str">
            <v>San Francisco</v>
          </cell>
          <cell r="H110" t="str">
            <v>Carrera 14 No. 17-41 peatonal piso 2</v>
          </cell>
          <cell r="I110" t="str">
            <v>Armenia</v>
          </cell>
          <cell r="J110" t="str">
            <v>Norte</v>
          </cell>
          <cell r="K110"/>
          <cell r="L110">
            <v>3174280754</v>
          </cell>
          <cell r="M110" t="str">
            <v>sanfrancisco@fundacionfaro.org</v>
          </cell>
          <cell r="N110" t="str">
            <v>SRD</v>
          </cell>
          <cell r="O110" t="str">
            <v>Externado</v>
          </cell>
          <cell r="P110" t="str">
            <v>Media jornada</v>
          </cell>
          <cell r="Q110" t="str">
            <v>Consumo SPA</v>
          </cell>
          <cell r="R110"/>
          <cell r="S110" t="str">
            <v>6300-163-2020</v>
          </cell>
          <cell r="T110">
            <v>25</v>
          </cell>
          <cell r="U110"/>
          <cell r="V110">
            <v>44181</v>
          </cell>
          <cell r="W110">
            <v>44347</v>
          </cell>
          <cell r="X110">
            <v>72894050</v>
          </cell>
          <cell r="Y110" t="str">
            <v>Jhon Jairo Zorrilla Lopez</v>
          </cell>
        </row>
        <row r="111">
          <cell r="B111" t="str">
            <v>63-88-110</v>
          </cell>
          <cell r="C111" t="str">
            <v>Quindío</v>
          </cell>
          <cell r="D111" t="str">
            <v>Fundación amparo de niños Juan XXIII</v>
          </cell>
          <cell r="E111" t="str">
            <v>890000444-6</v>
          </cell>
          <cell r="F111" t="str">
            <v>Jorge Antonio Sierra Díaz</v>
          </cell>
          <cell r="G111" t="str">
            <v>Sede niños</v>
          </cell>
          <cell r="H111" t="str">
            <v>Vereda alto del rio vía Calarcá</v>
          </cell>
          <cell r="I111" t="str">
            <v>Calarca</v>
          </cell>
          <cell r="J111" t="str">
            <v>Calarca</v>
          </cell>
          <cell r="K111"/>
          <cell r="L111">
            <v>3108255663</v>
          </cell>
          <cell r="M111" t="str">
            <v>internadojuan23@hotmail.com</v>
          </cell>
          <cell r="N111" t="str">
            <v>SRD</v>
          </cell>
          <cell r="O111" t="str">
            <v>Internado</v>
          </cell>
          <cell r="P111"/>
          <cell r="Q111" t="str">
            <v>Vulneración</v>
          </cell>
          <cell r="R111"/>
          <cell r="S111" t="str">
            <v>6300-164-2020</v>
          </cell>
          <cell r="T111">
            <v>70</v>
          </cell>
          <cell r="U111"/>
          <cell r="V111">
            <v>44181</v>
          </cell>
          <cell r="W111">
            <v>44347</v>
          </cell>
          <cell r="X111">
            <v>872191240</v>
          </cell>
          <cell r="Y111" t="str">
            <v>Jhon Jairo Zorrilla Lopez</v>
          </cell>
        </row>
        <row r="112">
          <cell r="B112" t="str">
            <v>63-88-111</v>
          </cell>
          <cell r="C112" t="str">
            <v>Quindío</v>
          </cell>
          <cell r="D112" t="str">
            <v>Fundación amparo de niños Juan XXIII</v>
          </cell>
          <cell r="E112" t="str">
            <v>890000444-6</v>
          </cell>
          <cell r="F112" t="str">
            <v>Jorge Antonio Sierra Díaz</v>
          </cell>
          <cell r="G112"/>
          <cell r="H112" t="str">
            <v>Vereda alto del rio vía Calarcá</v>
          </cell>
          <cell r="I112" t="str">
            <v>Calarca</v>
          </cell>
          <cell r="J112" t="str">
            <v>Calarca</v>
          </cell>
          <cell r="K112"/>
          <cell r="L112">
            <v>3108255663</v>
          </cell>
          <cell r="M112" t="str">
            <v>internadojuan23@hotmail.com</v>
          </cell>
          <cell r="N112" t="str">
            <v>SRD</v>
          </cell>
          <cell r="O112" t="str">
            <v>Externado</v>
          </cell>
          <cell r="P112" t="str">
            <v>Media jornada</v>
          </cell>
          <cell r="Q112" t="str">
            <v>Vulneración</v>
          </cell>
          <cell r="R112"/>
          <cell r="S112" t="str">
            <v>6300-164-2020</v>
          </cell>
          <cell r="T112">
            <v>65</v>
          </cell>
          <cell r="U112"/>
          <cell r="V112">
            <v>44181</v>
          </cell>
          <cell r="W112">
            <v>44347</v>
          </cell>
          <cell r="X112"/>
          <cell r="Y112" t="str">
            <v>Jhon Jairo Zorrilla Lopez</v>
          </cell>
        </row>
        <row r="113">
          <cell r="B113" t="str">
            <v>63-88-112</v>
          </cell>
          <cell r="C113" t="str">
            <v>Quindío</v>
          </cell>
          <cell r="D113" t="str">
            <v>Fundación amparo de niños Juan XXIII</v>
          </cell>
          <cell r="E113" t="str">
            <v>890000444-6</v>
          </cell>
          <cell r="F113" t="str">
            <v>Jorge Antonio Sierra Díaz</v>
          </cell>
          <cell r="G113"/>
          <cell r="H113" t="str">
            <v>Vereda alto del rio vía Calarcá</v>
          </cell>
          <cell r="I113" t="str">
            <v>Calarca</v>
          </cell>
          <cell r="J113" t="str">
            <v>Calarca</v>
          </cell>
          <cell r="K113"/>
          <cell r="L113">
            <v>3108255663</v>
          </cell>
          <cell r="M113" t="str">
            <v>juan23internadofemenino@gmail.com</v>
          </cell>
          <cell r="N113" t="str">
            <v>SRD</v>
          </cell>
          <cell r="O113" t="str">
            <v>Internado</v>
          </cell>
          <cell r="P113"/>
          <cell r="Q113" t="str">
            <v>Violencia sexual</v>
          </cell>
          <cell r="R113"/>
          <cell r="S113" t="str">
            <v>6300-164-2020</v>
          </cell>
          <cell r="T113">
            <v>16</v>
          </cell>
          <cell r="U113"/>
          <cell r="V113">
            <v>44181</v>
          </cell>
          <cell r="W113">
            <v>44347</v>
          </cell>
          <cell r="X113"/>
          <cell r="Y113" t="str">
            <v>Jhon Jairo Zorrilla Lopez</v>
          </cell>
        </row>
        <row r="114">
          <cell r="B114" t="str">
            <v>63-40-113</v>
          </cell>
          <cell r="C114" t="str">
            <v>Quindío</v>
          </cell>
          <cell r="D114" t="str">
            <v>Centro Laura Vicuña - CLV</v>
          </cell>
          <cell r="E114" t="str">
            <v>801002610-8</v>
          </cell>
          <cell r="F114" t="str">
            <v>Mery Zapata Valencia</v>
          </cell>
          <cell r="G114"/>
          <cell r="H114" t="str">
            <v>Barrio bosques de pinares manzana 11 No. 1</v>
          </cell>
          <cell r="I114" t="str">
            <v>Armenia</v>
          </cell>
          <cell r="J114" t="str">
            <v>Norte</v>
          </cell>
          <cell r="K114">
            <v>7398080</v>
          </cell>
          <cell r="L114">
            <v>3162832448</v>
          </cell>
          <cell r="M114" t="str">
            <v>lvcarrusel@hotmail.com</v>
          </cell>
          <cell r="N114" t="str">
            <v>SRD</v>
          </cell>
          <cell r="O114" t="str">
            <v>Externado</v>
          </cell>
          <cell r="P114" t="str">
            <v>Media jornada</v>
          </cell>
          <cell r="Q114" t="str">
            <v>Vulneración</v>
          </cell>
          <cell r="R114"/>
          <cell r="S114" t="str">
            <v>6300-165-2020</v>
          </cell>
          <cell r="T114">
            <v>100</v>
          </cell>
          <cell r="U114"/>
          <cell r="V114">
            <v>44181</v>
          </cell>
          <cell r="W114">
            <v>44347</v>
          </cell>
          <cell r="X114">
            <v>291576200</v>
          </cell>
          <cell r="Y114" t="str">
            <v>Jhon Jairo Zorrilla Lopez</v>
          </cell>
        </row>
        <row r="115">
          <cell r="B115" t="str">
            <v>63-259-114</v>
          </cell>
          <cell r="C115" t="str">
            <v>Quindío</v>
          </cell>
          <cell r="D115" t="str">
            <v>Universidad del Quindío</v>
          </cell>
          <cell r="E115" t="str">
            <v>890000432-8</v>
          </cell>
          <cell r="F115" t="str">
            <v>Jose Fernando Echeverry Murillo</v>
          </cell>
          <cell r="G115"/>
          <cell r="H115" t="str">
            <v>Carrera 15 Calle 12 norte esquina</v>
          </cell>
          <cell r="I115" t="str">
            <v>Armenia</v>
          </cell>
          <cell r="J115" t="str">
            <v>Sur</v>
          </cell>
          <cell r="K115" t="str">
            <v>7359394 - 7359300 ext: 1045</v>
          </cell>
          <cell r="L115">
            <v>3124214132</v>
          </cell>
          <cell r="M115" t="str">
            <v>cepas@uniquindio.edu.co</v>
          </cell>
          <cell r="N115" t="str">
            <v>SRD</v>
          </cell>
          <cell r="O115" t="str">
            <v>Hogar sustituto tutor entidad</v>
          </cell>
          <cell r="P115"/>
          <cell r="Q115" t="str">
            <v>Desvinculados</v>
          </cell>
          <cell r="R115"/>
          <cell r="S115" t="str">
            <v>6300-166-2020</v>
          </cell>
          <cell r="T115">
            <v>50</v>
          </cell>
          <cell r="U115"/>
          <cell r="V115">
            <v>44181</v>
          </cell>
          <cell r="W115">
            <v>44347</v>
          </cell>
          <cell r="X115">
            <v>452200500</v>
          </cell>
          <cell r="Y115" t="str">
            <v>Jhon Jairo Zorrilla Lopez</v>
          </cell>
        </row>
        <row r="116">
          <cell r="B116" t="str">
            <v>63-259-115</v>
          </cell>
          <cell r="C116" t="str">
            <v>Quindío</v>
          </cell>
          <cell r="D116" t="str">
            <v>Universidad del Quindío</v>
          </cell>
          <cell r="E116" t="str">
            <v>890000432-8</v>
          </cell>
          <cell r="F116" t="str">
            <v>Jose Fernando Echeverry Murillo</v>
          </cell>
          <cell r="G116"/>
          <cell r="H116" t="str">
            <v>Calle 16 No. 6-17</v>
          </cell>
          <cell r="I116" t="str">
            <v>Montenegro</v>
          </cell>
          <cell r="J116" t="str">
            <v>Sur</v>
          </cell>
          <cell r="K116" t="str">
            <v>7359394 - 7359300 ext: 1042</v>
          </cell>
          <cell r="L116">
            <v>3124214129</v>
          </cell>
          <cell r="M116" t="str">
            <v>cepas@uniquindio.edu.co</v>
          </cell>
          <cell r="N116" t="str">
            <v>SRD</v>
          </cell>
          <cell r="O116" t="str">
            <v>Externado</v>
          </cell>
          <cell r="P116" t="str">
            <v>Media jornada</v>
          </cell>
          <cell r="Q116" t="str">
            <v>Vulneración</v>
          </cell>
          <cell r="R116"/>
          <cell r="S116" t="str">
            <v>6300-167-2020</v>
          </cell>
          <cell r="T116">
            <v>95</v>
          </cell>
          <cell r="U116"/>
          <cell r="V116">
            <v>44181</v>
          </cell>
          <cell r="W116">
            <v>44347</v>
          </cell>
          <cell r="X116">
            <v>314912840</v>
          </cell>
          <cell r="Y116" t="str">
            <v>Jhon Jairo Zorrilla Lopez</v>
          </cell>
        </row>
        <row r="117">
          <cell r="B117" t="str">
            <v>63-259-116</v>
          </cell>
          <cell r="C117" t="str">
            <v>Quindío</v>
          </cell>
          <cell r="D117" t="str">
            <v>Universidad del Quindío</v>
          </cell>
          <cell r="E117" t="str">
            <v>890000432-8</v>
          </cell>
          <cell r="F117" t="str">
            <v>Jose Fernando Echeverry Murillo</v>
          </cell>
          <cell r="G117"/>
          <cell r="H117" t="str">
            <v>Carrera 15 Calle 12 norte esquina</v>
          </cell>
          <cell r="I117" t="str">
            <v>Armenia</v>
          </cell>
          <cell r="J117" t="str">
            <v>Sur</v>
          </cell>
          <cell r="K117" t="str">
            <v>7359394 - 7359300 ext: 1042</v>
          </cell>
          <cell r="L117">
            <v>3124214129</v>
          </cell>
          <cell r="M117" t="str">
            <v>cepas@uniquindio.edu.co</v>
          </cell>
          <cell r="N117" t="str">
            <v>SRD</v>
          </cell>
          <cell r="O117" t="str">
            <v>Externado</v>
          </cell>
          <cell r="P117" t="str">
            <v>Media jornada</v>
          </cell>
          <cell r="Q117" t="str">
            <v>Vulneración</v>
          </cell>
          <cell r="R117"/>
          <cell r="S117" t="str">
            <v>6300-167-2020</v>
          </cell>
          <cell r="T117"/>
          <cell r="U117"/>
          <cell r="V117">
            <v>44181</v>
          </cell>
          <cell r="W117">
            <v>44347</v>
          </cell>
          <cell r="X117"/>
          <cell r="Y117" t="str">
            <v>Jhon Jairo Zorrilla Lopez</v>
          </cell>
        </row>
        <row r="118">
          <cell r="B118" t="str">
            <v>63-259-117</v>
          </cell>
          <cell r="C118" t="str">
            <v>Quindío</v>
          </cell>
          <cell r="D118" t="str">
            <v>Universidad del Quindío</v>
          </cell>
          <cell r="E118" t="str">
            <v>890000432-8</v>
          </cell>
          <cell r="F118" t="str">
            <v>Jose Fernando Echeverry Murillo</v>
          </cell>
          <cell r="G118"/>
          <cell r="H118" t="str">
            <v>Calle 5 No. 12-11</v>
          </cell>
          <cell r="I118" t="str">
            <v>Quimbaya</v>
          </cell>
          <cell r="J118" t="str">
            <v>Sur</v>
          </cell>
          <cell r="K118" t="str">
            <v>7359394 - 7359300 ext: 1042</v>
          </cell>
          <cell r="L118">
            <v>3124214129</v>
          </cell>
          <cell r="M118" t="str">
            <v>cepas@uniquindio.edu.co</v>
          </cell>
          <cell r="N118" t="str">
            <v>SRD</v>
          </cell>
          <cell r="O118" t="str">
            <v>Externado</v>
          </cell>
          <cell r="P118" t="str">
            <v>Media jornada</v>
          </cell>
          <cell r="Q118" t="str">
            <v>Vulneración</v>
          </cell>
          <cell r="R118"/>
          <cell r="S118" t="str">
            <v>6300-167-2020</v>
          </cell>
          <cell r="T118"/>
          <cell r="U118"/>
          <cell r="V118">
            <v>44181</v>
          </cell>
          <cell r="W118">
            <v>44347</v>
          </cell>
          <cell r="X118"/>
          <cell r="Y118" t="str">
            <v>Jhon Jairo Zorrilla Lopez</v>
          </cell>
        </row>
        <row r="119">
          <cell r="B119" t="str">
            <v>63-259-118</v>
          </cell>
          <cell r="C119" t="str">
            <v>Quindío</v>
          </cell>
          <cell r="D119" t="str">
            <v>Universidad del Quindío</v>
          </cell>
          <cell r="E119" t="str">
            <v>890000432-8</v>
          </cell>
          <cell r="F119" t="str">
            <v>Jose Fernando Echeverry Murillo</v>
          </cell>
          <cell r="G119"/>
          <cell r="H119" t="str">
            <v>Carrera 15 Calle 12 norte esquina</v>
          </cell>
          <cell r="I119" t="str">
            <v>Armenia</v>
          </cell>
          <cell r="J119" t="str">
            <v>Sur</v>
          </cell>
          <cell r="K119" t="str">
            <v>7359394 - 7359300 ext: 1044</v>
          </cell>
          <cell r="L119">
            <v>3124214131</v>
          </cell>
          <cell r="M119" t="str">
            <v>cepas@uniquindio.edu.co</v>
          </cell>
          <cell r="N119" t="str">
            <v>SRD</v>
          </cell>
          <cell r="O119" t="str">
            <v>Intervención de apoyo - Apoyo psicosocial</v>
          </cell>
          <cell r="P119"/>
          <cell r="Q119" t="str">
            <v>Vulneración</v>
          </cell>
          <cell r="R119"/>
          <cell r="S119" t="str">
            <v>6300-167-2020</v>
          </cell>
          <cell r="T119">
            <v>20</v>
          </cell>
          <cell r="U119"/>
          <cell r="V119">
            <v>44181</v>
          </cell>
          <cell r="W119">
            <v>44347</v>
          </cell>
          <cell r="X119"/>
          <cell r="Y119" t="str">
            <v>Jhon Jairo Zorrilla Lopez</v>
          </cell>
        </row>
        <row r="120">
          <cell r="B120" t="str">
            <v>63-181-119</v>
          </cell>
          <cell r="C120" t="str">
            <v>Quindío</v>
          </cell>
          <cell r="D120" t="str">
            <v>Fundación para el fomento de la educación, la salud, la alimentación y la nutrición de Colombia - FESANCO</v>
          </cell>
          <cell r="E120" t="str">
            <v>801001664-0</v>
          </cell>
          <cell r="F120" t="str">
            <v>Guillermo Jose Arcila Soto</v>
          </cell>
          <cell r="G120"/>
          <cell r="H120" t="str">
            <v>Sector la pizarra - Finca el paraíso antigua hacienda la pizarra</v>
          </cell>
          <cell r="I120" t="str">
            <v>Circasia</v>
          </cell>
          <cell r="J120" t="str">
            <v>Sur</v>
          </cell>
          <cell r="K120">
            <v>7381577</v>
          </cell>
          <cell r="L120">
            <v>3188894647</v>
          </cell>
          <cell r="M120" t="str">
            <v>fesanco98@gmail.com</v>
          </cell>
          <cell r="N120" t="str">
            <v>SRD</v>
          </cell>
          <cell r="O120" t="str">
            <v>Internado</v>
          </cell>
          <cell r="P120"/>
          <cell r="Q120" t="str">
            <v>Gestantes</v>
          </cell>
          <cell r="R120"/>
          <cell r="S120" t="str">
            <v>6300-168-2020</v>
          </cell>
          <cell r="T120">
            <v>40</v>
          </cell>
          <cell r="U120"/>
          <cell r="V120">
            <v>44181</v>
          </cell>
          <cell r="W120">
            <v>44347</v>
          </cell>
          <cell r="X120">
            <v>796803865</v>
          </cell>
          <cell r="Y120" t="str">
            <v>Jhon Jairo Zorrilla Lopez</v>
          </cell>
        </row>
        <row r="121">
          <cell r="B121" t="str">
            <v>63-181-120</v>
          </cell>
          <cell r="C121" t="str">
            <v>Quindío</v>
          </cell>
          <cell r="D121" t="str">
            <v>Fundación para el fomento de la educación, la salud, la alimentación y la nutrición de Colombia - FESANCO</v>
          </cell>
          <cell r="E121" t="str">
            <v>801001664-0</v>
          </cell>
          <cell r="F121" t="str">
            <v>Guillermo Jose Arcila Soto</v>
          </cell>
          <cell r="G121"/>
          <cell r="H121" t="str">
            <v>Sector la pizarra - Finca el paraíso antigua hacienda la pizarra</v>
          </cell>
          <cell r="I121" t="str">
            <v>Circasia</v>
          </cell>
          <cell r="J121" t="str">
            <v>Sur</v>
          </cell>
          <cell r="K121">
            <v>7381577</v>
          </cell>
          <cell r="L121">
            <v>3188894647</v>
          </cell>
          <cell r="M121" t="str">
            <v>fesanco98@gmail.com</v>
          </cell>
          <cell r="N121" t="str">
            <v>SRD</v>
          </cell>
          <cell r="O121" t="str">
            <v>Intervención de apoyo - Apoyo psicosocial</v>
          </cell>
          <cell r="P121"/>
          <cell r="Q121" t="str">
            <v>Vulneración</v>
          </cell>
          <cell r="R121"/>
          <cell r="S121" t="str">
            <v>6300-168-2020</v>
          </cell>
          <cell r="T121">
            <v>200</v>
          </cell>
          <cell r="U121"/>
          <cell r="V121">
            <v>44181</v>
          </cell>
          <cell r="W121">
            <v>44347</v>
          </cell>
          <cell r="X121"/>
          <cell r="Y121" t="str">
            <v>Jhon Jairo Zorrilla Lopez</v>
          </cell>
        </row>
        <row r="122">
          <cell r="B122" t="str">
            <v>63-181-121</v>
          </cell>
          <cell r="C122" t="str">
            <v>Quindío</v>
          </cell>
          <cell r="D122" t="str">
            <v>Fundación para el fomento de la educación, la salud, la alimentación y la nutrición de Colombia - FESANCO</v>
          </cell>
          <cell r="E122" t="str">
            <v>801001664-0</v>
          </cell>
          <cell r="F122" t="str">
            <v>Guillermo Jose Arcila Soto</v>
          </cell>
          <cell r="G122"/>
          <cell r="H122" t="str">
            <v>Carrera 11 No. 10N-55 Barrio la castellana</v>
          </cell>
          <cell r="I122" t="str">
            <v>Armenia</v>
          </cell>
          <cell r="J122" t="str">
            <v>Sur</v>
          </cell>
          <cell r="K122">
            <v>7381577</v>
          </cell>
          <cell r="L122">
            <v>3188894647</v>
          </cell>
          <cell r="M122" t="str">
            <v>fesanco98@gmail.com</v>
          </cell>
          <cell r="N122" t="str">
            <v>SRD</v>
          </cell>
          <cell r="O122" t="str">
            <v>Intervención de apoyo - Apoyo psicosocial</v>
          </cell>
          <cell r="P122"/>
          <cell r="Q122" t="str">
            <v>Vulneración</v>
          </cell>
          <cell r="R122"/>
          <cell r="S122" t="str">
            <v>6300-168-2020</v>
          </cell>
          <cell r="T122"/>
          <cell r="U122"/>
          <cell r="V122">
            <v>44181</v>
          </cell>
          <cell r="W122">
            <v>44347</v>
          </cell>
          <cell r="X122"/>
          <cell r="Y122" t="str">
            <v>Jhon Jairo Zorrilla Lopez</v>
          </cell>
        </row>
        <row r="123">
          <cell r="B123" t="str">
            <v>63-181-122</v>
          </cell>
          <cell r="C123" t="str">
            <v>Quindío</v>
          </cell>
          <cell r="D123" t="str">
            <v>Fundación para el fomento de la educación, la salud, la alimentación y la nutrición de Colombia - FESANCO</v>
          </cell>
          <cell r="E123" t="str">
            <v>801001664-0</v>
          </cell>
          <cell r="F123" t="str">
            <v>Guillermo Jose Arcila Soto</v>
          </cell>
          <cell r="G123"/>
          <cell r="H123" t="str">
            <v>Carrera 16 calle 21 Norte # 21 - 00 Barrio Laureles</v>
          </cell>
          <cell r="I123" t="str">
            <v>Armenia</v>
          </cell>
          <cell r="J123" t="str">
            <v>Sur</v>
          </cell>
          <cell r="K123">
            <v>7381577</v>
          </cell>
          <cell r="L123">
            <v>3188894647</v>
          </cell>
          <cell r="M123" t="str">
            <v>fesanco98@gmail.com</v>
          </cell>
          <cell r="N123" t="str">
            <v>SRD</v>
          </cell>
          <cell r="O123" t="str">
            <v>Intervención de apoyo - Apoyo psicosocial</v>
          </cell>
          <cell r="P123"/>
          <cell r="Q123" t="str">
            <v>Vulneración</v>
          </cell>
          <cell r="R123"/>
          <cell r="S123" t="str">
            <v>6300-168-2020</v>
          </cell>
          <cell r="T123"/>
          <cell r="U123"/>
          <cell r="V123">
            <v>44181</v>
          </cell>
          <cell r="W123">
            <v>44347</v>
          </cell>
          <cell r="X123"/>
          <cell r="Y123" t="str">
            <v>Jhon Jairo Zorrilla Lopez</v>
          </cell>
        </row>
        <row r="124">
          <cell r="B124" t="str">
            <v>63-181-123</v>
          </cell>
          <cell r="C124" t="str">
            <v>Quindío</v>
          </cell>
          <cell r="D124" t="str">
            <v>Fundación para el fomento de la educación, la salud, la alimentación y la nutrición de Colombia - FESANCO</v>
          </cell>
          <cell r="E124" t="str">
            <v>801001664-0</v>
          </cell>
          <cell r="F124" t="str">
            <v>Guillermo Jose Arcila Soto</v>
          </cell>
          <cell r="G124"/>
          <cell r="H124" t="str">
            <v>Carrera 11 No. 10N-55 Barrio la castellana</v>
          </cell>
          <cell r="I124" t="str">
            <v>Armenia</v>
          </cell>
          <cell r="J124" t="str">
            <v>Sur</v>
          </cell>
          <cell r="K124">
            <v>7381577</v>
          </cell>
          <cell r="L124">
            <v>3188894647</v>
          </cell>
          <cell r="M124" t="str">
            <v>fesanco98@gmail.com</v>
          </cell>
          <cell r="N124" t="str">
            <v>SRD</v>
          </cell>
          <cell r="O124" t="str">
            <v>Intervención de apoyo - Apoyo psicosocial</v>
          </cell>
          <cell r="P124"/>
          <cell r="Q124" t="str">
            <v>Discapacidad</v>
          </cell>
          <cell r="R124" t="str">
            <v>Otros tipos de discapacidad</v>
          </cell>
          <cell r="S124" t="str">
            <v>6300-168-2020</v>
          </cell>
          <cell r="T124">
            <v>50</v>
          </cell>
          <cell r="U124"/>
          <cell r="V124">
            <v>44181</v>
          </cell>
          <cell r="W124">
            <v>44347</v>
          </cell>
          <cell r="X124"/>
          <cell r="Y124" t="str">
            <v>Jhon Jairo Zorrilla Lopez</v>
          </cell>
        </row>
        <row r="125">
          <cell r="B125" t="str">
            <v>63-181-124</v>
          </cell>
          <cell r="C125" t="str">
            <v>Quindío</v>
          </cell>
          <cell r="D125" t="str">
            <v>Fundación para el fomento de la educación, la salud, la alimentación y la nutrición de Colombia - FESANCO</v>
          </cell>
          <cell r="E125" t="str">
            <v>801001664-0</v>
          </cell>
          <cell r="F125" t="str">
            <v>Guillermo Jose Arcila Soto</v>
          </cell>
          <cell r="G125"/>
          <cell r="H125" t="str">
            <v>Sector la pizarra - Finca el paraíso antigua hacienda la pizarra</v>
          </cell>
          <cell r="I125" t="str">
            <v>Circasia</v>
          </cell>
          <cell r="J125" t="str">
            <v>Sur</v>
          </cell>
          <cell r="K125">
            <v>7381577</v>
          </cell>
          <cell r="L125">
            <v>3188894647</v>
          </cell>
          <cell r="M125" t="str">
            <v>fesanco98@gmail.com</v>
          </cell>
          <cell r="N125" t="str">
            <v>SRD</v>
          </cell>
          <cell r="O125" t="str">
            <v>Intervención de apoyo - Apoyo psicosocial</v>
          </cell>
          <cell r="P125"/>
          <cell r="Q125" t="str">
            <v>Discapacidad</v>
          </cell>
          <cell r="R125" t="str">
            <v>Otros tipos de discapacidad</v>
          </cell>
          <cell r="S125" t="str">
            <v>6300-168-2020</v>
          </cell>
          <cell r="T125"/>
          <cell r="U125"/>
          <cell r="V125">
            <v>44181</v>
          </cell>
          <cell r="W125">
            <v>44347</v>
          </cell>
          <cell r="X125"/>
          <cell r="Y125" t="str">
            <v>Jhon Jairo Zorrilla Lopez</v>
          </cell>
        </row>
        <row r="126">
          <cell r="B126" t="str">
            <v>63-126-125</v>
          </cell>
          <cell r="C126" t="str">
            <v>Quindío</v>
          </cell>
          <cell r="D126" t="str">
            <v>Fundación familia y futuro - FUNDAFAM</v>
          </cell>
          <cell r="E126" t="str">
            <v>900916893-7</v>
          </cell>
          <cell r="F126" t="str">
            <v>Mauricio Murillo Gutierrez</v>
          </cell>
          <cell r="G126"/>
          <cell r="H126" t="str">
            <v>Km 8 Vía Armenia Club campestre vaga del cabrero - Finca el Bosque verda la Moya</v>
          </cell>
          <cell r="I126" t="str">
            <v>Armenia</v>
          </cell>
          <cell r="J126" t="str">
            <v>Sur</v>
          </cell>
          <cell r="K126"/>
          <cell r="L126">
            <v>3165335743</v>
          </cell>
          <cell r="M126" t="str">
            <v>casauniversitariafundafam@gmail.com</v>
          </cell>
          <cell r="N126" t="str">
            <v>SRD</v>
          </cell>
          <cell r="O126" t="str">
            <v>Casa universitaria</v>
          </cell>
          <cell r="P126"/>
          <cell r="Q126" t="str">
            <v>Vida independiente</v>
          </cell>
          <cell r="R126"/>
          <cell r="S126" t="str">
            <v>6300-169-2020</v>
          </cell>
          <cell r="T126">
            <v>27</v>
          </cell>
          <cell r="U126"/>
          <cell r="V126">
            <v>44181</v>
          </cell>
          <cell r="W126">
            <v>44347</v>
          </cell>
          <cell r="X126">
            <v>258092055</v>
          </cell>
          <cell r="Y126" t="str">
            <v>Jhon Jairo Zorrilla Lopez</v>
          </cell>
        </row>
        <row r="127">
          <cell r="B127" t="str">
            <v>63-127-126</v>
          </cell>
          <cell r="C127" t="str">
            <v>Quindío</v>
          </cell>
          <cell r="D127" t="str">
            <v>Fundación familiar pro rehabilitación de farmacodependientes FFARO</v>
          </cell>
          <cell r="E127" t="str">
            <v>800034694-1</v>
          </cell>
          <cell r="F127" t="str">
            <v>Luis Edier Usma Osorio</v>
          </cell>
          <cell r="G127" t="str">
            <v>San Gabriel</v>
          </cell>
          <cell r="H127" t="str">
            <v>Vía Calarcá la virginia - Finca la Julia llanitos de Guarala</v>
          </cell>
          <cell r="I127" t="str">
            <v>Calarca</v>
          </cell>
          <cell r="J127" t="str">
            <v>Calarca</v>
          </cell>
          <cell r="K127"/>
          <cell r="L127">
            <v>3174280754</v>
          </cell>
          <cell r="M127" t="str">
            <v>sangabriel@fundacionfaro.org</v>
          </cell>
          <cell r="N127" t="str">
            <v>SRPA</v>
          </cell>
          <cell r="O127" t="str">
            <v>Semicerrado internado</v>
          </cell>
          <cell r="P127"/>
          <cell r="Q127" t="str">
            <v>SRPA</v>
          </cell>
          <cell r="R127"/>
          <cell r="S127" t="str">
            <v>6300-170-2020</v>
          </cell>
          <cell r="T127">
            <v>30</v>
          </cell>
          <cell r="U127"/>
          <cell r="V127">
            <v>44181</v>
          </cell>
          <cell r="W127">
            <v>44347</v>
          </cell>
          <cell r="X127">
            <v>278932485</v>
          </cell>
          <cell r="Y127" t="str">
            <v>Lina Maria Gonzalez Aguirre</v>
          </cell>
        </row>
        <row r="128">
          <cell r="B128" t="str">
            <v>63-127-127</v>
          </cell>
          <cell r="C128" t="str">
            <v>Quindío</v>
          </cell>
          <cell r="D128" t="str">
            <v>Fundación familiar pro rehabilitación de farmacodependientes FFARO</v>
          </cell>
          <cell r="E128" t="str">
            <v>800034694-1</v>
          </cell>
          <cell r="F128" t="str">
            <v>Luis Edier Usma Osorio</v>
          </cell>
          <cell r="G128" t="str">
            <v>San Ignacio</v>
          </cell>
          <cell r="H128" t="str">
            <v>Avenida centenario - Vereda tigreros - Finca san Miguel</v>
          </cell>
          <cell r="I128" t="str">
            <v>Armenia</v>
          </cell>
          <cell r="J128" t="str">
            <v>Norte</v>
          </cell>
          <cell r="K128"/>
          <cell r="L128">
            <v>3174280754</v>
          </cell>
          <cell r="M128" t="str">
            <v>sanignacio@fundacionfaro.org</v>
          </cell>
          <cell r="N128" t="str">
            <v>SRPA</v>
          </cell>
          <cell r="O128" t="str">
            <v>Internado RAJ</v>
          </cell>
          <cell r="P128"/>
          <cell r="Q128" t="str">
            <v>RAJ</v>
          </cell>
          <cell r="R128"/>
          <cell r="S128" t="str">
            <v>6300-171-2020</v>
          </cell>
          <cell r="T128">
            <v>31</v>
          </cell>
          <cell r="U128"/>
          <cell r="V128">
            <v>44181</v>
          </cell>
          <cell r="W128">
            <v>44347</v>
          </cell>
          <cell r="X128">
            <v>282755697</v>
          </cell>
          <cell r="Y128" t="str">
            <v>Lina Maria Gonzalez Aguirre</v>
          </cell>
        </row>
        <row r="129">
          <cell r="B129" t="str">
            <v>63-127-128</v>
          </cell>
          <cell r="C129" t="str">
            <v>Quindío</v>
          </cell>
          <cell r="D129" t="str">
            <v>Fundación familiar pro rehabilitación de farmacodependientes FFARO</v>
          </cell>
          <cell r="E129" t="str">
            <v>800034694-1</v>
          </cell>
          <cell r="F129" t="str">
            <v>Luis Edier Usma Osorio</v>
          </cell>
          <cell r="G129" t="str">
            <v>San Carlos</v>
          </cell>
          <cell r="H129" t="str">
            <v>Calle 2 norte No. 18-157 Barrio nueva Cecilia</v>
          </cell>
          <cell r="I129" t="str">
            <v>Armenia</v>
          </cell>
          <cell r="J129" t="str">
            <v>Norte</v>
          </cell>
          <cell r="K129"/>
          <cell r="L129">
            <v>3174280754</v>
          </cell>
          <cell r="M129" t="str">
            <v>sancarlos@fundacionfaro.org</v>
          </cell>
          <cell r="N129" t="str">
            <v>SRPA</v>
          </cell>
          <cell r="O129" t="str">
            <v>Externado RAJ</v>
          </cell>
          <cell r="P129" t="str">
            <v>Jornada completa</v>
          </cell>
          <cell r="Q129" t="str">
            <v>RAJ</v>
          </cell>
          <cell r="R129"/>
          <cell r="S129" t="str">
            <v>6300-172-2020</v>
          </cell>
          <cell r="T129">
            <v>30</v>
          </cell>
          <cell r="U129"/>
          <cell r="V129">
            <v>44181</v>
          </cell>
          <cell r="W129">
            <v>44347</v>
          </cell>
          <cell r="X129">
            <v>158169495</v>
          </cell>
          <cell r="Y129" t="str">
            <v>Lina Maria Gonzalez Aguirre</v>
          </cell>
        </row>
        <row r="130">
          <cell r="B130" t="str">
            <v>63-36-129</v>
          </cell>
          <cell r="C130" t="str">
            <v>Quindío</v>
          </cell>
          <cell r="D130" t="str">
            <v>Centro de desarrollo comunitario Versalles</v>
          </cell>
          <cell r="E130" t="str">
            <v>800180234-1</v>
          </cell>
          <cell r="F130" t="str">
            <v>Luis Eduardo Arango Alvarez</v>
          </cell>
          <cell r="G130"/>
          <cell r="H130" t="str">
            <v>Calle 2 norte No. 18-36 Barrio nueva Cecilia</v>
          </cell>
          <cell r="I130" t="str">
            <v>Armenia</v>
          </cell>
          <cell r="J130" t="str">
            <v>Norte</v>
          </cell>
          <cell r="K130">
            <v>7382601</v>
          </cell>
          <cell r="L130">
            <v>3207427304</v>
          </cell>
          <cell r="M130" t="str">
            <v>versallarmenia@hotmail.com</v>
          </cell>
          <cell r="N130" t="str">
            <v>SRD</v>
          </cell>
          <cell r="O130" t="str">
            <v>Intervención de apoyo - Apoyo psicológico especializado</v>
          </cell>
          <cell r="P130"/>
          <cell r="Q130" t="str">
            <v>Violencia sexual</v>
          </cell>
          <cell r="R130"/>
          <cell r="S130" t="str">
            <v>6300-173-2020</v>
          </cell>
          <cell r="T130"/>
          <cell r="U130">
            <v>576</v>
          </cell>
          <cell r="V130">
            <v>44181</v>
          </cell>
          <cell r="W130">
            <v>44347</v>
          </cell>
          <cell r="X130">
            <v>220111200</v>
          </cell>
          <cell r="Y130" t="str">
            <v>Jhon Jairo Zorrilla Lopez</v>
          </cell>
        </row>
        <row r="131">
          <cell r="B131" t="str">
            <v>63-138-130</v>
          </cell>
          <cell r="C131" t="str">
            <v>Quindío</v>
          </cell>
          <cell r="D131" t="str">
            <v>Fundación hogares Claret</v>
          </cell>
          <cell r="E131" t="str">
            <v>800098983-8</v>
          </cell>
          <cell r="F131" t="str">
            <v>Padre Gabriel Antonio Mejia Montoya</v>
          </cell>
          <cell r="G131"/>
          <cell r="H131" t="str">
            <v>Carrera 4 No. 4-85 Barrio Antonio Nariño</v>
          </cell>
          <cell r="I131" t="str">
            <v>Montenegro</v>
          </cell>
          <cell r="J131" t="str">
            <v>Norte</v>
          </cell>
          <cell r="K131">
            <v>7538994</v>
          </cell>
          <cell r="L131">
            <v>3162578408</v>
          </cell>
          <cell r="M131" t="str">
            <v>primaveraeje@fundacionhogaresclaret.org</v>
          </cell>
          <cell r="N131" t="str">
            <v>SRPA</v>
          </cell>
          <cell r="O131" t="str">
            <v>Centro de internamiento preventivo</v>
          </cell>
          <cell r="P131"/>
          <cell r="Q131" t="str">
            <v>SRPA</v>
          </cell>
          <cell r="R131"/>
          <cell r="S131" t="str">
            <v>6300-174-2020</v>
          </cell>
          <cell r="T131">
            <v>16</v>
          </cell>
          <cell r="U131"/>
          <cell r="V131">
            <v>44181</v>
          </cell>
          <cell r="W131">
            <v>44347</v>
          </cell>
          <cell r="X131">
            <v>188141096</v>
          </cell>
          <cell r="Y131" t="str">
            <v>Lina Maria Gonzalez Aguirre</v>
          </cell>
        </row>
        <row r="132">
          <cell r="B132" t="str">
            <v>63-138-131</v>
          </cell>
          <cell r="C132" t="str">
            <v>Quindío</v>
          </cell>
          <cell r="D132" t="str">
            <v>Fundación hogares Claret</v>
          </cell>
          <cell r="E132" t="str">
            <v>800098983-8</v>
          </cell>
          <cell r="F132" t="str">
            <v>Padre Gabriel Antonio Mejia Montoya</v>
          </cell>
          <cell r="G132"/>
          <cell r="H132" t="str">
            <v>Carrera 5 No. 22-67 Barrio 60 casas</v>
          </cell>
          <cell r="I132" t="str">
            <v>Armenia</v>
          </cell>
          <cell r="J132" t="str">
            <v>Norte</v>
          </cell>
          <cell r="K132">
            <v>7538994</v>
          </cell>
          <cell r="L132">
            <v>3162578408</v>
          </cell>
          <cell r="M132" t="str">
            <v>primaveraeje@fundacionhogaresclaret.org</v>
          </cell>
          <cell r="N132" t="str">
            <v>SRPA</v>
          </cell>
          <cell r="O132" t="str">
            <v>Centro transitorio</v>
          </cell>
          <cell r="P132"/>
          <cell r="Q132" t="str">
            <v>SRPA</v>
          </cell>
          <cell r="R132"/>
          <cell r="S132" t="str">
            <v>6300-175-2020</v>
          </cell>
          <cell r="T132">
            <v>6</v>
          </cell>
          <cell r="U132"/>
          <cell r="V132">
            <v>44181</v>
          </cell>
          <cell r="W132">
            <v>44347</v>
          </cell>
          <cell r="X132">
            <v>65752935</v>
          </cell>
          <cell r="Y132" t="str">
            <v>Lina Maria Gonzalez Aguirre</v>
          </cell>
        </row>
        <row r="133">
          <cell r="B133" t="str">
            <v>63-138-132</v>
          </cell>
          <cell r="C133" t="str">
            <v>Quindío</v>
          </cell>
          <cell r="D133" t="str">
            <v>Fundación hogares Claret</v>
          </cell>
          <cell r="E133" t="str">
            <v>800098983-8</v>
          </cell>
          <cell r="F133" t="str">
            <v>Padre Gabriel Antonio Mejia Montoya</v>
          </cell>
          <cell r="G133" t="str">
            <v>Despertares</v>
          </cell>
          <cell r="H133" t="str">
            <v>Carrera 14 No. 10- 46 norte</v>
          </cell>
          <cell r="I133" t="str">
            <v>Armenia</v>
          </cell>
          <cell r="J133" t="str">
            <v>Norte</v>
          </cell>
          <cell r="K133">
            <v>7313155</v>
          </cell>
          <cell r="L133" t="str">
            <v>3108953268 - 3108989856</v>
          </cell>
          <cell r="M133" t="str">
            <v>paola.agudelo@fundacionhogaresclaret.org</v>
          </cell>
          <cell r="N133" t="str">
            <v>SRPA</v>
          </cell>
          <cell r="O133" t="str">
            <v>Semicerrado externado</v>
          </cell>
          <cell r="P133" t="str">
            <v>Media jornada</v>
          </cell>
          <cell r="Q133" t="str">
            <v>SRPA</v>
          </cell>
          <cell r="R133"/>
          <cell r="S133" t="str">
            <v>6300-176-2020</v>
          </cell>
          <cell r="T133">
            <v>12</v>
          </cell>
          <cell r="U133"/>
          <cell r="V133">
            <v>44181</v>
          </cell>
          <cell r="W133">
            <v>44347</v>
          </cell>
          <cell r="X133">
            <v>240970010</v>
          </cell>
          <cell r="Y133" t="str">
            <v>Lina Maria Gonzalez Aguirre</v>
          </cell>
        </row>
        <row r="134">
          <cell r="B134" t="str">
            <v>63-138-133</v>
          </cell>
          <cell r="C134" t="str">
            <v>Quindío</v>
          </cell>
          <cell r="D134" t="str">
            <v>Fundación hogares Claret</v>
          </cell>
          <cell r="E134" t="str">
            <v>800098983-8</v>
          </cell>
          <cell r="F134" t="str">
            <v>Padre Gabriel Antonio Mejia Montoya</v>
          </cell>
          <cell r="G134" t="str">
            <v>Despertares</v>
          </cell>
          <cell r="H134" t="str">
            <v>Carrera 14 No. 10- 46 norte</v>
          </cell>
          <cell r="I134" t="str">
            <v>Armenia</v>
          </cell>
          <cell r="J134" t="str">
            <v>Norte</v>
          </cell>
          <cell r="K134">
            <v>7313155</v>
          </cell>
          <cell r="L134" t="str">
            <v>3108953268 - 3108989856</v>
          </cell>
          <cell r="M134" t="str">
            <v>paola.agudelo@fundacionhogaresclaret.org</v>
          </cell>
          <cell r="N134" t="str">
            <v>SRPA</v>
          </cell>
          <cell r="O134" t="str">
            <v>Apoyo postinstitucional – SRPA</v>
          </cell>
          <cell r="P134"/>
          <cell r="Q134" t="str">
            <v>SRPA</v>
          </cell>
          <cell r="R134"/>
          <cell r="S134" t="str">
            <v>6300-176-2020</v>
          </cell>
          <cell r="T134">
            <v>30</v>
          </cell>
          <cell r="U134"/>
          <cell r="V134">
            <v>44181</v>
          </cell>
          <cell r="W134">
            <v>44347</v>
          </cell>
          <cell r="X134"/>
          <cell r="Y134" t="str">
            <v>Lina Maria Gonzalez Aguirre</v>
          </cell>
        </row>
        <row r="135">
          <cell r="B135" t="str">
            <v>63-138-134</v>
          </cell>
          <cell r="C135" t="str">
            <v>Quindío</v>
          </cell>
          <cell r="D135" t="str">
            <v>Fundación hogares Claret</v>
          </cell>
          <cell r="E135" t="str">
            <v>800098983-8</v>
          </cell>
          <cell r="F135" t="str">
            <v>Padre Gabriel Antonio Mejia Montoya</v>
          </cell>
          <cell r="G135" t="str">
            <v>Despertares</v>
          </cell>
          <cell r="H135" t="str">
            <v>Carrera 14 No. 10- 46 norte</v>
          </cell>
          <cell r="I135" t="str">
            <v>Armenia</v>
          </cell>
          <cell r="J135" t="str">
            <v>Norte</v>
          </cell>
          <cell r="K135">
            <v>7313155</v>
          </cell>
          <cell r="L135" t="str">
            <v>3108953268 - 3108989856</v>
          </cell>
          <cell r="M135" t="str">
            <v>paola.agudelo@fundacionhogaresclaret.org</v>
          </cell>
          <cell r="N135" t="str">
            <v>SRPA</v>
          </cell>
          <cell r="O135" t="str">
            <v>Semicerrado externado</v>
          </cell>
          <cell r="P135" t="str">
            <v>Jornada completa</v>
          </cell>
          <cell r="Q135" t="str">
            <v>SRPA</v>
          </cell>
          <cell r="R135"/>
          <cell r="S135" t="str">
            <v>6300-176-2020</v>
          </cell>
          <cell r="T135">
            <v>27</v>
          </cell>
          <cell r="U135"/>
          <cell r="V135">
            <v>44181</v>
          </cell>
          <cell r="W135">
            <v>44347</v>
          </cell>
          <cell r="X135"/>
          <cell r="Y135" t="str">
            <v>Lina Maria Gonzalez Aguirre</v>
          </cell>
        </row>
        <row r="136">
          <cell r="B136" t="str">
            <v>63-36-135</v>
          </cell>
          <cell r="C136" t="str">
            <v>Quindío</v>
          </cell>
          <cell r="D136" t="str">
            <v>Centro de desarrollo comunitario Versalles</v>
          </cell>
          <cell r="E136" t="str">
            <v>800180234-1</v>
          </cell>
          <cell r="F136" t="str">
            <v>Luis Eduardo Arango Alvarez</v>
          </cell>
          <cell r="G136"/>
          <cell r="H136" t="str">
            <v>Calle 2 norte No. 18-36 Barrio nueva Cecilia</v>
          </cell>
          <cell r="I136" t="str">
            <v>Armenia</v>
          </cell>
          <cell r="J136" t="str">
            <v>Norte</v>
          </cell>
          <cell r="K136">
            <v>7382601</v>
          </cell>
          <cell r="L136">
            <v>3207427304</v>
          </cell>
          <cell r="M136" t="str">
            <v>versallarmenia@hotmail.com</v>
          </cell>
          <cell r="N136" t="str">
            <v>SRPA</v>
          </cell>
          <cell r="O136" t="str">
            <v>Prestación de servicios sociales a la comunidad</v>
          </cell>
          <cell r="P136"/>
          <cell r="Q136" t="str">
            <v>SRPA</v>
          </cell>
          <cell r="R136"/>
          <cell r="S136" t="str">
            <v>6300-177-2020</v>
          </cell>
          <cell r="T136">
            <v>5</v>
          </cell>
          <cell r="U136"/>
          <cell r="V136">
            <v>44181</v>
          </cell>
          <cell r="W136">
            <v>44347</v>
          </cell>
          <cell r="X136">
            <v>67308010</v>
          </cell>
          <cell r="Y136" t="str">
            <v>Lina Maria Gonzalez Aguirre</v>
          </cell>
        </row>
        <row r="137">
          <cell r="B137" t="str">
            <v>63-36-136</v>
          </cell>
          <cell r="C137" t="str">
            <v>Quindío</v>
          </cell>
          <cell r="D137" t="str">
            <v>Centro de desarrollo comunitario Versalles</v>
          </cell>
          <cell r="E137" t="str">
            <v>800180234-1</v>
          </cell>
          <cell r="F137" t="str">
            <v>Luis Eduardo Arango Alvarez</v>
          </cell>
          <cell r="G137"/>
          <cell r="H137" t="str">
            <v>Calle 2 norte No. 18-36 Barrio nueva Cecilia</v>
          </cell>
          <cell r="I137" t="str">
            <v>Armenia</v>
          </cell>
          <cell r="J137" t="str">
            <v>Norte</v>
          </cell>
          <cell r="K137">
            <v>7382601</v>
          </cell>
          <cell r="L137">
            <v>3207427304</v>
          </cell>
          <cell r="M137" t="str">
            <v>versallarmenia@hotmail.com</v>
          </cell>
          <cell r="N137" t="str">
            <v>SRPA</v>
          </cell>
          <cell r="O137" t="str">
            <v>Intervención de apoyo RAJ</v>
          </cell>
          <cell r="P137"/>
          <cell r="Q137" t="str">
            <v>RAJ</v>
          </cell>
          <cell r="R137"/>
          <cell r="S137" t="str">
            <v>6300-177-2020</v>
          </cell>
          <cell r="T137">
            <v>10</v>
          </cell>
          <cell r="U137"/>
          <cell r="V137">
            <v>44181</v>
          </cell>
          <cell r="W137">
            <v>44347</v>
          </cell>
          <cell r="X137"/>
          <cell r="Y137" t="str">
            <v>Lina Maria Gonzalez Aguirre</v>
          </cell>
        </row>
        <row r="138">
          <cell r="B138" t="str">
            <v>63-36-137</v>
          </cell>
          <cell r="C138" t="str">
            <v>Quindío</v>
          </cell>
          <cell r="D138" t="str">
            <v>Centro de desarrollo comunitario Versalles</v>
          </cell>
          <cell r="E138" t="str">
            <v>800180234-1</v>
          </cell>
          <cell r="F138" t="str">
            <v>Luis Eduardo Arango Alvarez</v>
          </cell>
          <cell r="G138"/>
          <cell r="H138" t="str">
            <v>Calle 2 norte No. 18-36 Barrio nueva Cecilia</v>
          </cell>
          <cell r="I138" t="str">
            <v>Armenia</v>
          </cell>
          <cell r="J138" t="str">
            <v>Norte</v>
          </cell>
          <cell r="K138">
            <v>7382601</v>
          </cell>
          <cell r="L138">
            <v>3207427304</v>
          </cell>
          <cell r="M138" t="str">
            <v>versallarmenia@hotmail.com</v>
          </cell>
          <cell r="N138" t="str">
            <v>SRPA</v>
          </cell>
          <cell r="O138" t="str">
            <v>Libertad vigilada – asistida</v>
          </cell>
          <cell r="P138"/>
          <cell r="Q138" t="str">
            <v>SRPA</v>
          </cell>
          <cell r="R138"/>
          <cell r="S138" t="str">
            <v>6300-177-2020</v>
          </cell>
          <cell r="T138">
            <v>15</v>
          </cell>
          <cell r="U138"/>
          <cell r="V138">
            <v>44181</v>
          </cell>
          <cell r="W138">
            <v>44347</v>
          </cell>
          <cell r="X138"/>
          <cell r="Y138" t="str">
            <v>Lina Maria Gonzalez Aguirre</v>
          </cell>
        </row>
        <row r="139">
          <cell r="B139" t="str">
            <v>63-138-138</v>
          </cell>
          <cell r="C139" t="str">
            <v>Quindío</v>
          </cell>
          <cell r="D139" t="str">
            <v>Fundación hogares Claret</v>
          </cell>
          <cell r="E139" t="str">
            <v>800098983-8</v>
          </cell>
          <cell r="F139" t="str">
            <v>Padre Gabriel Antonio Mejia Montoya</v>
          </cell>
          <cell r="G139" t="str">
            <v>La Granja</v>
          </cell>
          <cell r="H139" t="str">
            <v>Vía Montenegro pueblo tapado entrada 8 vereda la esperanza finca yerbabuena</v>
          </cell>
          <cell r="I139" t="str">
            <v>Montenegro</v>
          </cell>
          <cell r="J139" t="str">
            <v>Norte</v>
          </cell>
          <cell r="K139">
            <v>7538994</v>
          </cell>
          <cell r="L139">
            <v>3162578408</v>
          </cell>
          <cell r="M139" t="str">
            <v>primaveraeje@fundacionhogaresclaret.org</v>
          </cell>
          <cell r="N139" t="str">
            <v>SRPA</v>
          </cell>
          <cell r="O139" t="str">
            <v>Centro de atención especializada</v>
          </cell>
          <cell r="P139"/>
          <cell r="Q139" t="str">
            <v>SRPA</v>
          </cell>
          <cell r="R139"/>
          <cell r="S139" t="str">
            <v>6300-178-2020</v>
          </cell>
          <cell r="T139">
            <v>90</v>
          </cell>
          <cell r="U139"/>
          <cell r="V139">
            <v>44181</v>
          </cell>
          <cell r="W139">
            <v>44347</v>
          </cell>
          <cell r="X139">
            <v>1060710254</v>
          </cell>
          <cell r="Y139" t="str">
            <v>Lina Maria Gonzalez Aguirre</v>
          </cell>
        </row>
        <row r="140">
          <cell r="B140" t="str">
            <v>19-248-139</v>
          </cell>
          <cell r="C140" t="str">
            <v>Cauca</v>
          </cell>
          <cell r="D140" t="str">
            <v>ONG Crecer en familia</v>
          </cell>
          <cell r="E140" t="str">
            <v>805020621-1</v>
          </cell>
          <cell r="F140" t="str">
            <v>Zulamita Ana Liliana Kaim Torres</v>
          </cell>
          <cell r="G140"/>
          <cell r="H140" t="str">
            <v>Calle 3 No. 8-58 Interiores 101 y 102</v>
          </cell>
          <cell r="I140" t="str">
            <v>Popayán</v>
          </cell>
          <cell r="J140" t="str">
            <v>Popayán - Centro - Indígena - Macizo - Sur - Costa Pacifica</v>
          </cell>
          <cell r="K140">
            <v>8320660</v>
          </cell>
          <cell r="L140"/>
          <cell r="M140" t="str">
            <v>crecerenfamilia-cauca@hotmail.com</v>
          </cell>
          <cell r="N140" t="str">
            <v>SRD</v>
          </cell>
          <cell r="O140" t="str">
            <v>Hogar sustituto entidad</v>
          </cell>
          <cell r="P140"/>
          <cell r="Q140" t="str">
            <v>HS: Vulneración - Discapacidad</v>
          </cell>
          <cell r="R140"/>
          <cell r="S140" t="str">
            <v>1900-598-2020</v>
          </cell>
          <cell r="T140">
            <v>475</v>
          </cell>
          <cell r="U140"/>
          <cell r="V140">
            <v>44181</v>
          </cell>
          <cell r="W140">
            <v>44347</v>
          </cell>
          <cell r="X140">
            <v>4167175726</v>
          </cell>
          <cell r="Y140" t="str">
            <v>Diana Marcela Guzman Doncel</v>
          </cell>
        </row>
        <row r="141">
          <cell r="B141" t="str">
            <v>19-248-140</v>
          </cell>
          <cell r="C141" t="str">
            <v>Cauca</v>
          </cell>
          <cell r="D141" t="str">
            <v>ONG Crecer en familia</v>
          </cell>
          <cell r="E141" t="str">
            <v>805020621-1</v>
          </cell>
          <cell r="F141" t="str">
            <v>Zulamita Ana Liliana Kaim Torres</v>
          </cell>
          <cell r="G141"/>
          <cell r="H141" t="str">
            <v>carrera 17 No. 7 -33 Barrio Dorado</v>
          </cell>
          <cell r="I141" t="str">
            <v>Santander De Quilichao</v>
          </cell>
          <cell r="J141" t="str">
            <v>Norte</v>
          </cell>
          <cell r="K141"/>
          <cell r="L141">
            <v>3165282489</v>
          </cell>
          <cell r="M141" t="str">
            <v>crecerenfamilia-cauca@hotmail.com</v>
          </cell>
          <cell r="N141" t="str">
            <v>SRD</v>
          </cell>
          <cell r="O141" t="str">
            <v>Hogar sustituto entidad</v>
          </cell>
          <cell r="P141"/>
          <cell r="Q141" t="str">
            <v>HS: Vulneración - Discapacidad</v>
          </cell>
          <cell r="R141"/>
          <cell r="S141" t="str">
            <v>1900-598-2020</v>
          </cell>
          <cell r="T141">
            <v>83</v>
          </cell>
          <cell r="U141"/>
          <cell r="V141">
            <v>44181</v>
          </cell>
          <cell r="W141">
            <v>44347</v>
          </cell>
          <cell r="X141"/>
          <cell r="Y141" t="str">
            <v>Diana Marcela Guzman Doncel</v>
          </cell>
        </row>
        <row r="142">
          <cell r="B142" t="str">
            <v>19-50-141</v>
          </cell>
          <cell r="C142" t="str">
            <v>Cauca</v>
          </cell>
          <cell r="D142" t="str">
            <v>Congregación religiosos terciarios capuchinos nuestra señora de los dolores</v>
          </cell>
          <cell r="E142" t="str">
            <v>860005068-3</v>
          </cell>
          <cell r="F142" t="str">
            <v>Jesús Orlando Bedoya Gonzalez</v>
          </cell>
          <cell r="G142" t="str">
            <v>Comunidad terapeutica amigoniana exodo</v>
          </cell>
          <cell r="H142" t="str">
            <v>Kilómetro 1 Vía A Totoró</v>
          </cell>
          <cell r="I142" t="str">
            <v>Popayán</v>
          </cell>
          <cell r="J142" t="str">
            <v>Popayán</v>
          </cell>
          <cell r="K142">
            <v>8248722</v>
          </cell>
          <cell r="L142">
            <v>3112025120</v>
          </cell>
          <cell r="M142" t="str">
            <v>kardex.exodo@toribiomaya.org</v>
          </cell>
          <cell r="N142" t="str">
            <v>SRD</v>
          </cell>
          <cell r="O142" t="str">
            <v>Internado</v>
          </cell>
          <cell r="P142"/>
          <cell r="Q142" t="str">
            <v>Consumo SPA</v>
          </cell>
          <cell r="R142"/>
          <cell r="S142" t="str">
            <v>1900-589-2020</v>
          </cell>
          <cell r="T142">
            <v>45</v>
          </cell>
          <cell r="U142"/>
          <cell r="V142">
            <v>44181</v>
          </cell>
          <cell r="W142">
            <v>44347</v>
          </cell>
          <cell r="X142">
            <v>364801956</v>
          </cell>
          <cell r="Y142" t="str">
            <v>Lesset Andrea Lis Guerrero</v>
          </cell>
        </row>
        <row r="143">
          <cell r="B143" t="str">
            <v>19-26-142</v>
          </cell>
          <cell r="C143" t="str">
            <v>Cauca</v>
          </cell>
          <cell r="D143" t="str">
            <v>Autoridad ancestral Neehwe´SX del territorio de San Francisco (AM YU´)</v>
          </cell>
          <cell r="E143" t="str">
            <v>817004579-4</v>
          </cell>
          <cell r="F143" t="str">
            <v>Edwin Vialid Ul Ul</v>
          </cell>
          <cell r="G143"/>
          <cell r="H143" t="str">
            <v>Resguardo de San Francisco</v>
          </cell>
          <cell r="I143" t="str">
            <v>Toribio</v>
          </cell>
          <cell r="J143" t="str">
            <v>Norte</v>
          </cell>
          <cell r="K143"/>
          <cell r="L143">
            <v>3113853452</v>
          </cell>
          <cell r="M143" t="str">
            <v>autoridadancestralsanfco.icbf@gmail.com</v>
          </cell>
          <cell r="N143" t="str">
            <v>SRD</v>
          </cell>
          <cell r="O143" t="str">
            <v>Intervención de apoyo - Apoyo psicosocial</v>
          </cell>
          <cell r="P143"/>
          <cell r="Q143" t="str">
            <v>Vulneración</v>
          </cell>
          <cell r="R143"/>
          <cell r="S143" t="str">
            <v>1900-593-2020</v>
          </cell>
          <cell r="T143">
            <v>30</v>
          </cell>
          <cell r="U143"/>
          <cell r="V143">
            <v>44181</v>
          </cell>
          <cell r="W143">
            <v>44347</v>
          </cell>
          <cell r="X143">
            <v>56873175</v>
          </cell>
          <cell r="Y143" t="str">
            <v>Diana Marcela Guzman Doncel</v>
          </cell>
        </row>
        <row r="144">
          <cell r="B144" t="str">
            <v>19-180-143</v>
          </cell>
          <cell r="C144" t="str">
            <v>Cauca</v>
          </cell>
          <cell r="D144" t="str">
            <v>Fundación para el desarrollo integral del ser - FUNDASER</v>
          </cell>
          <cell r="E144" t="str">
            <v>817004059-6</v>
          </cell>
          <cell r="F144" t="str">
            <v>Uriel Alfonso Medina Orozco</v>
          </cell>
          <cell r="G144"/>
          <cell r="H144" t="str">
            <v>Transversal 8 No. 44N-139 San Bernardino - El Bosque</v>
          </cell>
          <cell r="I144" t="str">
            <v>Popayán</v>
          </cell>
          <cell r="J144" t="str">
            <v>Popayán</v>
          </cell>
          <cell r="K144">
            <v>8329237</v>
          </cell>
          <cell r="L144">
            <v>3155864413</v>
          </cell>
          <cell r="M144" t="str">
            <v>mfundaser@hotmail.com</v>
          </cell>
          <cell r="N144" t="str">
            <v>SRD</v>
          </cell>
          <cell r="O144" t="str">
            <v>Internado</v>
          </cell>
          <cell r="P144"/>
          <cell r="Q144" t="str">
            <v>Vulneración</v>
          </cell>
          <cell r="R144"/>
          <cell r="S144" t="str">
            <v>1900-605-2020</v>
          </cell>
          <cell r="T144">
            <v>160</v>
          </cell>
          <cell r="U144"/>
          <cell r="V144">
            <v>44181</v>
          </cell>
          <cell r="W144">
            <v>44347</v>
          </cell>
          <cell r="X144">
            <v>1276555040</v>
          </cell>
          <cell r="Y144" t="str">
            <v>Lesset Andrea Lis Guerrero</v>
          </cell>
        </row>
        <row r="145">
          <cell r="B145" t="str">
            <v>19-188-144</v>
          </cell>
          <cell r="C145" t="str">
            <v>Cauca</v>
          </cell>
          <cell r="D145" t="str">
            <v>Fundación para la orientación familiar - FUNOF</v>
          </cell>
          <cell r="E145" t="str">
            <v>891310770-2</v>
          </cell>
          <cell r="F145" t="str">
            <v>Astrid Elena Sevilla López</v>
          </cell>
          <cell r="G145"/>
          <cell r="H145" t="str">
            <v>Carrera 13 No. 10-48 Barrio las Américas</v>
          </cell>
          <cell r="I145" t="str">
            <v>Popayán</v>
          </cell>
          <cell r="J145" t="str">
            <v>Popayán</v>
          </cell>
          <cell r="K145"/>
          <cell r="L145">
            <v>3043732983</v>
          </cell>
          <cell r="M145" t="str">
            <v>coordinadorfunofpopayan@gmail.com
administrativo@funof.org</v>
          </cell>
          <cell r="N145" t="str">
            <v>SRD</v>
          </cell>
          <cell r="O145" t="str">
            <v>Intervención de apoyo - Apoyo psicosocial</v>
          </cell>
          <cell r="P145"/>
          <cell r="Q145" t="str">
            <v>Vulneración</v>
          </cell>
          <cell r="R145"/>
          <cell r="S145" t="str">
            <v>1900-603-2020</v>
          </cell>
          <cell r="T145">
            <v>60</v>
          </cell>
          <cell r="U145"/>
          <cell r="V145">
            <v>44181</v>
          </cell>
          <cell r="W145">
            <v>44347</v>
          </cell>
          <cell r="X145">
            <v>282470103</v>
          </cell>
          <cell r="Y145" t="str">
            <v>Diana Marcela Guzman Doncel</v>
          </cell>
        </row>
        <row r="146">
          <cell r="B146" t="str">
            <v>19-188-145</v>
          </cell>
          <cell r="C146" t="str">
            <v>Cauca</v>
          </cell>
          <cell r="D146" t="str">
            <v>Fundación para la orientación familiar - FUNOF</v>
          </cell>
          <cell r="E146" t="str">
            <v>891310770-2</v>
          </cell>
          <cell r="F146" t="str">
            <v>Astrid Elena Sevilla López</v>
          </cell>
          <cell r="G146"/>
          <cell r="H146" t="str">
            <v>Carrera 14 No. 13-44 Barrio el Limonar</v>
          </cell>
          <cell r="I146" t="str">
            <v>Santander De Quilichao</v>
          </cell>
          <cell r="J146" t="str">
            <v>Norte</v>
          </cell>
          <cell r="K146"/>
          <cell r="L146">
            <v>3135480524</v>
          </cell>
          <cell r="M146" t="str">
            <v>coordifunofsantander@gmail.com
administrativo@funof.org</v>
          </cell>
          <cell r="N146" t="str">
            <v>SRD</v>
          </cell>
          <cell r="O146" t="str">
            <v>Intervención de apoyo - Apoyo psicosocial</v>
          </cell>
          <cell r="P146"/>
          <cell r="Q146" t="str">
            <v>Vulneración</v>
          </cell>
          <cell r="R146"/>
          <cell r="S146" t="str">
            <v>1900-603-2020</v>
          </cell>
          <cell r="T146">
            <v>50</v>
          </cell>
          <cell r="U146"/>
          <cell r="V146">
            <v>44181</v>
          </cell>
          <cell r="W146">
            <v>44347</v>
          </cell>
          <cell r="X146"/>
          <cell r="Y146" t="str">
            <v>Diana Marcela Guzman Doncel</v>
          </cell>
        </row>
        <row r="147">
          <cell r="B147" t="str">
            <v>19-188-146</v>
          </cell>
          <cell r="C147" t="str">
            <v>Cauca</v>
          </cell>
          <cell r="D147" t="str">
            <v>Fundación para la orientación familiar - FUNOF</v>
          </cell>
          <cell r="E147" t="str">
            <v>891310770-2</v>
          </cell>
          <cell r="F147" t="str">
            <v>Astrid Elena Sevilla López</v>
          </cell>
          <cell r="G147"/>
          <cell r="H147" t="str">
            <v>Calle 9 No. 3-68 Barrio el Rosario</v>
          </cell>
          <cell r="I147" t="str">
            <v>Piendamó</v>
          </cell>
          <cell r="J147" t="str">
            <v>Centro</v>
          </cell>
          <cell r="K147">
            <v>8353539</v>
          </cell>
          <cell r="L147">
            <v>3113776890</v>
          </cell>
          <cell r="M147" t="str">
            <v>coordinadorfunofpopayan@gmail.com
administrativo@funof.org</v>
          </cell>
          <cell r="N147" t="str">
            <v>SRD</v>
          </cell>
          <cell r="O147" t="str">
            <v>Intervención de apoyo - Apoyo psicosocial</v>
          </cell>
          <cell r="P147"/>
          <cell r="Q147" t="str">
            <v>Vulneración</v>
          </cell>
          <cell r="R147"/>
          <cell r="S147" t="str">
            <v>1900-603-2020</v>
          </cell>
          <cell r="T147">
            <v>39</v>
          </cell>
          <cell r="U147"/>
          <cell r="V147">
            <v>44181</v>
          </cell>
          <cell r="W147">
            <v>44347</v>
          </cell>
          <cell r="X147"/>
          <cell r="Y147" t="str">
            <v>Diana Marcela Guzman Doncel</v>
          </cell>
        </row>
        <row r="148">
          <cell r="B148" t="str">
            <v>19-83-147</v>
          </cell>
          <cell r="C148" t="str">
            <v>Cauca</v>
          </cell>
          <cell r="D148" t="str">
            <v>Corporación unida por el desarrollo - CORPUDESA</v>
          </cell>
          <cell r="E148" t="str">
            <v>900208959-7</v>
          </cell>
          <cell r="F148" t="str">
            <v>Adrian Eduardo Ocampo Escobar</v>
          </cell>
          <cell r="G148"/>
          <cell r="H148" t="str">
            <v>Calle 8 No. 11-28 Barrio Centenario</v>
          </cell>
          <cell r="I148" t="str">
            <v>Santander De Quilichao</v>
          </cell>
          <cell r="J148" t="str">
            <v>Norte</v>
          </cell>
          <cell r="K148"/>
          <cell r="L148">
            <v>3163541058</v>
          </cell>
          <cell r="M148" t="str">
            <v>iapsicologicoespecializado.quilichao@corpudesa.org
administracion@corpudesa.org</v>
          </cell>
          <cell r="N148" t="str">
            <v>SRD</v>
          </cell>
          <cell r="O148" t="str">
            <v>Intervención de apoyo - Apoyo psicológico especializado</v>
          </cell>
          <cell r="P148"/>
          <cell r="Q148" t="str">
            <v>Vulneración</v>
          </cell>
          <cell r="R148"/>
          <cell r="S148" t="str">
            <v>1900-597-2020</v>
          </cell>
          <cell r="T148"/>
          <cell r="U148">
            <v>500</v>
          </cell>
          <cell r="V148">
            <v>44181</v>
          </cell>
          <cell r="W148">
            <v>44347</v>
          </cell>
          <cell r="X148">
            <v>191068750</v>
          </cell>
          <cell r="Y148" t="str">
            <v>Diana Marcela Guzman Doncel</v>
          </cell>
        </row>
        <row r="149">
          <cell r="B149" t="str">
            <v>19-83-148</v>
          </cell>
          <cell r="C149" t="str">
            <v>Cauca</v>
          </cell>
          <cell r="D149" t="str">
            <v>Corporación unida por el desarrollo - CORPUDESA</v>
          </cell>
          <cell r="E149" t="str">
            <v>900208959-7</v>
          </cell>
          <cell r="F149" t="str">
            <v>Adrian Eduardo Ocampo Escobar</v>
          </cell>
          <cell r="G149"/>
          <cell r="H149" t="str">
            <v>Carrera 26 No. 6-56 barrio Santa Helena</v>
          </cell>
          <cell r="I149" t="str">
            <v>Popayán</v>
          </cell>
          <cell r="J149" t="str">
            <v>Popayán</v>
          </cell>
          <cell r="K149"/>
          <cell r="L149">
            <v>3163541058</v>
          </cell>
          <cell r="M149" t="str">
            <v>administracion@corpudesa.org</v>
          </cell>
          <cell r="N149" t="str">
            <v>SRD</v>
          </cell>
          <cell r="O149" t="str">
            <v>Intervención de apoyo - Apoyo psicológico especializado</v>
          </cell>
          <cell r="P149"/>
          <cell r="Q149" t="str">
            <v>Vulneración</v>
          </cell>
          <cell r="R149"/>
          <cell r="S149" t="str">
            <v>1900-606-2020</v>
          </cell>
          <cell r="T149"/>
          <cell r="U149">
            <v>372</v>
          </cell>
          <cell r="V149">
            <v>44182</v>
          </cell>
          <cell r="W149">
            <v>44347</v>
          </cell>
          <cell r="X149">
            <v>141316476</v>
          </cell>
          <cell r="Y149" t="str">
            <v>Diana Marcela Guzman Doncel</v>
          </cell>
        </row>
        <row r="150">
          <cell r="B150" t="str">
            <v>19-189-149</v>
          </cell>
          <cell r="C150" t="str">
            <v>Cauca</v>
          </cell>
          <cell r="D150" t="str">
            <v>Fundación peldaños</v>
          </cell>
          <cell r="E150" t="str">
            <v>900835131-5</v>
          </cell>
          <cell r="F150" t="str">
            <v>Billy Damian Bastidas Quintero</v>
          </cell>
          <cell r="G150"/>
          <cell r="H150" t="str">
            <v>Vereda el Cerrito - Barrio Corona 2 vía Tribiño</v>
          </cell>
          <cell r="I150" t="str">
            <v>Santander De Quilichao</v>
          </cell>
          <cell r="J150" t="str">
            <v>Norte</v>
          </cell>
          <cell r="K150"/>
          <cell r="L150">
            <v>3008087918</v>
          </cell>
          <cell r="M150" t="str">
            <v>fundapeldcauca@gmail.com</v>
          </cell>
          <cell r="N150" t="str">
            <v>SRD</v>
          </cell>
          <cell r="O150" t="str">
            <v>Internado</v>
          </cell>
          <cell r="P150"/>
          <cell r="Q150" t="str">
            <v>Discapacidad</v>
          </cell>
          <cell r="R150" t="str">
            <v>Intelectual</v>
          </cell>
          <cell r="S150" t="str">
            <v>1900-601-2020</v>
          </cell>
          <cell r="T150">
            <v>41</v>
          </cell>
          <cell r="U150"/>
          <cell r="V150">
            <v>44181</v>
          </cell>
          <cell r="W150">
            <v>44347</v>
          </cell>
          <cell r="X150">
            <v>375268961.5</v>
          </cell>
          <cell r="Y150" t="str">
            <v>Diana Marcela Guzman Doncel</v>
          </cell>
        </row>
        <row r="151">
          <cell r="B151" t="str">
            <v>19-173-150</v>
          </cell>
          <cell r="C151" t="str">
            <v>Cauca</v>
          </cell>
          <cell r="D151" t="str">
            <v>Fundación para el desarrollo ambiental y socioeconómico de las eco regiones colombianas - FUNDASEC</v>
          </cell>
          <cell r="E151" t="str">
            <v>817004113-6</v>
          </cell>
          <cell r="F151" t="str">
            <v>Neira Karina Villanueva Vivas</v>
          </cell>
          <cell r="G151"/>
          <cell r="H151" t="str">
            <v>Calle 67N No. 12-157 Bello Horizonte</v>
          </cell>
          <cell r="I151" t="str">
            <v>Popayán</v>
          </cell>
          <cell r="J151" t="str">
            <v>Popayán</v>
          </cell>
          <cell r="K151">
            <v>8339670</v>
          </cell>
          <cell r="L151">
            <v>3002783245</v>
          </cell>
          <cell r="M151" t="str">
            <v>fundacionfundasec@hotmail.com</v>
          </cell>
          <cell r="N151" t="str">
            <v>SRPA</v>
          </cell>
          <cell r="O151" t="str">
            <v>Centro transitorio</v>
          </cell>
          <cell r="P151"/>
          <cell r="Q151" t="str">
            <v>SRPA</v>
          </cell>
          <cell r="R151"/>
          <cell r="S151" t="str">
            <v>1900-599-2020</v>
          </cell>
          <cell r="T151">
            <v>12</v>
          </cell>
          <cell r="U151"/>
          <cell r="V151">
            <v>44181</v>
          </cell>
          <cell r="W151">
            <v>44347</v>
          </cell>
          <cell r="X151">
            <v>131505870</v>
          </cell>
          <cell r="Y151" t="str">
            <v>Lesset Andrea Lis Guerrero</v>
          </cell>
        </row>
        <row r="152">
          <cell r="B152" t="str">
            <v>19-173-151</v>
          </cell>
          <cell r="C152" t="str">
            <v>Cauca</v>
          </cell>
          <cell r="D152" t="str">
            <v>Fundación para el desarrollo ambiental y socioeconómico de las eco regiones colombianas - FUNDASEC</v>
          </cell>
          <cell r="E152" t="str">
            <v>817004113-6</v>
          </cell>
          <cell r="F152" t="str">
            <v>Neira Karina Villanueva Vivas</v>
          </cell>
          <cell r="G152"/>
          <cell r="H152" t="str">
            <v>Alcaldía De Puerto Tejada - Sede Norte</v>
          </cell>
          <cell r="I152" t="str">
            <v>Puerto Tejada</v>
          </cell>
          <cell r="J152" t="str">
            <v>Norte</v>
          </cell>
          <cell r="K152"/>
          <cell r="L152">
            <v>3002783245</v>
          </cell>
          <cell r="M152" t="str">
            <v>fundacionfundasec@hotmail.com</v>
          </cell>
          <cell r="N152" t="str">
            <v>SRPA</v>
          </cell>
          <cell r="O152" t="str">
            <v>Centro transitorio</v>
          </cell>
          <cell r="P152"/>
          <cell r="Q152" t="str">
            <v>SRPA</v>
          </cell>
          <cell r="R152"/>
          <cell r="S152" t="str">
            <v>1900-602-2020</v>
          </cell>
          <cell r="T152">
            <v>4</v>
          </cell>
          <cell r="U152"/>
          <cell r="V152">
            <v>44181</v>
          </cell>
          <cell r="W152">
            <v>44347</v>
          </cell>
          <cell r="X152">
            <v>43835290</v>
          </cell>
          <cell r="Y152" t="str">
            <v>Lesset Andrea Lis Guerrero</v>
          </cell>
        </row>
        <row r="153">
          <cell r="B153" t="str">
            <v>19-50-152</v>
          </cell>
          <cell r="C153" t="str">
            <v>Cauca</v>
          </cell>
          <cell r="D153" t="str">
            <v>Congregación religiosos terciarios capuchinos nuestra señora de los dolores</v>
          </cell>
          <cell r="E153" t="str">
            <v>860005068-3</v>
          </cell>
          <cell r="F153" t="str">
            <v>Jesús Orlando Bedoya Gonzalez</v>
          </cell>
          <cell r="G153"/>
          <cell r="H153" t="str">
            <v>Carrera 8 No. 74N-0</v>
          </cell>
          <cell r="I153" t="str">
            <v>Popayán</v>
          </cell>
          <cell r="J153" t="str">
            <v>Popayán</v>
          </cell>
          <cell r="K153">
            <v>8333808</v>
          </cell>
          <cell r="L153">
            <v>3108979296</v>
          </cell>
          <cell r="M153" t="str">
            <v>direccion@toribiomaya.org</v>
          </cell>
          <cell r="N153" t="str">
            <v>SRPA</v>
          </cell>
          <cell r="O153" t="str">
            <v>Centro de atención especializada</v>
          </cell>
          <cell r="P153"/>
          <cell r="Q153" t="str">
            <v>SRPA</v>
          </cell>
          <cell r="R153"/>
          <cell r="S153" t="str">
            <v>1900-592-2020</v>
          </cell>
          <cell r="T153">
            <v>143</v>
          </cell>
          <cell r="U153"/>
          <cell r="V153">
            <v>44181</v>
          </cell>
          <cell r="W153">
            <v>44347</v>
          </cell>
          <cell r="X153">
            <v>1695761867</v>
          </cell>
          <cell r="Y153" t="str">
            <v>Lesset Andrea Lis Guerrero</v>
          </cell>
        </row>
        <row r="154">
          <cell r="B154" t="str">
            <v>19-50-153</v>
          </cell>
          <cell r="C154" t="str">
            <v>Cauca</v>
          </cell>
          <cell r="D154" t="str">
            <v>Congregación religiosos terciarios capuchinos nuestra señora de los dolores</v>
          </cell>
          <cell r="E154" t="str">
            <v>860005068-3</v>
          </cell>
          <cell r="F154" t="str">
            <v>Jesús Orlando Bedoya Gonzalez</v>
          </cell>
          <cell r="G154"/>
          <cell r="H154" t="str">
            <v>Carrera 8 No. 74N-0</v>
          </cell>
          <cell r="I154" t="str">
            <v>Popayán</v>
          </cell>
          <cell r="J154" t="str">
            <v>Popayán</v>
          </cell>
          <cell r="K154">
            <v>8333808</v>
          </cell>
          <cell r="L154">
            <v>3108979296</v>
          </cell>
          <cell r="M154" t="str">
            <v>direccion@toribiomaya.org</v>
          </cell>
          <cell r="N154" t="str">
            <v>SRPA</v>
          </cell>
          <cell r="O154" t="str">
            <v>Centro de internamiento preventivo</v>
          </cell>
          <cell r="P154"/>
          <cell r="Q154" t="str">
            <v>SRPA</v>
          </cell>
          <cell r="R154"/>
          <cell r="S154" t="str">
            <v>1900-594-2020</v>
          </cell>
          <cell r="T154">
            <v>24</v>
          </cell>
          <cell r="U154"/>
          <cell r="V154">
            <v>44181</v>
          </cell>
          <cell r="W154">
            <v>44347</v>
          </cell>
          <cell r="X154">
            <v>292057753</v>
          </cell>
          <cell r="Y154" t="str">
            <v>Lesset Andrea Lis Guerrero</v>
          </cell>
        </row>
        <row r="155">
          <cell r="B155" t="str">
            <v>19-50-154</v>
          </cell>
          <cell r="C155" t="str">
            <v>Cauca</v>
          </cell>
          <cell r="D155" t="str">
            <v>Congregación religiosos terciarios capuchinos nuestra señora de los dolores</v>
          </cell>
          <cell r="E155" t="str">
            <v>860005068-3</v>
          </cell>
          <cell r="F155" t="str">
            <v>Jesús Orlando Bedoya Gonzalez</v>
          </cell>
          <cell r="G155"/>
          <cell r="H155" t="str">
            <v>Carrera 8 No. 74N-0</v>
          </cell>
          <cell r="I155" t="str">
            <v>Popayán</v>
          </cell>
          <cell r="J155" t="str">
            <v>Popayán</v>
          </cell>
          <cell r="K155">
            <v>8333808</v>
          </cell>
          <cell r="L155">
            <v>3108979296</v>
          </cell>
          <cell r="M155" t="str">
            <v>direccion@toribiomaya.org</v>
          </cell>
          <cell r="N155" t="str">
            <v>SRPA</v>
          </cell>
          <cell r="O155" t="str">
            <v>Internado RAJ</v>
          </cell>
          <cell r="P155"/>
          <cell r="Q155" t="str">
            <v>RAJ</v>
          </cell>
          <cell r="R155"/>
          <cell r="S155" t="str">
            <v>1900-591-2020</v>
          </cell>
          <cell r="T155">
            <v>92</v>
          </cell>
          <cell r="U155"/>
          <cell r="V155">
            <v>44181</v>
          </cell>
          <cell r="W155">
            <v>44347</v>
          </cell>
          <cell r="X155">
            <v>844916789</v>
          </cell>
          <cell r="Y155" t="str">
            <v>Lesset Andrea Lis Guerrero</v>
          </cell>
        </row>
        <row r="156">
          <cell r="B156" t="str">
            <v>19-188-155</v>
          </cell>
          <cell r="C156" t="str">
            <v>Cauca</v>
          </cell>
          <cell r="D156" t="str">
            <v>Fundación para la orientación familiar - FUNOF</v>
          </cell>
          <cell r="E156" t="str">
            <v>891310770-2</v>
          </cell>
          <cell r="F156" t="str">
            <v>Astrid Elena Sevilla López</v>
          </cell>
          <cell r="G156"/>
          <cell r="H156" t="str">
            <v>Carrera 13 No. 10-48 Barrio las Américas</v>
          </cell>
          <cell r="I156" t="str">
            <v>Popayán</v>
          </cell>
          <cell r="J156" t="str">
            <v>Popayán</v>
          </cell>
          <cell r="K156">
            <v>8353539</v>
          </cell>
          <cell r="L156">
            <v>3113776890</v>
          </cell>
          <cell r="M156" t="str">
            <v>coordinadorrajpopayan@gmail.com
administrativo@funof.org</v>
          </cell>
          <cell r="N156" t="str">
            <v>SRPA</v>
          </cell>
          <cell r="O156" t="str">
            <v>Intervención de apoyo RAJ</v>
          </cell>
          <cell r="P156"/>
          <cell r="Q156" t="str">
            <v>RAJ</v>
          </cell>
          <cell r="R156"/>
          <cell r="S156" t="str">
            <v>1900-595-2020</v>
          </cell>
          <cell r="T156">
            <v>50</v>
          </cell>
          <cell r="U156"/>
          <cell r="V156">
            <v>44181</v>
          </cell>
          <cell r="W156">
            <v>44347</v>
          </cell>
          <cell r="X156">
            <v>98598800</v>
          </cell>
          <cell r="Y156" t="str">
            <v>Diana Marcela Guzman Doncel</v>
          </cell>
        </row>
        <row r="157">
          <cell r="B157" t="str">
            <v>19-188-156</v>
          </cell>
          <cell r="C157" t="str">
            <v>Cauca</v>
          </cell>
          <cell r="D157" t="str">
            <v>Fundación para la orientación familiar - FUNOF</v>
          </cell>
          <cell r="E157" t="str">
            <v>891310770-2</v>
          </cell>
          <cell r="F157" t="str">
            <v>Astrid Elena Sevilla López</v>
          </cell>
          <cell r="G157"/>
          <cell r="H157" t="str">
            <v>Carrera 14 No. 13-46</v>
          </cell>
          <cell r="I157" t="str">
            <v>Santander De Quilichao</v>
          </cell>
          <cell r="J157" t="str">
            <v>Norte</v>
          </cell>
          <cell r="K157">
            <v>8296838</v>
          </cell>
          <cell r="L157">
            <v>3175180433</v>
          </cell>
          <cell r="M157" t="str">
            <v>coordifunofsantander@gmail.com
administrativo@funof.org</v>
          </cell>
          <cell r="N157" t="str">
            <v>SRPA</v>
          </cell>
          <cell r="O157" t="str">
            <v>Libertad vigilada – asistida</v>
          </cell>
          <cell r="P157"/>
          <cell r="Q157" t="str">
            <v>SRPA</v>
          </cell>
          <cell r="R157"/>
          <cell r="S157" t="str">
            <v>1900-604-2020</v>
          </cell>
          <cell r="T157">
            <v>57</v>
          </cell>
          <cell r="U157"/>
          <cell r="V157">
            <v>44181</v>
          </cell>
          <cell r="W157">
            <v>44347</v>
          </cell>
          <cell r="X157">
            <v>147068664</v>
          </cell>
          <cell r="Y157" t="str">
            <v>Diana Marcela Guzman Doncel</v>
          </cell>
        </row>
        <row r="158">
          <cell r="B158" t="str">
            <v>19-83-157</v>
          </cell>
          <cell r="C158" t="str">
            <v>Cauca</v>
          </cell>
          <cell r="D158" t="str">
            <v>Corporación unida por el desarrollo - CORPUDESA</v>
          </cell>
          <cell r="E158" t="str">
            <v>900208959-7</v>
          </cell>
          <cell r="F158" t="str">
            <v>Adrian Eduardo Ocampo Escobar</v>
          </cell>
          <cell r="G158"/>
          <cell r="H158" t="str">
            <v>Carera 27 A No. 5-24</v>
          </cell>
          <cell r="I158" t="str">
            <v>Popayán</v>
          </cell>
          <cell r="J158" t="str">
            <v>Popayán</v>
          </cell>
          <cell r="K158">
            <v>8368371</v>
          </cell>
          <cell r="L158">
            <v>3058358711</v>
          </cell>
          <cell r="M158" t="str">
            <v>prestacionservicioscomunidad.popayan@corpudesa.org
administracion@corpudesa.org</v>
          </cell>
          <cell r="N158" t="str">
            <v>SRPA</v>
          </cell>
          <cell r="O158" t="str">
            <v>Prestación de servicios sociales a la comunidad</v>
          </cell>
          <cell r="P158"/>
          <cell r="Q158" t="str">
            <v>SRPA</v>
          </cell>
          <cell r="R158"/>
          <cell r="S158" t="str">
            <v>1900-600-2020</v>
          </cell>
          <cell r="T158">
            <v>20</v>
          </cell>
          <cell r="U158"/>
          <cell r="V158">
            <v>44181</v>
          </cell>
          <cell r="W158">
            <v>44347</v>
          </cell>
          <cell r="X158">
            <v>35543880</v>
          </cell>
          <cell r="Y158" t="str">
            <v>Diana Marcela Guzman Doncel</v>
          </cell>
        </row>
        <row r="159">
          <cell r="B159" t="str">
            <v>19-83-158</v>
          </cell>
          <cell r="C159" t="str">
            <v>Cauca</v>
          </cell>
          <cell r="D159" t="str">
            <v>Corporación unida por el desarrollo - CORPUDESA</v>
          </cell>
          <cell r="E159" t="str">
            <v>900208959-7</v>
          </cell>
          <cell r="F159" t="str">
            <v>Adrian Eduardo Ocampo Escobar</v>
          </cell>
          <cell r="G159"/>
          <cell r="H159" t="str">
            <v>Carera 27 A No. 5-24</v>
          </cell>
          <cell r="I159" t="str">
            <v>Popayán</v>
          </cell>
          <cell r="J159" t="str">
            <v>Popayán</v>
          </cell>
          <cell r="K159">
            <v>8368371</v>
          </cell>
          <cell r="L159">
            <v>3058358711</v>
          </cell>
          <cell r="M159" t="str">
            <v>apoyopostinstitucional.popayan@corpudesa.org
administracion@corpudesa.org</v>
          </cell>
          <cell r="N159" t="str">
            <v>SRPA</v>
          </cell>
          <cell r="O159" t="str">
            <v>Apoyo postinstitucional – SRPA</v>
          </cell>
          <cell r="P159"/>
          <cell r="Q159" t="str">
            <v>SRPA</v>
          </cell>
          <cell r="R159"/>
          <cell r="S159" t="str">
            <v>1900-590-2020</v>
          </cell>
          <cell r="T159">
            <v>60</v>
          </cell>
          <cell r="U159"/>
          <cell r="V159">
            <v>44181</v>
          </cell>
          <cell r="W159">
            <v>44347</v>
          </cell>
          <cell r="X159">
            <v>122579100</v>
          </cell>
          <cell r="Y159" t="str">
            <v>Diana Marcela Guzman Doncel</v>
          </cell>
        </row>
        <row r="160">
          <cell r="B160" t="str">
            <v>19-83-159</v>
          </cell>
          <cell r="C160" t="str">
            <v>Cauca</v>
          </cell>
          <cell r="D160" t="str">
            <v>Corporación unida por el desarrollo - CORPUDESA</v>
          </cell>
          <cell r="E160" t="str">
            <v>900208959-7</v>
          </cell>
          <cell r="F160" t="str">
            <v>Adrian Eduardo Ocampo Escobar</v>
          </cell>
          <cell r="G160"/>
          <cell r="H160" t="str">
            <v>Calle 3 BIS No. 14-13 Segundo piso barrio El Cadillal</v>
          </cell>
          <cell r="I160" t="str">
            <v>Popayán</v>
          </cell>
          <cell r="J160" t="str">
            <v>Popayán</v>
          </cell>
          <cell r="K160">
            <v>8339641</v>
          </cell>
          <cell r="L160">
            <v>3163541058</v>
          </cell>
          <cell r="M160" t="str">
            <v>libertadvigilada.popayan@corpudesa.org
administracion@corpudesa.org</v>
          </cell>
          <cell r="N160" t="str">
            <v>SRPA</v>
          </cell>
          <cell r="O160" t="str">
            <v>Libertad vigilada – asistida</v>
          </cell>
          <cell r="P160"/>
          <cell r="Q160" t="str">
            <v>SRPA</v>
          </cell>
          <cell r="R160"/>
          <cell r="S160" t="str">
            <v>1900-596-2020</v>
          </cell>
          <cell r="T160">
            <v>50</v>
          </cell>
          <cell r="U160"/>
          <cell r="V160">
            <v>44181</v>
          </cell>
          <cell r="W160">
            <v>44347</v>
          </cell>
          <cell r="X160">
            <v>129007600</v>
          </cell>
          <cell r="Y160" t="str">
            <v>Diana Marcela Guzman Doncel</v>
          </cell>
        </row>
        <row r="161">
          <cell r="B161" t="str">
            <v>85-182-160</v>
          </cell>
          <cell r="C161" t="str">
            <v>Casanare</v>
          </cell>
          <cell r="D161" t="str">
            <v>Fundación para el progreso de la Orinoquia - FUNDEPRO</v>
          </cell>
          <cell r="E161" t="str">
            <v>822002132-5</v>
          </cell>
          <cell r="F161" t="str">
            <v>Martha Mejia De Romero</v>
          </cell>
          <cell r="G161"/>
          <cell r="H161" t="str">
            <v>Calle 16A No. 26-80 Barrio Los Helechos</v>
          </cell>
          <cell r="I161" t="str">
            <v>Yopal</v>
          </cell>
          <cell r="J161" t="str">
            <v>Yopal</v>
          </cell>
          <cell r="K161">
            <v>6353130</v>
          </cell>
          <cell r="L161">
            <v>3183118674</v>
          </cell>
          <cell r="M161" t="str">
            <v>hogarsustituto.fundepro@gmail.com</v>
          </cell>
          <cell r="N161" t="str">
            <v>SRD</v>
          </cell>
          <cell r="O161" t="str">
            <v>Hogar sustituto entidad</v>
          </cell>
          <cell r="P161"/>
          <cell r="Q161" t="str">
            <v>Vulneración</v>
          </cell>
          <cell r="R161"/>
          <cell r="S161" t="str">
            <v>131-2020</v>
          </cell>
          <cell r="T161">
            <v>207</v>
          </cell>
          <cell r="U161"/>
          <cell r="V161">
            <v>44181</v>
          </cell>
          <cell r="W161">
            <v>44347</v>
          </cell>
          <cell r="X161">
            <v>1462211431</v>
          </cell>
          <cell r="Y161" t="str">
            <v>Nidia Milena Bohorquez</v>
          </cell>
        </row>
        <row r="162">
          <cell r="B162" t="str">
            <v>85-182-161</v>
          </cell>
          <cell r="C162" t="str">
            <v>Casanare</v>
          </cell>
          <cell r="D162" t="str">
            <v>Fundación para el progreso de la Orinoquia - FUNDEPRO</v>
          </cell>
          <cell r="E162" t="str">
            <v>822002132-5</v>
          </cell>
          <cell r="F162" t="str">
            <v>Martha Mejia De Romero</v>
          </cell>
          <cell r="G162"/>
          <cell r="H162" t="str">
            <v>Calle 16A No. 26-80 Barrio Los Helechos</v>
          </cell>
          <cell r="I162" t="str">
            <v>Yopal</v>
          </cell>
          <cell r="J162" t="str">
            <v>Yopal</v>
          </cell>
          <cell r="K162"/>
          <cell r="L162">
            <v>3143879002</v>
          </cell>
          <cell r="M162" t="str">
            <v>apoyopsicologico@fundepro.co</v>
          </cell>
          <cell r="N162" t="str">
            <v>SRD</v>
          </cell>
          <cell r="O162" t="str">
            <v>Intervención de apoyo - Apoyo psicológico especializado</v>
          </cell>
          <cell r="P162"/>
          <cell r="Q162" t="str">
            <v>Vulneración</v>
          </cell>
          <cell r="R162"/>
          <cell r="S162" t="str">
            <v>133-2020</v>
          </cell>
          <cell r="T162"/>
          <cell r="U162">
            <v>432</v>
          </cell>
          <cell r="V162">
            <v>44181</v>
          </cell>
          <cell r="W162">
            <v>44347</v>
          </cell>
          <cell r="X162">
            <v>165083400</v>
          </cell>
          <cell r="Y162" t="str">
            <v>Nidia Milena Bohorquez</v>
          </cell>
        </row>
        <row r="163">
          <cell r="B163" t="str">
            <v>85-81-162</v>
          </cell>
          <cell r="C163" t="str">
            <v>Casanare</v>
          </cell>
          <cell r="D163" t="str">
            <v>Corporación social fé y futuro - Corpofé</v>
          </cell>
          <cell r="E163" t="str">
            <v>900552478-1</v>
          </cell>
          <cell r="F163" t="str">
            <v>José Manuel Bernal Carreño</v>
          </cell>
          <cell r="G163"/>
          <cell r="H163" t="str">
            <v>Calle 38 No. 23-19 Villas de San Juan</v>
          </cell>
          <cell r="I163" t="str">
            <v>Yopal</v>
          </cell>
          <cell r="J163" t="str">
            <v>Yopal</v>
          </cell>
          <cell r="K163"/>
          <cell r="L163">
            <v>3003907419</v>
          </cell>
          <cell r="M163" t="str">
            <v>noprivativa.corpofeyopal@gmail.com</v>
          </cell>
          <cell r="N163" t="str">
            <v>SRPA</v>
          </cell>
          <cell r="O163" t="str">
            <v>Libertad vigilada – asistida</v>
          </cell>
          <cell r="P163"/>
          <cell r="Q163" t="str">
            <v>SRPA</v>
          </cell>
          <cell r="R163"/>
          <cell r="S163" t="str">
            <v>130-2020</v>
          </cell>
          <cell r="T163">
            <v>35</v>
          </cell>
          <cell r="U163"/>
          <cell r="V163">
            <v>44181</v>
          </cell>
          <cell r="W163">
            <v>44347</v>
          </cell>
          <cell r="X163">
            <v>90305320</v>
          </cell>
          <cell r="Y163" t="str">
            <v>Nidia Milena Bohorquez</v>
          </cell>
        </row>
        <row r="164">
          <cell r="B164" t="str">
            <v>85-81-163</v>
          </cell>
          <cell r="C164" t="str">
            <v>Casanare</v>
          </cell>
          <cell r="D164" t="str">
            <v>Corporación social fé y futuro - Corpofé</v>
          </cell>
          <cell r="E164" t="str">
            <v>900552478-1</v>
          </cell>
          <cell r="F164" t="str">
            <v>José Manuel Bernal Carreño</v>
          </cell>
          <cell r="G164"/>
          <cell r="H164" t="str">
            <v>Calle 38 No. 23-19 Villas de San Juan</v>
          </cell>
          <cell r="I164" t="str">
            <v>Yopal</v>
          </cell>
          <cell r="J164" t="str">
            <v>Yopal</v>
          </cell>
          <cell r="K164"/>
          <cell r="L164">
            <v>3003907419</v>
          </cell>
          <cell r="M164" t="str">
            <v>noprivativa.corpofeyopal@gmail.com</v>
          </cell>
          <cell r="N164" t="str">
            <v>SRPA</v>
          </cell>
          <cell r="O164" t="str">
            <v>Intervención de apoyo RAJ</v>
          </cell>
          <cell r="P164"/>
          <cell r="Q164" t="str">
            <v>RAJ</v>
          </cell>
          <cell r="R164"/>
          <cell r="S164" t="str">
            <v>132-2020</v>
          </cell>
          <cell r="T164">
            <v>15</v>
          </cell>
          <cell r="U164"/>
          <cell r="V164">
            <v>44181</v>
          </cell>
          <cell r="W164">
            <v>44347</v>
          </cell>
          <cell r="X164">
            <v>29759640</v>
          </cell>
          <cell r="Y164" t="str">
            <v>Nidia Milena Bohorquez</v>
          </cell>
        </row>
        <row r="165">
          <cell r="B165" t="str">
            <v>85-81-164</v>
          </cell>
          <cell r="C165" t="str">
            <v>Casanare</v>
          </cell>
          <cell r="D165" t="str">
            <v>Corporación social fé y futuro - Corpofé</v>
          </cell>
          <cell r="E165" t="str">
            <v>900552478-1</v>
          </cell>
          <cell r="F165" t="str">
            <v>José Manuel Bernal Carreño</v>
          </cell>
          <cell r="G165"/>
          <cell r="H165" t="str">
            <v>Kilómetro 7 Vía Sirivana</v>
          </cell>
          <cell r="I165" t="str">
            <v>Yopal</v>
          </cell>
          <cell r="J165" t="str">
            <v>Yopal</v>
          </cell>
          <cell r="K165"/>
          <cell r="L165">
            <v>3118987867</v>
          </cell>
          <cell r="M165" t="str">
            <v>centrokairosyopal@gmail.com</v>
          </cell>
          <cell r="N165" t="str">
            <v>SRPA</v>
          </cell>
          <cell r="O165" t="str">
            <v>Centro de atención especializada</v>
          </cell>
          <cell r="P165"/>
          <cell r="Q165" t="str">
            <v>SRPA</v>
          </cell>
          <cell r="R165"/>
          <cell r="S165" t="str">
            <v>135-2020</v>
          </cell>
          <cell r="T165">
            <v>46</v>
          </cell>
          <cell r="U165"/>
          <cell r="V165">
            <v>44181</v>
          </cell>
          <cell r="W165">
            <v>44347</v>
          </cell>
          <cell r="X165">
            <v>663415113</v>
          </cell>
          <cell r="Y165" t="str">
            <v>Nidia Milena Bohorquez</v>
          </cell>
        </row>
        <row r="166">
          <cell r="B166" t="str">
            <v>85-81-165</v>
          </cell>
          <cell r="C166" t="str">
            <v>Casanare</v>
          </cell>
          <cell r="D166" t="str">
            <v>Corporación social fé y futuro - Corpofé</v>
          </cell>
          <cell r="E166" t="str">
            <v>900552478-1</v>
          </cell>
          <cell r="F166" t="str">
            <v>José Manuel Bernal Carreño</v>
          </cell>
          <cell r="G166"/>
          <cell r="H166" t="str">
            <v>Kilómetro 7 Vía Sirivana</v>
          </cell>
          <cell r="I166" t="str">
            <v>Yopal</v>
          </cell>
          <cell r="J166" t="str">
            <v>Yopal</v>
          </cell>
          <cell r="K166"/>
          <cell r="L166">
            <v>3118987867</v>
          </cell>
          <cell r="M166" t="str">
            <v>centrokairosyopal@gmail.com</v>
          </cell>
          <cell r="N166" t="str">
            <v>SRPA</v>
          </cell>
          <cell r="O166" t="str">
            <v>Centro de internamiento preventivo</v>
          </cell>
          <cell r="P166"/>
          <cell r="Q166" t="str">
            <v>SRPA</v>
          </cell>
          <cell r="R166"/>
          <cell r="S166" t="str">
            <v>135-2020</v>
          </cell>
          <cell r="T166">
            <v>15</v>
          </cell>
          <cell r="U166"/>
          <cell r="V166">
            <v>44181</v>
          </cell>
          <cell r="W166">
            <v>44347</v>
          </cell>
          <cell r="X166"/>
          <cell r="Y166" t="str">
            <v>Nidia Milena Bohorquez</v>
          </cell>
        </row>
        <row r="167">
          <cell r="B167" t="str">
            <v>52-212-166</v>
          </cell>
          <cell r="C167" t="str">
            <v>Nariño</v>
          </cell>
          <cell r="D167" t="str">
            <v>Fundación social gestar futuro</v>
          </cell>
          <cell r="E167" t="str">
            <v>814005779-4</v>
          </cell>
          <cell r="F167" t="str">
            <v>Nelly Ayde Fajardo Ibarra</v>
          </cell>
          <cell r="G167"/>
          <cell r="H167" t="str">
            <v>Carrera 38 No. 18-36 Barrio Palermo</v>
          </cell>
          <cell r="I167" t="str">
            <v>Pasto</v>
          </cell>
          <cell r="J167" t="str">
            <v>Pasto 1</v>
          </cell>
          <cell r="K167"/>
          <cell r="L167">
            <v>3164016889</v>
          </cell>
          <cell r="M167" t="str">
            <v>fundacionsocialgestarfuturoong@gmail.com</v>
          </cell>
          <cell r="N167" t="str">
            <v>SRD</v>
          </cell>
          <cell r="O167" t="str">
            <v>Intervención de apoyo - Apoyo psicosocial</v>
          </cell>
          <cell r="P167"/>
          <cell r="Q167" t="str">
            <v>Vulneración</v>
          </cell>
          <cell r="R167"/>
          <cell r="S167">
            <v>422</v>
          </cell>
          <cell r="T167">
            <v>150</v>
          </cell>
          <cell r="U167"/>
          <cell r="V167">
            <v>44166</v>
          </cell>
          <cell r="W167">
            <v>44347</v>
          </cell>
          <cell r="X167">
            <v>309531000</v>
          </cell>
          <cell r="Y167" t="str">
            <v>Flor Angela Martinez Navarro</v>
          </cell>
        </row>
        <row r="168">
          <cell r="B168" t="str">
            <v>52-114-167</v>
          </cell>
          <cell r="C168" t="str">
            <v>Nariño</v>
          </cell>
          <cell r="D168" t="str">
            <v>Fundación de promoción integral y trabajo comunitario corazón de María - PROINCO</v>
          </cell>
          <cell r="E168" t="str">
            <v>891200242-7</v>
          </cell>
          <cell r="F168" t="str">
            <v>Zuleima Cristina Baron Porras</v>
          </cell>
          <cell r="G168"/>
          <cell r="H168" t="str">
            <v>Calle 8 No. 22F-85 Barrio Obrero</v>
          </cell>
          <cell r="I168" t="str">
            <v>Pasto</v>
          </cell>
          <cell r="J168" t="str">
            <v>Pasto 2</v>
          </cell>
          <cell r="K168">
            <v>7222288</v>
          </cell>
          <cell r="L168" t="str">
            <v>3176467305-3168336862</v>
          </cell>
          <cell r="M168" t="str">
            <v>CBaron@funproinco.org - info@funproinco.org</v>
          </cell>
          <cell r="N168" t="str">
            <v>SRD</v>
          </cell>
          <cell r="O168" t="str">
            <v>Intervención de apoyo - Apoyo psicosocial</v>
          </cell>
          <cell r="P168"/>
          <cell r="Q168" t="str">
            <v>Vulneración</v>
          </cell>
          <cell r="R168"/>
          <cell r="S168">
            <v>426</v>
          </cell>
          <cell r="T168">
            <v>150</v>
          </cell>
          <cell r="U168"/>
          <cell r="V168">
            <v>44166</v>
          </cell>
          <cell r="W168">
            <v>44347</v>
          </cell>
          <cell r="X168">
            <v>309531000</v>
          </cell>
          <cell r="Y168" t="str">
            <v>Martha Ines Narvaez Obando</v>
          </cell>
        </row>
        <row r="169">
          <cell r="B169" t="str">
            <v>52-208-168</v>
          </cell>
          <cell r="C169" t="str">
            <v>Nariño</v>
          </cell>
          <cell r="D169" t="str">
            <v>Fundación servicio juvenil</v>
          </cell>
          <cell r="E169" t="str">
            <v>860038537-8</v>
          </cell>
          <cell r="F169" t="str">
            <v>Jaime Enrique Morales Alfonso</v>
          </cell>
          <cell r="G169"/>
          <cell r="H169" t="str">
            <v>Calle 14 con carrera 17 esquina barrio la calavera</v>
          </cell>
          <cell r="I169" t="str">
            <v>San Andres De Tumaco</v>
          </cell>
          <cell r="J169" t="str">
            <v>Tumaco</v>
          </cell>
          <cell r="K169"/>
          <cell r="L169">
            <v>3155279986</v>
          </cell>
          <cell r="M169" t="str">
            <v>fundacionbosconiatumaco@gmail.com</v>
          </cell>
          <cell r="N169" t="str">
            <v>SRD</v>
          </cell>
          <cell r="O169" t="str">
            <v>Intervención de apoyo - Apoyo psicosocial</v>
          </cell>
          <cell r="P169"/>
          <cell r="Q169" t="str">
            <v>Vulneración</v>
          </cell>
          <cell r="R169"/>
          <cell r="S169">
            <v>425</v>
          </cell>
          <cell r="T169">
            <v>35</v>
          </cell>
          <cell r="U169"/>
          <cell r="V169">
            <v>44166</v>
          </cell>
          <cell r="W169">
            <v>44347</v>
          </cell>
          <cell r="X169">
            <v>72223900</v>
          </cell>
          <cell r="Y169" t="str">
            <v>Katherine Giselle Angulo Macuace</v>
          </cell>
        </row>
        <row r="170">
          <cell r="B170" t="str">
            <v>52-258-169</v>
          </cell>
          <cell r="C170" t="str">
            <v>Nariño</v>
          </cell>
          <cell r="D170" t="str">
            <v>Secretariado diocesano de pastoral social</v>
          </cell>
          <cell r="E170" t="str">
            <v>837000332-7</v>
          </cell>
          <cell r="F170" t="str">
            <v>Vicente Legarda Revelo</v>
          </cell>
          <cell r="G170"/>
          <cell r="H170" t="str">
            <v>Carrera 3D No. 3a-39</v>
          </cell>
          <cell r="I170" t="str">
            <v>Ipiales</v>
          </cell>
          <cell r="J170" t="str">
            <v>Ipiales</v>
          </cell>
          <cell r="K170">
            <v>7337398</v>
          </cell>
          <cell r="L170">
            <v>3183150085</v>
          </cell>
          <cell r="M170" t="str">
            <v>psipialescoordinacionicbf@gmail.com</v>
          </cell>
          <cell r="N170" t="str">
            <v>SRD</v>
          </cell>
          <cell r="O170" t="str">
            <v>Intervención de apoyo - Apoyo psicosocial</v>
          </cell>
          <cell r="P170"/>
          <cell r="Q170" t="str">
            <v>Vulneración</v>
          </cell>
          <cell r="R170"/>
          <cell r="S170">
            <v>433</v>
          </cell>
          <cell r="T170">
            <v>180</v>
          </cell>
          <cell r="U170"/>
          <cell r="V170">
            <v>44166</v>
          </cell>
          <cell r="W170">
            <v>44347</v>
          </cell>
          <cell r="X170">
            <v>371437200</v>
          </cell>
          <cell r="Y170" t="str">
            <v>Paula Andrea Muñoz Acosta</v>
          </cell>
        </row>
        <row r="171">
          <cell r="B171" t="str">
            <v>52-258-170</v>
          </cell>
          <cell r="C171" t="str">
            <v>Nariño</v>
          </cell>
          <cell r="D171" t="str">
            <v>Secretariado diocesano de pastoral social</v>
          </cell>
          <cell r="E171" t="str">
            <v>837000332-7</v>
          </cell>
          <cell r="F171" t="str">
            <v>Vicente Legarda Revelo</v>
          </cell>
          <cell r="G171"/>
          <cell r="H171" t="str">
            <v>Calle 15 No. 15-40 Barrio San Francisco</v>
          </cell>
          <cell r="I171" t="str">
            <v>Túquerres</v>
          </cell>
          <cell r="J171" t="str">
            <v>Tuquerres</v>
          </cell>
          <cell r="K171">
            <v>7337398</v>
          </cell>
          <cell r="L171">
            <v>3183150085</v>
          </cell>
          <cell r="M171" t="str">
            <v>psipialescoordinacionicbf@gmail.com</v>
          </cell>
          <cell r="N171" t="str">
            <v>SRD</v>
          </cell>
          <cell r="O171" t="str">
            <v>Intervención de apoyo - Apoyo psicosocial</v>
          </cell>
          <cell r="P171"/>
          <cell r="Q171" t="str">
            <v>Vulneración</v>
          </cell>
          <cell r="R171"/>
          <cell r="S171">
            <v>427</v>
          </cell>
          <cell r="T171">
            <v>50</v>
          </cell>
          <cell r="U171"/>
          <cell r="V171">
            <v>44166</v>
          </cell>
          <cell r="W171">
            <v>44347</v>
          </cell>
          <cell r="X171">
            <v>103177000</v>
          </cell>
          <cell r="Y171" t="str">
            <v>Maria Elena Lopez Reina</v>
          </cell>
        </row>
        <row r="172">
          <cell r="B172" t="str">
            <v>52-252-171</v>
          </cell>
          <cell r="C172" t="str">
            <v>Nariño</v>
          </cell>
          <cell r="D172" t="str">
            <v>Parroquia santa María de Barbacoas</v>
          </cell>
          <cell r="E172" t="str">
            <v>840000940-6</v>
          </cell>
          <cell r="F172" t="str">
            <v>Pbro. Freddy Barrios Rojas</v>
          </cell>
          <cell r="G172"/>
          <cell r="H172" t="str">
            <v>Calle Acequia Arriba</v>
          </cell>
          <cell r="I172" t="str">
            <v>Barbacoas</v>
          </cell>
          <cell r="J172" t="str">
            <v>Barbacoas</v>
          </cell>
          <cell r="K172"/>
          <cell r="L172">
            <v>3172914347</v>
          </cell>
          <cell r="M172" t="str">
            <v>parroquiasantamariabarbacoas@hotmail.com</v>
          </cell>
          <cell r="N172" t="str">
            <v>SRD</v>
          </cell>
          <cell r="O172" t="str">
            <v>Intervención de apoyo - Apoyo psicosocial</v>
          </cell>
          <cell r="P172"/>
          <cell r="Q172" t="str">
            <v>Vulneración</v>
          </cell>
          <cell r="R172"/>
          <cell r="S172">
            <v>419</v>
          </cell>
          <cell r="T172">
            <v>30</v>
          </cell>
          <cell r="U172"/>
          <cell r="V172">
            <v>44166</v>
          </cell>
          <cell r="W172">
            <v>44347</v>
          </cell>
          <cell r="X172">
            <v>61906200</v>
          </cell>
          <cell r="Y172" t="str">
            <v>Yeselia Meneses Cabezas</v>
          </cell>
        </row>
        <row r="173">
          <cell r="B173" t="str">
            <v>52-114-172</v>
          </cell>
          <cell r="C173" t="str">
            <v>Nariño</v>
          </cell>
          <cell r="D173" t="str">
            <v>Fundación de promoción integral y trabajo comunitario corazón de María - PROINCO</v>
          </cell>
          <cell r="E173" t="str">
            <v>891200242-7</v>
          </cell>
          <cell r="F173" t="str">
            <v>Zuleima Cristina Baron Porras</v>
          </cell>
          <cell r="G173"/>
          <cell r="H173" t="str">
            <v>Calle 8 No. 22F-85 Barrio Obrero</v>
          </cell>
          <cell r="I173" t="str">
            <v>Pasto</v>
          </cell>
          <cell r="J173" t="str">
            <v>Pasto 2</v>
          </cell>
          <cell r="K173">
            <v>7222288</v>
          </cell>
          <cell r="L173" t="str">
            <v>3176467305-3168336862</v>
          </cell>
          <cell r="M173" t="str">
            <v>CBaron@funproinco.org - info@funproinco.org</v>
          </cell>
          <cell r="N173" t="str">
            <v>SRD</v>
          </cell>
          <cell r="O173" t="str">
            <v>Intervención de apoyo - Apoyo psicosocial</v>
          </cell>
          <cell r="P173"/>
          <cell r="Q173" t="str">
            <v>Calle</v>
          </cell>
          <cell r="R173"/>
          <cell r="S173">
            <v>432</v>
          </cell>
          <cell r="T173">
            <v>115</v>
          </cell>
          <cell r="U173"/>
          <cell r="V173">
            <v>44166</v>
          </cell>
          <cell r="W173">
            <v>44347</v>
          </cell>
          <cell r="X173">
            <v>237307100</v>
          </cell>
          <cell r="Y173" t="str">
            <v>Martha Ines Narvaez Obando</v>
          </cell>
        </row>
        <row r="174">
          <cell r="B174" t="str">
            <v>52-215-173</v>
          </cell>
          <cell r="C174" t="str">
            <v>Nariño</v>
          </cell>
          <cell r="D174" t="str">
            <v>Fundación sol de invierno</v>
          </cell>
          <cell r="E174" t="str">
            <v>814002471-8</v>
          </cell>
          <cell r="F174" t="str">
            <v>Carlos Fabian Del Castillo</v>
          </cell>
          <cell r="G174"/>
          <cell r="H174" t="str">
            <v>Calle 21 h con carrera 26 este No. 1-26 e Barrio las Brisas</v>
          </cell>
          <cell r="I174" t="str">
            <v>Pasto</v>
          </cell>
          <cell r="J174" t="str">
            <v>Pasto 1</v>
          </cell>
          <cell r="K174">
            <v>7364318</v>
          </cell>
          <cell r="L174">
            <v>3137911593</v>
          </cell>
          <cell r="M174" t="str">
            <v>fundacionsoldeinvierno@gmail.com; secretariasoldeinvierno@gmail.com</v>
          </cell>
          <cell r="N174" t="str">
            <v>SRD</v>
          </cell>
          <cell r="O174" t="str">
            <v>Intervención de apoyo - Apoyo psicosocial</v>
          </cell>
          <cell r="P174"/>
          <cell r="Q174" t="str">
            <v>Calle</v>
          </cell>
          <cell r="R174"/>
          <cell r="S174">
            <v>434</v>
          </cell>
          <cell r="T174">
            <v>50</v>
          </cell>
          <cell r="U174"/>
          <cell r="V174">
            <v>44166</v>
          </cell>
          <cell r="W174">
            <v>44347</v>
          </cell>
          <cell r="X174">
            <v>103177000</v>
          </cell>
          <cell r="Y174" t="str">
            <v>Flor Angela Martinez Navarro</v>
          </cell>
        </row>
        <row r="175">
          <cell r="B175" t="str">
            <v>52-113-174</v>
          </cell>
          <cell r="C175" t="str">
            <v>Nariño</v>
          </cell>
          <cell r="D175" t="str">
            <v>Fundación de habilitación y rehabilitación integral del niño especial de la provincia de Obando - FUNDANE</v>
          </cell>
          <cell r="E175" t="str">
            <v>800171897-4</v>
          </cell>
          <cell r="F175" t="str">
            <v>Helena De Los Rios Vela</v>
          </cell>
          <cell r="G175"/>
          <cell r="H175" t="str">
            <v>Calle 16 No. 17-70</v>
          </cell>
          <cell r="I175" t="str">
            <v>Ipiales</v>
          </cell>
          <cell r="J175" t="str">
            <v>Ipiales</v>
          </cell>
          <cell r="K175">
            <v>7468466</v>
          </cell>
          <cell r="L175">
            <v>3216881265</v>
          </cell>
          <cell r="M175" t="str">
            <v>fundaneipiales@gmail.com</v>
          </cell>
          <cell r="N175" t="str">
            <v>SRD</v>
          </cell>
          <cell r="O175" t="str">
            <v>Intervención de apoyo - Apoyo psicosocial</v>
          </cell>
          <cell r="P175"/>
          <cell r="Q175" t="str">
            <v>Discapacidad</v>
          </cell>
          <cell r="R175" t="str">
            <v>Otros tipos de discapacidad</v>
          </cell>
          <cell r="S175">
            <v>428</v>
          </cell>
          <cell r="T175">
            <v>60</v>
          </cell>
          <cell r="U175"/>
          <cell r="V175">
            <v>44166</v>
          </cell>
          <cell r="W175">
            <v>44347</v>
          </cell>
          <cell r="X175">
            <v>123812400</v>
          </cell>
          <cell r="Y175" t="str">
            <v>Paula Andrea Muñoz Acosta</v>
          </cell>
        </row>
        <row r="176">
          <cell r="B176" t="str">
            <v>52-212-175</v>
          </cell>
          <cell r="C176" t="str">
            <v>Nariño</v>
          </cell>
          <cell r="D176" t="str">
            <v>Fundación social gestar futuro</v>
          </cell>
          <cell r="E176" t="str">
            <v>814005779-4</v>
          </cell>
          <cell r="F176" t="str">
            <v>Nelly Ayde Fajardo Ibarra</v>
          </cell>
          <cell r="G176"/>
          <cell r="H176" t="str">
            <v>Carrera 38 No. 18-36 Barrio Palermo</v>
          </cell>
          <cell r="I176" t="str">
            <v>Pasto</v>
          </cell>
          <cell r="J176" t="str">
            <v>Pasto 1</v>
          </cell>
          <cell r="K176"/>
          <cell r="L176">
            <v>3164016889</v>
          </cell>
          <cell r="M176" t="str">
            <v>fundacionsocialgestarfuturoong@gmail.com</v>
          </cell>
          <cell r="N176" t="str">
            <v>SRD</v>
          </cell>
          <cell r="O176" t="str">
            <v>Intervención de apoyo - Apoyo psicosocial</v>
          </cell>
          <cell r="P176"/>
          <cell r="Q176" t="str">
            <v>Consumo SPA</v>
          </cell>
          <cell r="R176"/>
          <cell r="S176">
            <v>431</v>
          </cell>
          <cell r="T176">
            <v>115</v>
          </cell>
          <cell r="U176"/>
          <cell r="V176">
            <v>44166</v>
          </cell>
          <cell r="W176">
            <v>44347</v>
          </cell>
          <cell r="X176">
            <v>237307100</v>
          </cell>
          <cell r="Y176" t="str">
            <v>Flor Angela Martinez Navarro</v>
          </cell>
        </row>
        <row r="177">
          <cell r="B177" t="str">
            <v>52-208-176</v>
          </cell>
          <cell r="C177" t="str">
            <v>Nariño</v>
          </cell>
          <cell r="D177" t="str">
            <v>Fundación servicio juvenil</v>
          </cell>
          <cell r="E177" t="str">
            <v>860038537-8</v>
          </cell>
          <cell r="F177" t="str">
            <v>Jaime Enrique Morales Alfonso</v>
          </cell>
          <cell r="G177"/>
          <cell r="H177" t="str">
            <v>Calle 14 con carrera 17 esquina barrio la calavera</v>
          </cell>
          <cell r="I177" t="str">
            <v>San Andres De Tumaco</v>
          </cell>
          <cell r="J177" t="str">
            <v>Tumaco</v>
          </cell>
          <cell r="K177"/>
          <cell r="L177">
            <v>3155279986</v>
          </cell>
          <cell r="M177" t="str">
            <v>fundacionbosconiatumaco@gmail.com</v>
          </cell>
          <cell r="N177" t="str">
            <v>SRD</v>
          </cell>
          <cell r="O177" t="str">
            <v>Externado</v>
          </cell>
          <cell r="P177" t="str">
            <v>Jornada completa</v>
          </cell>
          <cell r="Q177" t="str">
            <v>Vulneración</v>
          </cell>
          <cell r="R177"/>
          <cell r="S177">
            <v>429</v>
          </cell>
          <cell r="T177">
            <v>60</v>
          </cell>
          <cell r="U177"/>
          <cell r="V177">
            <v>44166</v>
          </cell>
          <cell r="W177">
            <v>44347</v>
          </cell>
          <cell r="X177">
            <v>275334180</v>
          </cell>
          <cell r="Y177" t="str">
            <v>Katherine Giselle Angulo Macuace</v>
          </cell>
        </row>
        <row r="178">
          <cell r="B178" t="str">
            <v>52-124-177</v>
          </cell>
          <cell r="C178" t="str">
            <v>Nariño</v>
          </cell>
          <cell r="D178" t="str">
            <v>Fundación Emssanar</v>
          </cell>
          <cell r="E178" t="str">
            <v>814006325-9</v>
          </cell>
          <cell r="F178" t="str">
            <v>Maria Celia Montenegro Tulcanaza</v>
          </cell>
          <cell r="G178"/>
          <cell r="H178" t="str">
            <v>Carrera 30 No. 12 A 30 San Ignacio</v>
          </cell>
          <cell r="I178" t="str">
            <v>Pasto</v>
          </cell>
          <cell r="J178" t="str">
            <v>Pasto 1 - Pasto 2 - San Andres de Tumaco - Barbacoas - La Union - Remolino</v>
          </cell>
          <cell r="K178">
            <v>7224559</v>
          </cell>
          <cell r="L178">
            <v>3122592861</v>
          </cell>
          <cell r="M178" t="str">
            <v>Fundaemssanar@gmail.com</v>
          </cell>
          <cell r="N178" t="str">
            <v>SRD</v>
          </cell>
          <cell r="O178" t="str">
            <v>Hogar sustituto entidad</v>
          </cell>
          <cell r="P178"/>
          <cell r="Q178" t="str">
            <v>Discapacidad</v>
          </cell>
          <cell r="R178"/>
          <cell r="S178">
            <v>430</v>
          </cell>
          <cell r="T178">
            <v>278</v>
          </cell>
          <cell r="U178"/>
          <cell r="V178">
            <v>44166</v>
          </cell>
          <cell r="W178">
            <v>44347</v>
          </cell>
          <cell r="X178">
            <v>2746775942</v>
          </cell>
          <cell r="Y178" t="str">
            <v>Martha Ines Narvaez Obando</v>
          </cell>
        </row>
        <row r="179">
          <cell r="B179" t="str">
            <v>52-124-178</v>
          </cell>
          <cell r="C179" t="str">
            <v>Nariño</v>
          </cell>
          <cell r="D179" t="str">
            <v>Fundación Emssanar</v>
          </cell>
          <cell r="E179" t="str">
            <v>814006325-9</v>
          </cell>
          <cell r="F179" t="str">
            <v>Maria Celia Montenegro Tulcanaza</v>
          </cell>
          <cell r="G179"/>
          <cell r="H179" t="str">
            <v>Carrera 30 No. 12 A 30 San Ignacio</v>
          </cell>
          <cell r="I179" t="str">
            <v>Pasto</v>
          </cell>
          <cell r="J179" t="str">
            <v>Pasto 1 - Pasto 2 - San Andres de Tumaco - Barbacoas - La Union - Remolino</v>
          </cell>
          <cell r="K179">
            <v>7224559</v>
          </cell>
          <cell r="L179">
            <v>3122592861</v>
          </cell>
          <cell r="M179" t="str">
            <v>Fundaemssanar@gmail.com</v>
          </cell>
          <cell r="N179" t="str">
            <v>SRD</v>
          </cell>
          <cell r="O179" t="str">
            <v>Hogar sustituto entidad</v>
          </cell>
          <cell r="P179"/>
          <cell r="Q179" t="str">
            <v>Vulneración</v>
          </cell>
          <cell r="R179"/>
          <cell r="S179">
            <v>415</v>
          </cell>
          <cell r="T179">
            <v>584</v>
          </cell>
          <cell r="U179"/>
          <cell r="V179">
            <v>44166</v>
          </cell>
          <cell r="W179">
            <v>44347</v>
          </cell>
          <cell r="X179">
            <v>4343262312</v>
          </cell>
          <cell r="Y179" t="str">
            <v>Flor Angela Martinez Navarro</v>
          </cell>
        </row>
        <row r="180">
          <cell r="B180" t="str">
            <v>52-4-179</v>
          </cell>
          <cell r="C180" t="str">
            <v>Nariño</v>
          </cell>
          <cell r="D180" t="str">
            <v>Aldeas infantiles SOS Colombia</v>
          </cell>
          <cell r="E180" t="str">
            <v>860024041-6</v>
          </cell>
          <cell r="F180" t="str">
            <v>Angela Maria Monica Bibiana Rosales Rodriguez</v>
          </cell>
          <cell r="G180"/>
          <cell r="H180" t="str">
            <v>Kilometro 2 Vía al aeropuerto de San Luis al respaldo del patinodromo municipal</v>
          </cell>
          <cell r="I180" t="str">
            <v>Ipiales</v>
          </cell>
          <cell r="J180" t="str">
            <v>Ipiales - Tuquerres</v>
          </cell>
          <cell r="K180" t="str">
            <v>7224559 7739736-7739737</v>
          </cell>
          <cell r="L180" t="str">
            <v>3168336862-3176437305</v>
          </cell>
          <cell r="M180" t="str">
            <v>yamid.mabesoy@aldeasinfantiles.org.co</v>
          </cell>
          <cell r="N180" t="str">
            <v>SRD</v>
          </cell>
          <cell r="O180" t="str">
            <v>Hogar sustituto entidad</v>
          </cell>
          <cell r="P180"/>
          <cell r="Q180" t="str">
            <v>Vulneración</v>
          </cell>
          <cell r="R180"/>
          <cell r="S180">
            <v>416</v>
          </cell>
          <cell r="T180">
            <v>145</v>
          </cell>
          <cell r="U180"/>
          <cell r="V180">
            <v>44166</v>
          </cell>
          <cell r="W180">
            <v>44347</v>
          </cell>
          <cell r="X180">
            <v>1078378485</v>
          </cell>
          <cell r="Y180" t="str">
            <v>Paula Andrea Muñoz Acosta</v>
          </cell>
        </row>
        <row r="181">
          <cell r="B181" t="str">
            <v>52-4-180</v>
          </cell>
          <cell r="C181" t="str">
            <v>Nariño</v>
          </cell>
          <cell r="D181" t="str">
            <v>Aldeas infantiles SOS Colombia</v>
          </cell>
          <cell r="E181" t="str">
            <v>860024041-6</v>
          </cell>
          <cell r="F181" t="str">
            <v>Angela Maria Monica Bibiana Rosales Rodriguez</v>
          </cell>
          <cell r="G181"/>
          <cell r="H181" t="str">
            <v>Kilometro 2 Vía al aeropuerto de San Luis al respaldo del patinodromo municipal</v>
          </cell>
          <cell r="I181" t="str">
            <v>Ipiales</v>
          </cell>
          <cell r="J181" t="str">
            <v>Ipiales - Tuquerres</v>
          </cell>
          <cell r="K181" t="str">
            <v>7224559 7739736-7739737</v>
          </cell>
          <cell r="L181" t="str">
            <v>3168336862-3176437305</v>
          </cell>
          <cell r="M181" t="str">
            <v>yamid.mabesoy@aldeasinfantiles.org.co</v>
          </cell>
          <cell r="N181" t="str">
            <v>SRD</v>
          </cell>
          <cell r="O181" t="str">
            <v>Hogar sustituto entidad</v>
          </cell>
          <cell r="P181"/>
          <cell r="Q181" t="str">
            <v>Discapacidad</v>
          </cell>
          <cell r="R181"/>
          <cell r="S181">
            <v>423</v>
          </cell>
          <cell r="T181">
            <v>62</v>
          </cell>
          <cell r="U181"/>
          <cell r="V181">
            <v>44166</v>
          </cell>
          <cell r="W181">
            <v>44347</v>
          </cell>
          <cell r="X181">
            <v>612590318</v>
          </cell>
          <cell r="Y181" t="str">
            <v>Paula Andrea Muñoz Acosta</v>
          </cell>
        </row>
        <row r="182">
          <cell r="B182" t="str">
            <v>52-115-181</v>
          </cell>
          <cell r="C182" t="str">
            <v>Nariño</v>
          </cell>
          <cell r="D182" t="str">
            <v>Fundación de protección nueva vida</v>
          </cell>
          <cell r="E182" t="str">
            <v>900233046-3</v>
          </cell>
          <cell r="F182" t="str">
            <v>Diana Mejia</v>
          </cell>
          <cell r="G182"/>
          <cell r="H182" t="str">
            <v>Carrera 24a No. 5 sur-51 Mijitayo</v>
          </cell>
          <cell r="I182" t="str">
            <v>Pasto</v>
          </cell>
          <cell r="J182" t="str">
            <v>Pasto 1</v>
          </cell>
          <cell r="K182">
            <v>7370492</v>
          </cell>
          <cell r="L182">
            <v>3155279986</v>
          </cell>
          <cell r="M182" t="str">
            <v>fpnv2009@yahoo.es</v>
          </cell>
          <cell r="N182" t="str">
            <v>SRD</v>
          </cell>
          <cell r="O182" t="str">
            <v>Internado</v>
          </cell>
          <cell r="P182"/>
          <cell r="Q182" t="str">
            <v>Vulneración</v>
          </cell>
          <cell r="R182"/>
          <cell r="S182">
            <v>414</v>
          </cell>
          <cell r="T182">
            <v>33</v>
          </cell>
          <cell r="U182"/>
          <cell r="V182">
            <v>44166</v>
          </cell>
          <cell r="W182">
            <v>44347</v>
          </cell>
          <cell r="X182">
            <v>286589424</v>
          </cell>
          <cell r="Y182" t="str">
            <v>Flor Angela Martinez Navarro</v>
          </cell>
        </row>
        <row r="183">
          <cell r="B183" t="str">
            <v>52-198-182</v>
          </cell>
          <cell r="C183" t="str">
            <v>Nariño</v>
          </cell>
          <cell r="D183" t="str">
            <v>Fundación Righetto</v>
          </cell>
          <cell r="E183" t="str">
            <v>900137906-1</v>
          </cell>
          <cell r="F183" t="str">
            <v>Jose Luis Estrada Oliva</v>
          </cell>
          <cell r="G183"/>
          <cell r="H183" t="str">
            <v>Carrera 29 A No. 18-35 las cuadras</v>
          </cell>
          <cell r="I183" t="str">
            <v>Pasto</v>
          </cell>
          <cell r="J183" t="str">
            <v>Pasto 1</v>
          </cell>
          <cell r="K183">
            <v>7313488</v>
          </cell>
          <cell r="L183">
            <v>3152408764</v>
          </cell>
          <cell r="M183" t="str">
            <v>fundacionrighettointernado@hotmail.com</v>
          </cell>
          <cell r="N183" t="str">
            <v>SRD</v>
          </cell>
          <cell r="O183" t="str">
            <v>Internado</v>
          </cell>
          <cell r="P183"/>
          <cell r="Q183" t="str">
            <v>Vulneración</v>
          </cell>
          <cell r="R183"/>
          <cell r="S183">
            <v>418</v>
          </cell>
          <cell r="T183">
            <v>25</v>
          </cell>
          <cell r="U183"/>
          <cell r="V183">
            <v>44166</v>
          </cell>
          <cell r="W183">
            <v>44347</v>
          </cell>
          <cell r="X183">
            <v>217113200</v>
          </cell>
          <cell r="Y183" t="str">
            <v>Flor Angela Martinez Navarro</v>
          </cell>
        </row>
        <row r="184">
          <cell r="B184" t="str">
            <v>52-49-183</v>
          </cell>
          <cell r="C184" t="str">
            <v>Nariño</v>
          </cell>
          <cell r="D184" t="str">
            <v>Congregación religiosas misioneras somascas hijas de san Jerónimo Emiliani</v>
          </cell>
          <cell r="E184" t="str">
            <v>814005335-8</v>
          </cell>
          <cell r="F184" t="str">
            <v>Emma Navarijo Veron</v>
          </cell>
          <cell r="G184"/>
          <cell r="H184" t="str">
            <v>Carrera 22B No. 11 sur-110</v>
          </cell>
          <cell r="I184" t="str">
            <v>Pasto</v>
          </cell>
          <cell r="J184" t="str">
            <v>Pasto 2</v>
          </cell>
          <cell r="K184" t="str">
            <v>7225254-7298159</v>
          </cell>
          <cell r="L184">
            <v>3104521653</v>
          </cell>
          <cell r="M184" t="str">
            <v>somascaspasto@gmail.com</v>
          </cell>
          <cell r="N184" t="str">
            <v>SRD</v>
          </cell>
          <cell r="O184" t="str">
            <v>Internado</v>
          </cell>
          <cell r="P184"/>
          <cell r="Q184" t="str">
            <v>Vulneración</v>
          </cell>
          <cell r="R184"/>
          <cell r="S184">
            <v>424</v>
          </cell>
          <cell r="T184">
            <v>35</v>
          </cell>
          <cell r="U184"/>
          <cell r="V184">
            <v>44166</v>
          </cell>
          <cell r="W184">
            <v>44347</v>
          </cell>
          <cell r="X184">
            <v>303958480</v>
          </cell>
          <cell r="Y184" t="str">
            <v>Martha Ines Narvaez Obando</v>
          </cell>
        </row>
        <row r="185">
          <cell r="B185" t="str">
            <v>52-205-184</v>
          </cell>
          <cell r="C185" t="str">
            <v>Nariño</v>
          </cell>
          <cell r="D185" t="str">
            <v>Fundación sentido de vida</v>
          </cell>
          <cell r="E185" t="str">
            <v>900932561-4</v>
          </cell>
          <cell r="F185" t="str">
            <v>Oswaldo Navarro Arteaga</v>
          </cell>
          <cell r="G185"/>
          <cell r="H185" t="str">
            <v>Carrera 40 No. 17-66 Barrio Maridiaz</v>
          </cell>
          <cell r="I185" t="str">
            <v>Pasto</v>
          </cell>
          <cell r="J185" t="str">
            <v>Pasto 1</v>
          </cell>
          <cell r="K185">
            <v>7377407</v>
          </cell>
          <cell r="L185">
            <v>3117579043</v>
          </cell>
          <cell r="M185" t="str">
            <v>oswaldo.ps.ar@hotmail.com fsentidodevidainternado@hotmail.com</v>
          </cell>
          <cell r="N185" t="str">
            <v>SRD</v>
          </cell>
          <cell r="O185" t="str">
            <v>Internado</v>
          </cell>
          <cell r="P185"/>
          <cell r="Q185" t="str">
            <v>Vulneración</v>
          </cell>
          <cell r="R185"/>
          <cell r="S185">
            <v>421</v>
          </cell>
          <cell r="T185">
            <v>28</v>
          </cell>
          <cell r="U185"/>
          <cell r="V185">
            <v>44166</v>
          </cell>
          <cell r="W185">
            <v>44347</v>
          </cell>
          <cell r="X185">
            <v>243166784</v>
          </cell>
          <cell r="Y185" t="str">
            <v>Flor Angela Martinez Navarro</v>
          </cell>
        </row>
        <row r="186">
          <cell r="B186" t="str">
            <v>52-154-185</v>
          </cell>
          <cell r="C186" t="str">
            <v>Nariño</v>
          </cell>
          <cell r="D186" t="str">
            <v>Fundación Maria Jose</v>
          </cell>
          <cell r="E186" t="str">
            <v>901277716-2</v>
          </cell>
          <cell r="F186" t="str">
            <v>Victor Muñoz Puetaman</v>
          </cell>
          <cell r="G186"/>
          <cell r="H186" t="str">
            <v>Calle 3 A No. 1-97 catambuco</v>
          </cell>
          <cell r="I186" t="str">
            <v>Pasto</v>
          </cell>
          <cell r="J186" t="str">
            <v>Pasto 1</v>
          </cell>
          <cell r="K186"/>
          <cell r="L186">
            <v>3196261551</v>
          </cell>
          <cell r="M186" t="str">
            <v>funmariajose@gmail.com</v>
          </cell>
          <cell r="N186" t="str">
            <v>SRD</v>
          </cell>
          <cell r="O186" t="str">
            <v>Internado</v>
          </cell>
          <cell r="P186"/>
          <cell r="Q186" t="str">
            <v>Vulneración</v>
          </cell>
          <cell r="R186"/>
          <cell r="S186">
            <v>410</v>
          </cell>
          <cell r="T186">
            <v>50</v>
          </cell>
          <cell r="U186"/>
          <cell r="V186">
            <v>44166</v>
          </cell>
          <cell r="W186">
            <v>44347</v>
          </cell>
          <cell r="X186">
            <v>434226400</v>
          </cell>
          <cell r="Y186" t="str">
            <v>Flor Angela Martinez Navarro</v>
          </cell>
        </row>
        <row r="187">
          <cell r="B187" t="str">
            <v>52-189-186</v>
          </cell>
          <cell r="C187" t="str">
            <v>Nariño</v>
          </cell>
          <cell r="D187" t="str">
            <v>Fundación peldaños</v>
          </cell>
          <cell r="E187" t="str">
            <v>900835131-5</v>
          </cell>
          <cell r="F187" t="str">
            <v>Billy Damian Bastidas Quintero</v>
          </cell>
          <cell r="G187"/>
          <cell r="H187" t="str">
            <v>Sector cano alto Arizona 600 metros entrada cimarrones</v>
          </cell>
          <cell r="I187" t="str">
            <v>Chachagüí</v>
          </cell>
          <cell r="J187" t="str">
            <v>Pasto 1</v>
          </cell>
          <cell r="K187"/>
          <cell r="L187">
            <v>3187698994</v>
          </cell>
          <cell r="M187" t="str">
            <v>fundacionpeldanos@gmail.com</v>
          </cell>
          <cell r="N187" t="str">
            <v>SRD</v>
          </cell>
          <cell r="O187" t="str">
            <v>Internado</v>
          </cell>
          <cell r="P187"/>
          <cell r="Q187" t="str">
            <v>Discapacidad</v>
          </cell>
          <cell r="R187" t="str">
            <v>Mental psicosocial</v>
          </cell>
          <cell r="S187">
            <v>435</v>
          </cell>
          <cell r="T187">
            <v>63</v>
          </cell>
          <cell r="U187"/>
          <cell r="V187">
            <v>44166</v>
          </cell>
          <cell r="W187">
            <v>44347</v>
          </cell>
          <cell r="X187">
            <v>907363485</v>
          </cell>
          <cell r="Y187" t="str">
            <v>Flor Angela Martinez Navarro</v>
          </cell>
        </row>
        <row r="188">
          <cell r="B188" t="str">
            <v>52-4-187</v>
          </cell>
          <cell r="C188" t="str">
            <v>Nariño</v>
          </cell>
          <cell r="D188" t="str">
            <v>Aldeas infantiles SOS Colombia</v>
          </cell>
          <cell r="E188" t="str">
            <v>860024041-6</v>
          </cell>
          <cell r="F188" t="str">
            <v>Angela Maria Monica Bibiana Rosales Rodriguez</v>
          </cell>
          <cell r="G188"/>
          <cell r="H188" t="str">
            <v>Kilometro 2 Vía al aeropuerto de San Luis al respaldo del patinodromo municipal</v>
          </cell>
          <cell r="I188" t="str">
            <v>Ipiales</v>
          </cell>
          <cell r="J188" t="str">
            <v>Ipiales</v>
          </cell>
          <cell r="K188" t="str">
            <v>7224559 7739736-7739737</v>
          </cell>
          <cell r="L188" t="str">
            <v>3168336862-3176437305</v>
          </cell>
          <cell r="M188" t="str">
            <v>yamid.mabesoy@aldeasinfantiles.org.co</v>
          </cell>
          <cell r="N188" t="str">
            <v>SRD</v>
          </cell>
          <cell r="O188" t="str">
            <v>Casa hogar</v>
          </cell>
          <cell r="P188"/>
          <cell r="Q188" t="str">
            <v>Vulneración</v>
          </cell>
          <cell r="R188"/>
          <cell r="S188">
            <v>436</v>
          </cell>
          <cell r="T188">
            <v>34</v>
          </cell>
          <cell r="U188"/>
          <cell r="V188">
            <v>44166</v>
          </cell>
          <cell r="W188">
            <v>44347</v>
          </cell>
          <cell r="X188">
            <v>283148260</v>
          </cell>
          <cell r="Y188" t="str">
            <v>Paula Andrea Muñoz Acosta</v>
          </cell>
        </row>
        <row r="189">
          <cell r="B189" t="str">
            <v>52-258-188</v>
          </cell>
          <cell r="C189" t="str">
            <v>Nariño</v>
          </cell>
          <cell r="D189" t="str">
            <v>Secretariado diocesano de pastoral social</v>
          </cell>
          <cell r="E189" t="str">
            <v>837000332-7</v>
          </cell>
          <cell r="F189" t="str">
            <v>Vicente Legarda Revelo</v>
          </cell>
          <cell r="G189"/>
          <cell r="H189" t="str">
            <v>Carrera 11 No. 15-19 Hotel Avanty</v>
          </cell>
          <cell r="I189" t="str">
            <v>Ipiales</v>
          </cell>
          <cell r="J189" t="str">
            <v>Ipiales</v>
          </cell>
          <cell r="K189">
            <v>7337399</v>
          </cell>
          <cell r="L189">
            <v>3183150085</v>
          </cell>
          <cell r="M189" t="str">
            <v>psipialescoordinacionicbf@gmail.com</v>
          </cell>
          <cell r="N189" t="str">
            <v>SRD</v>
          </cell>
          <cell r="O189" t="str">
            <v>Centro de emergencia</v>
          </cell>
          <cell r="P189"/>
          <cell r="Q189" t="str">
            <v>Vulneración</v>
          </cell>
          <cell r="R189"/>
          <cell r="S189">
            <v>460</v>
          </cell>
          <cell r="T189">
            <v>15</v>
          </cell>
          <cell r="U189"/>
          <cell r="V189">
            <v>44168</v>
          </cell>
          <cell r="W189">
            <v>44255</v>
          </cell>
          <cell r="X189">
            <v>77639010</v>
          </cell>
          <cell r="Y189" t="str">
            <v>Paula Andrea Muñoz Acosta</v>
          </cell>
        </row>
        <row r="190">
          <cell r="B190" t="str">
            <v>52-198-189</v>
          </cell>
          <cell r="C190" t="str">
            <v>Nariño</v>
          </cell>
          <cell r="D190" t="str">
            <v>Fundación Righetto</v>
          </cell>
          <cell r="E190" t="str">
            <v>900137906-1</v>
          </cell>
          <cell r="F190" t="str">
            <v>Jose Luis Estrada Oliva</v>
          </cell>
          <cell r="G190"/>
          <cell r="H190" t="str">
            <v>Carrera 35 No. 17-26</v>
          </cell>
          <cell r="I190" t="str">
            <v>Pasto</v>
          </cell>
          <cell r="J190" t="str">
            <v>Pasto 2</v>
          </cell>
          <cell r="K190"/>
          <cell r="L190">
            <v>3152408764</v>
          </cell>
          <cell r="M190" t="str">
            <v>fundacionrighettosrpa@hotmail.com</v>
          </cell>
          <cell r="N190" t="str">
            <v>SRPA</v>
          </cell>
          <cell r="O190" t="str">
            <v>Intervención de apoyo RAJ</v>
          </cell>
          <cell r="P190"/>
          <cell r="Q190" t="str">
            <v>RAJ</v>
          </cell>
          <cell r="R190"/>
          <cell r="S190">
            <v>465</v>
          </cell>
          <cell r="T190">
            <v>70</v>
          </cell>
          <cell r="U190"/>
          <cell r="V190">
            <v>44181</v>
          </cell>
          <cell r="W190">
            <v>44347</v>
          </cell>
          <cell r="X190">
            <v>138038320</v>
          </cell>
          <cell r="Y190" t="str">
            <v>Diana Lucely Ramos Santacruz</v>
          </cell>
        </row>
        <row r="191">
          <cell r="B191" t="str">
            <v>52-258-190</v>
          </cell>
          <cell r="C191" t="str">
            <v>Nariño</v>
          </cell>
          <cell r="D191" t="str">
            <v>Secretariado diocesano de pastoral social</v>
          </cell>
          <cell r="E191" t="str">
            <v>837000332-7</v>
          </cell>
          <cell r="F191" t="str">
            <v>Vicente Legarda Revelo</v>
          </cell>
          <cell r="G191"/>
          <cell r="H191" t="str">
            <v>Carrera 3D No. 3a-39</v>
          </cell>
          <cell r="I191" t="str">
            <v>Ipiales</v>
          </cell>
          <cell r="J191" t="str">
            <v>Ipiales</v>
          </cell>
          <cell r="K191">
            <v>7337399</v>
          </cell>
          <cell r="L191">
            <v>3183150085</v>
          </cell>
          <cell r="M191" t="str">
            <v>psipialescoordinacionicbf@gmail.com</v>
          </cell>
          <cell r="N191" t="str">
            <v>SRPA</v>
          </cell>
          <cell r="O191" t="str">
            <v>Intervención de apoyo RAJ</v>
          </cell>
          <cell r="P191"/>
          <cell r="Q191" t="str">
            <v>RAJ</v>
          </cell>
          <cell r="R191"/>
          <cell r="S191">
            <v>466</v>
          </cell>
          <cell r="T191">
            <v>18</v>
          </cell>
          <cell r="U191"/>
          <cell r="V191">
            <v>44181</v>
          </cell>
          <cell r="W191">
            <v>44347</v>
          </cell>
          <cell r="X191">
            <v>35495568</v>
          </cell>
          <cell r="Y191" t="str">
            <v>Paula Andrea Muñoz Acosta</v>
          </cell>
        </row>
        <row r="192">
          <cell r="B192" t="str">
            <v>52-258-191</v>
          </cell>
          <cell r="C192" t="str">
            <v>Nariño</v>
          </cell>
          <cell r="D192" t="str">
            <v>Secretariado diocesano de pastoral social</v>
          </cell>
          <cell r="E192" t="str">
            <v>837000332-7</v>
          </cell>
          <cell r="F192" t="str">
            <v>Vicente Legarda Revelo</v>
          </cell>
          <cell r="G192"/>
          <cell r="H192" t="str">
            <v>Carrera 3D No. 3a-39</v>
          </cell>
          <cell r="I192" t="str">
            <v>Ipiales</v>
          </cell>
          <cell r="J192" t="str">
            <v>Ipiales</v>
          </cell>
          <cell r="K192">
            <v>7337399</v>
          </cell>
          <cell r="L192">
            <v>3183150085</v>
          </cell>
          <cell r="M192" t="str">
            <v>psipialescoordinacionicbf@gmail.com</v>
          </cell>
          <cell r="N192" t="str">
            <v>SRPA</v>
          </cell>
          <cell r="O192" t="str">
            <v>Libertad vigilada – asistida</v>
          </cell>
          <cell r="P192"/>
          <cell r="Q192" t="str">
            <v>SRPA</v>
          </cell>
          <cell r="R192"/>
          <cell r="S192">
            <v>468</v>
          </cell>
          <cell r="T192">
            <v>15</v>
          </cell>
          <cell r="U192"/>
          <cell r="V192">
            <v>44181</v>
          </cell>
          <cell r="W192">
            <v>44347</v>
          </cell>
          <cell r="X192">
            <v>38702280</v>
          </cell>
          <cell r="Y192" t="str">
            <v>Paula Andrea Muñoz Acosta</v>
          </cell>
        </row>
        <row r="193">
          <cell r="B193" t="str">
            <v>52-198-192</v>
          </cell>
          <cell r="C193" t="str">
            <v>Nariño</v>
          </cell>
          <cell r="D193" t="str">
            <v>Fundación Righetto</v>
          </cell>
          <cell r="E193" t="str">
            <v>900137906-1</v>
          </cell>
          <cell r="F193" t="str">
            <v>Jose Luis Estrada Oliva</v>
          </cell>
          <cell r="G193"/>
          <cell r="H193" t="str">
            <v>Carrera 35 No. 17-26</v>
          </cell>
          <cell r="I193" t="str">
            <v>Pasto</v>
          </cell>
          <cell r="J193" t="str">
            <v>Pasto 2</v>
          </cell>
          <cell r="K193"/>
          <cell r="L193">
            <v>3152408764</v>
          </cell>
          <cell r="M193" t="str">
            <v>fundacionrighettosrpa@hotmail.com</v>
          </cell>
          <cell r="N193" t="str">
            <v>SRPA</v>
          </cell>
          <cell r="O193" t="str">
            <v>Libertad vigilada – asistida</v>
          </cell>
          <cell r="P193"/>
          <cell r="Q193" t="str">
            <v>SRPA</v>
          </cell>
          <cell r="R193"/>
          <cell r="S193">
            <v>467</v>
          </cell>
          <cell r="T193">
            <v>23</v>
          </cell>
          <cell r="U193"/>
          <cell r="V193">
            <v>44181</v>
          </cell>
          <cell r="W193">
            <v>44347</v>
          </cell>
          <cell r="X193">
            <v>59343496</v>
          </cell>
          <cell r="Y193" t="str">
            <v>Diana Lucely Ramos Santacruz</v>
          </cell>
        </row>
        <row r="194">
          <cell r="B194" t="str">
            <v>52-114-193</v>
          </cell>
          <cell r="C194" t="str">
            <v>Nariño</v>
          </cell>
          <cell r="D194" t="str">
            <v>Fundación de promoción integral y trabajo comunitario corazón de María - PROINCO</v>
          </cell>
          <cell r="E194" t="str">
            <v>891200242-7</v>
          </cell>
          <cell r="F194" t="str">
            <v>Zuleima Cristina Baron Porras</v>
          </cell>
          <cell r="G194"/>
          <cell r="H194" t="str">
            <v>Calle 8 No. 22F-85 Barrio Obrero</v>
          </cell>
          <cell r="I194" t="str">
            <v>Pasto</v>
          </cell>
          <cell r="J194" t="str">
            <v>Pasto 2</v>
          </cell>
          <cell r="K194">
            <v>7222288</v>
          </cell>
          <cell r="L194" t="str">
            <v>3176467305-3168336862</v>
          </cell>
          <cell r="M194" t="str">
            <v>CBaron@funproinco.org - info@funproinco.org</v>
          </cell>
          <cell r="N194" t="str">
            <v>SRPA</v>
          </cell>
          <cell r="O194" t="str">
            <v>Externado RAJ</v>
          </cell>
          <cell r="P194" t="str">
            <v>Media jornada</v>
          </cell>
          <cell r="Q194" t="str">
            <v>RAJ</v>
          </cell>
          <cell r="R194"/>
          <cell r="S194">
            <v>463</v>
          </cell>
          <cell r="T194">
            <v>18</v>
          </cell>
          <cell r="U194"/>
          <cell r="V194">
            <v>44181</v>
          </cell>
          <cell r="W194">
            <v>44347</v>
          </cell>
          <cell r="X194">
            <v>54928368</v>
          </cell>
          <cell r="Y194" t="str">
            <v>Diana Lucely Ramos Santacruz</v>
          </cell>
        </row>
        <row r="195">
          <cell r="B195" t="str">
            <v>52-198-194</v>
          </cell>
          <cell r="C195" t="str">
            <v>Nariño</v>
          </cell>
          <cell r="D195" t="str">
            <v>Fundación Righetto</v>
          </cell>
          <cell r="E195" t="str">
            <v>900137906-1</v>
          </cell>
          <cell r="F195" t="str">
            <v>Jose Luis Estrada Oliva</v>
          </cell>
          <cell r="G195"/>
          <cell r="H195" t="str">
            <v>Carrera 35 No. 17-26</v>
          </cell>
          <cell r="I195" t="str">
            <v>Pasto</v>
          </cell>
          <cell r="J195" t="str">
            <v>Pasto 2</v>
          </cell>
          <cell r="K195"/>
          <cell r="L195">
            <v>3152408764</v>
          </cell>
          <cell r="M195" t="str">
            <v>fundacionrighettosrpa@hotmail.com</v>
          </cell>
          <cell r="N195" t="str">
            <v>SRPA</v>
          </cell>
          <cell r="O195" t="str">
            <v>Semicerrado externado</v>
          </cell>
          <cell r="P195" t="str">
            <v>Media jornada</v>
          </cell>
          <cell r="Q195" t="str">
            <v>SRPA</v>
          </cell>
          <cell r="R195"/>
          <cell r="S195">
            <v>464</v>
          </cell>
          <cell r="T195">
            <v>18</v>
          </cell>
          <cell r="U195"/>
          <cell r="V195">
            <v>44181</v>
          </cell>
          <cell r="W195">
            <v>44347</v>
          </cell>
          <cell r="X195">
            <v>55991871</v>
          </cell>
          <cell r="Y195" t="str">
            <v>Diana Lucely Ramos Santacruz</v>
          </cell>
        </row>
        <row r="196">
          <cell r="B196" t="str">
            <v>52-198-195</v>
          </cell>
          <cell r="C196" t="str">
            <v>Nariño</v>
          </cell>
          <cell r="D196" t="str">
            <v>Fundación Righetto</v>
          </cell>
          <cell r="E196" t="str">
            <v>900137906-1</v>
          </cell>
          <cell r="F196" t="str">
            <v>Jose Luis Estrada Oliva</v>
          </cell>
          <cell r="G196"/>
          <cell r="H196" t="str">
            <v>Carrera 35 No. 17-26</v>
          </cell>
          <cell r="I196" t="str">
            <v>Pasto</v>
          </cell>
          <cell r="J196" t="str">
            <v>Pasto 2</v>
          </cell>
          <cell r="K196"/>
          <cell r="L196">
            <v>3152408764</v>
          </cell>
          <cell r="M196" t="str">
            <v>fundacionrighettosrpa@hotmail.com</v>
          </cell>
          <cell r="N196" t="str">
            <v>SRPA</v>
          </cell>
          <cell r="O196" t="str">
            <v>Semicerrado externado</v>
          </cell>
          <cell r="P196" t="str">
            <v>Jornada completa</v>
          </cell>
          <cell r="Q196" t="str">
            <v>SRPA</v>
          </cell>
          <cell r="R196"/>
          <cell r="S196">
            <v>462</v>
          </cell>
          <cell r="T196">
            <v>20</v>
          </cell>
          <cell r="U196"/>
          <cell r="V196">
            <v>44181</v>
          </cell>
          <cell r="W196">
            <v>44347</v>
          </cell>
          <cell r="X196">
            <v>105446330</v>
          </cell>
          <cell r="Y196" t="str">
            <v>Diana Lucely Ramos Santacruz</v>
          </cell>
        </row>
        <row r="197">
          <cell r="B197" t="str">
            <v>52-125-196</v>
          </cell>
          <cell r="C197" t="str">
            <v>Nariño</v>
          </cell>
          <cell r="D197" t="str">
            <v>Fundación familia entorno individuo - FEI</v>
          </cell>
          <cell r="E197" t="str">
            <v>900001876-4</v>
          </cell>
          <cell r="F197" t="str">
            <v>Jeisson Paul Cardona Garcia</v>
          </cell>
          <cell r="G197"/>
          <cell r="H197" t="str">
            <v>Calle 21E 4E-430</v>
          </cell>
          <cell r="I197" t="str">
            <v>Pasto</v>
          </cell>
          <cell r="J197" t="str">
            <v>Pasto 2</v>
          </cell>
          <cell r="K197"/>
          <cell r="L197" t="str">
            <v>3142811310 - 316 4234978- 3209886340</v>
          </cell>
          <cell r="M197" t="str">
            <v>fundacionfei.pasto@gmail.com</v>
          </cell>
          <cell r="N197" t="str">
            <v>SRPA</v>
          </cell>
          <cell r="O197" t="str">
            <v>Internado RAJ</v>
          </cell>
          <cell r="P197"/>
          <cell r="Q197" t="str">
            <v>RAJ</v>
          </cell>
          <cell r="R197"/>
          <cell r="S197">
            <v>461</v>
          </cell>
          <cell r="T197">
            <v>45</v>
          </cell>
          <cell r="U197"/>
          <cell r="V197">
            <v>44181</v>
          </cell>
          <cell r="W197">
            <v>44347</v>
          </cell>
          <cell r="X197">
            <v>374128650</v>
          </cell>
          <cell r="Y197" t="str">
            <v>Diana Lucely Ramos Santacruz</v>
          </cell>
        </row>
        <row r="198">
          <cell r="B198" t="str">
            <v>52-125-197</v>
          </cell>
          <cell r="C198" t="str">
            <v>Nariño</v>
          </cell>
          <cell r="D198" t="str">
            <v>Fundación familia entorno individuo - FEI</v>
          </cell>
          <cell r="E198" t="str">
            <v>900001876-4</v>
          </cell>
          <cell r="F198" t="str">
            <v>Jeisson Paul Cardona Garcia</v>
          </cell>
          <cell r="G198"/>
          <cell r="H198" t="str">
            <v>Calle 21E 4E-430</v>
          </cell>
          <cell r="I198" t="str">
            <v>Pasto</v>
          </cell>
          <cell r="J198" t="str">
            <v>Pasto 2</v>
          </cell>
          <cell r="K198"/>
          <cell r="L198" t="str">
            <v>3142811310 - 316 4234978- 3209886340</v>
          </cell>
          <cell r="M198" t="str">
            <v>fundacionfei.pasto@gmail.com</v>
          </cell>
          <cell r="N198" t="str">
            <v>SRPA</v>
          </cell>
          <cell r="O198" t="str">
            <v>Centro transitorio</v>
          </cell>
          <cell r="P198"/>
          <cell r="Q198" t="str">
            <v>SRPA</v>
          </cell>
          <cell r="R198"/>
          <cell r="S198">
            <v>461</v>
          </cell>
          <cell r="T198">
            <v>6</v>
          </cell>
          <cell r="U198"/>
          <cell r="V198">
            <v>44181</v>
          </cell>
          <cell r="W198">
            <v>44347</v>
          </cell>
          <cell r="X198">
            <v>59934090</v>
          </cell>
          <cell r="Y198" t="str">
            <v>Diana Lucely Ramos Santacruz</v>
          </cell>
        </row>
        <row r="199">
          <cell r="B199" t="str">
            <v>52-125-198</v>
          </cell>
          <cell r="C199" t="str">
            <v>Nariño</v>
          </cell>
          <cell r="D199" t="str">
            <v>Fundación familia entorno individuo - FEI</v>
          </cell>
          <cell r="E199" t="str">
            <v>900001876-4</v>
          </cell>
          <cell r="F199" t="str">
            <v>Jeisson Paul Cardona Garcia</v>
          </cell>
          <cell r="G199"/>
          <cell r="H199" t="str">
            <v>Calle 21E 4E-430</v>
          </cell>
          <cell r="I199" t="str">
            <v>Pasto</v>
          </cell>
          <cell r="J199" t="str">
            <v>Pasto 2</v>
          </cell>
          <cell r="K199"/>
          <cell r="L199" t="str">
            <v>3142811310 - 316 4234978- 3209886340</v>
          </cell>
          <cell r="M199" t="str">
            <v>fundacionfei.pasto@gmail.com</v>
          </cell>
          <cell r="N199" t="str">
            <v>SRPA</v>
          </cell>
          <cell r="O199" t="str">
            <v>Centro de internamiento preventivo</v>
          </cell>
          <cell r="P199"/>
          <cell r="Q199" t="str">
            <v>SRPA</v>
          </cell>
          <cell r="R199"/>
          <cell r="S199">
            <v>461</v>
          </cell>
          <cell r="T199">
            <v>20</v>
          </cell>
          <cell r="U199"/>
          <cell r="V199">
            <v>44181</v>
          </cell>
          <cell r="W199">
            <v>44347</v>
          </cell>
          <cell r="X199">
            <v>214364300</v>
          </cell>
          <cell r="Y199" t="str">
            <v>Diana Lucely Ramos Santacruz</v>
          </cell>
        </row>
        <row r="200">
          <cell r="B200" t="str">
            <v>52-125-199</v>
          </cell>
          <cell r="C200" t="str">
            <v>Nariño</v>
          </cell>
          <cell r="D200" t="str">
            <v>Fundación familia entorno individuo - FEI</v>
          </cell>
          <cell r="E200" t="str">
            <v>900001876-4</v>
          </cell>
          <cell r="F200" t="str">
            <v>Jeisson Paul Cardona Garcia</v>
          </cell>
          <cell r="G200"/>
          <cell r="H200" t="str">
            <v>Calle 21E 4E-430</v>
          </cell>
          <cell r="I200" t="str">
            <v>Pasto</v>
          </cell>
          <cell r="J200" t="str">
            <v>Pasto 2</v>
          </cell>
          <cell r="K200"/>
          <cell r="L200" t="str">
            <v>3142811310 - 316 4234978- 3209886340</v>
          </cell>
          <cell r="M200" t="str">
            <v>fundacionfei.pasto@gmail.com</v>
          </cell>
          <cell r="N200" t="str">
            <v>SRPA</v>
          </cell>
          <cell r="O200" t="str">
            <v>Centro de atención especializada</v>
          </cell>
          <cell r="P200"/>
          <cell r="Q200" t="str">
            <v>SRPA</v>
          </cell>
          <cell r="R200"/>
          <cell r="S200">
            <v>461</v>
          </cell>
          <cell r="T200">
            <v>45</v>
          </cell>
          <cell r="U200"/>
          <cell r="V200">
            <v>44181</v>
          </cell>
          <cell r="W200">
            <v>44347</v>
          </cell>
          <cell r="X200">
            <v>483421050</v>
          </cell>
          <cell r="Y200" t="str">
            <v>Diana Lucely Ramos Santacruz</v>
          </cell>
        </row>
        <row r="201">
          <cell r="B201" t="str">
            <v>17-98-200</v>
          </cell>
          <cell r="C201" t="str">
            <v>Caldas</v>
          </cell>
          <cell r="D201" t="str">
            <v>Fundación centro de investigación Mnematica</v>
          </cell>
          <cell r="E201" t="str">
            <v>900032350-5</v>
          </cell>
          <cell r="F201" t="str">
            <v>Adriana Franco Valencia</v>
          </cell>
          <cell r="G201"/>
          <cell r="H201" t="str">
            <v>Vereda el Rosario - Finca El Colibrì</v>
          </cell>
          <cell r="I201" t="str">
            <v>Manizales</v>
          </cell>
          <cell r="J201" t="str">
            <v>Manizales 2</v>
          </cell>
          <cell r="K201">
            <v>8703002</v>
          </cell>
          <cell r="L201">
            <v>3146192260</v>
          </cell>
          <cell r="M201" t="str">
            <v>mnematicadireccion@hotmail.com</v>
          </cell>
          <cell r="N201" t="str">
            <v>SRD</v>
          </cell>
          <cell r="O201" t="str">
            <v>Internado</v>
          </cell>
          <cell r="P201"/>
          <cell r="Q201" t="str">
            <v>Consumo SPA</v>
          </cell>
          <cell r="R201"/>
          <cell r="S201" t="str">
            <v>1700-255-2020</v>
          </cell>
          <cell r="T201">
            <v>85</v>
          </cell>
          <cell r="U201"/>
          <cell r="V201">
            <v>44181</v>
          </cell>
          <cell r="W201">
            <v>44347</v>
          </cell>
          <cell r="X201">
            <v>678169865</v>
          </cell>
          <cell r="Y201" t="str">
            <v>Diana Janeth Tabares Lopez</v>
          </cell>
        </row>
        <row r="202">
          <cell r="B202" t="str">
            <v>17-46-201</v>
          </cell>
          <cell r="C202" t="str">
            <v>Caldas</v>
          </cell>
          <cell r="D202" t="str">
            <v>Comunidad terapéutica semillas de amor</v>
          </cell>
          <cell r="E202" t="str">
            <v>900354788-9</v>
          </cell>
          <cell r="F202" t="str">
            <v>Luz Stella Montoya Martinez</v>
          </cell>
          <cell r="G202" t="str">
            <v>Finca San Luis - Sede Masculina</v>
          </cell>
          <cell r="H202" t="str">
            <v>Vereda La Trinidad- Finca San Luis</v>
          </cell>
          <cell r="I202" t="str">
            <v>Manizales</v>
          </cell>
          <cell r="J202" t="str">
            <v>Manizales 2</v>
          </cell>
          <cell r="K202">
            <v>8850168</v>
          </cell>
          <cell r="L202">
            <v>3166913269</v>
          </cell>
          <cell r="M202" t="str">
            <v>luzstellam79@hotmail.com</v>
          </cell>
          <cell r="N202" t="str">
            <v>SRD</v>
          </cell>
          <cell r="O202" t="str">
            <v>Internado</v>
          </cell>
          <cell r="P202"/>
          <cell r="Q202" t="str">
            <v>Consumo SPA</v>
          </cell>
          <cell r="R202"/>
          <cell r="S202" t="str">
            <v>1700-240-2020</v>
          </cell>
          <cell r="T202">
            <v>130</v>
          </cell>
          <cell r="U202"/>
          <cell r="V202">
            <v>44181</v>
          </cell>
          <cell r="W202">
            <v>44347</v>
          </cell>
          <cell r="X202">
            <v>1276655040</v>
          </cell>
          <cell r="Y202" t="str">
            <v>Carmen Consuelo Delgado Motato</v>
          </cell>
        </row>
        <row r="203">
          <cell r="B203" t="str">
            <v>17-46-202</v>
          </cell>
          <cell r="C203" t="str">
            <v>Caldas</v>
          </cell>
          <cell r="D203" t="str">
            <v>Comunidad terapéutica semillas de amor</v>
          </cell>
          <cell r="E203" t="str">
            <v>900354788-9</v>
          </cell>
          <cell r="F203" t="str">
            <v>Luz Stella Montoya Martinez</v>
          </cell>
          <cell r="G203" t="str">
            <v>Finca los Alpes - Sede Femenina</v>
          </cell>
          <cell r="H203" t="str">
            <v>Finca los Alpes Corregimiento el Remanso Vereda la Linda</v>
          </cell>
          <cell r="I203" t="str">
            <v>Manizales</v>
          </cell>
          <cell r="J203" t="str">
            <v>Manizales 2</v>
          </cell>
          <cell r="K203">
            <v>8850168</v>
          </cell>
          <cell r="L203">
            <v>3168772863</v>
          </cell>
          <cell r="M203" t="str">
            <v>luzstellam79@hotmail.com</v>
          </cell>
          <cell r="N203" t="str">
            <v>SRD</v>
          </cell>
          <cell r="O203" t="str">
            <v>Internado</v>
          </cell>
          <cell r="P203"/>
          <cell r="Q203" t="str">
            <v>Consumo SPA</v>
          </cell>
          <cell r="R203"/>
          <cell r="S203" t="str">
            <v>1700-240-2020</v>
          </cell>
          <cell r="T203">
            <v>30</v>
          </cell>
          <cell r="U203"/>
          <cell r="V203">
            <v>44181</v>
          </cell>
          <cell r="W203">
            <v>44347</v>
          </cell>
          <cell r="X203"/>
          <cell r="Y203" t="str">
            <v>Carmen Consuelo Delgado Motato</v>
          </cell>
        </row>
        <row r="204">
          <cell r="B204" t="str">
            <v>17-109-203</v>
          </cell>
          <cell r="C204" t="str">
            <v>Caldas</v>
          </cell>
          <cell r="D204" t="str">
            <v>Fundación cruzada social</v>
          </cell>
          <cell r="E204" t="str">
            <v>890800971-9</v>
          </cell>
          <cell r="F204" t="str">
            <v>Martin Julian Orozco Gomez</v>
          </cell>
          <cell r="G204"/>
          <cell r="H204" t="str">
            <v>Calle 31 No. 20-23 Zona Centro</v>
          </cell>
          <cell r="I204" t="str">
            <v>Manizales</v>
          </cell>
          <cell r="J204" t="str">
            <v>Manizales 2</v>
          </cell>
          <cell r="K204">
            <v>8848412</v>
          </cell>
          <cell r="L204">
            <v>3167472612</v>
          </cell>
          <cell r="M204" t="str">
            <v>gerencia@cruzadasocial.org</v>
          </cell>
          <cell r="N204" t="str">
            <v>SRD</v>
          </cell>
          <cell r="O204" t="str">
            <v>Intervención de apoyo - Apoyo psicosocial</v>
          </cell>
          <cell r="P204"/>
          <cell r="Q204" t="str">
            <v>Vulneración</v>
          </cell>
          <cell r="R204"/>
          <cell r="S204" t="str">
            <v>1700-257-2020</v>
          </cell>
          <cell r="T204">
            <v>24</v>
          </cell>
          <cell r="U204"/>
          <cell r="V204">
            <v>44181</v>
          </cell>
          <cell r="W204">
            <v>44347</v>
          </cell>
          <cell r="X204">
            <v>267096452</v>
          </cell>
          <cell r="Y204" t="str">
            <v>Carolina Gomez Nuñez</v>
          </cell>
        </row>
        <row r="205">
          <cell r="B205" t="str">
            <v>17-109-204</v>
          </cell>
          <cell r="C205" t="str">
            <v>Caldas</v>
          </cell>
          <cell r="D205" t="str">
            <v>Fundación cruzada social</v>
          </cell>
          <cell r="E205" t="str">
            <v>890800971-9</v>
          </cell>
          <cell r="F205" t="str">
            <v>Martin Julian Orozco Gomez</v>
          </cell>
          <cell r="G205"/>
          <cell r="H205" t="str">
            <v>Calle 31 No. 20-23 Zona Centro</v>
          </cell>
          <cell r="I205" t="str">
            <v>Manizales</v>
          </cell>
          <cell r="J205" t="str">
            <v>Manizales 2</v>
          </cell>
          <cell r="K205">
            <v>8848412</v>
          </cell>
          <cell r="L205">
            <v>3167472612</v>
          </cell>
          <cell r="M205" t="str">
            <v>gerencia@cruzadasocial.org</v>
          </cell>
          <cell r="N205" t="str">
            <v>SRD</v>
          </cell>
          <cell r="O205" t="str">
            <v>Externado</v>
          </cell>
          <cell r="P205" t="str">
            <v>Media jornada</v>
          </cell>
          <cell r="Q205" t="str">
            <v>Vulneración</v>
          </cell>
          <cell r="R205"/>
          <cell r="S205" t="str">
            <v>1700-257-2020</v>
          </cell>
          <cell r="T205">
            <v>76</v>
          </cell>
          <cell r="U205"/>
          <cell r="V205">
            <v>44181</v>
          </cell>
          <cell r="W205">
            <v>44347</v>
          </cell>
          <cell r="X205"/>
          <cell r="Y205" t="str">
            <v>Carolina Gomez Nuñez</v>
          </cell>
        </row>
        <row r="206">
          <cell r="B206" t="str">
            <v>17-167-205</v>
          </cell>
          <cell r="C206" t="str">
            <v>Caldas</v>
          </cell>
          <cell r="D206" t="str">
            <v>Fundación niños del sol</v>
          </cell>
          <cell r="E206" t="str">
            <v>860033863-1</v>
          </cell>
          <cell r="F206" t="str">
            <v>Sandra Patricia Gallego Ayala</v>
          </cell>
          <cell r="G206"/>
          <cell r="H206" t="str">
            <v>Carrera 8 No. 4-03</v>
          </cell>
          <cell r="I206" t="str">
            <v>Samaná</v>
          </cell>
          <cell r="J206" t="str">
            <v>Oriente</v>
          </cell>
          <cell r="K206"/>
          <cell r="L206">
            <v>3104505307</v>
          </cell>
          <cell r="M206" t="str">
            <v>fundacion.ninos.del.sol@hotmail.com</v>
          </cell>
          <cell r="N206" t="str">
            <v>SRD</v>
          </cell>
          <cell r="O206" t="str">
            <v>Intervención de apoyo - Apoyo psicosocial</v>
          </cell>
          <cell r="P206"/>
          <cell r="Q206" t="str">
            <v>Vulneración</v>
          </cell>
          <cell r="R206"/>
          <cell r="S206" t="str">
            <v>1700-264-2020</v>
          </cell>
          <cell r="T206">
            <v>40</v>
          </cell>
          <cell r="U206"/>
          <cell r="V206">
            <v>44181</v>
          </cell>
          <cell r="W206">
            <v>44347</v>
          </cell>
          <cell r="X206">
            <v>75830900</v>
          </cell>
          <cell r="Y206" t="str">
            <v>Carmen Consuelo Delgado Motato</v>
          </cell>
        </row>
        <row r="207">
          <cell r="B207" t="str">
            <v>17-22-206</v>
          </cell>
          <cell r="C207" t="str">
            <v>Caldas</v>
          </cell>
          <cell r="D207" t="str">
            <v>Asociación mundos hermanos ONG</v>
          </cell>
          <cell r="E207" t="str">
            <v>800251628-3</v>
          </cell>
          <cell r="F207" t="str">
            <v>Diana Patricia González Cardona</v>
          </cell>
          <cell r="G207" t="str">
            <v>Guayabal</v>
          </cell>
          <cell r="H207" t="str">
            <v>Finca Mundos Hermanos - Vereda Guayabal</v>
          </cell>
          <cell r="I207" t="str">
            <v>Chinchiná</v>
          </cell>
          <cell r="J207" t="str">
            <v>Del Café</v>
          </cell>
          <cell r="K207"/>
          <cell r="L207" t="str">
            <v>3103823939-3103823871</v>
          </cell>
          <cell r="M207" t="str">
            <v>contacto@mundoshermanos.org
DIRECCION@MUNDOSHERMANOS.ORG</v>
          </cell>
          <cell r="N207" t="str">
            <v>SRD</v>
          </cell>
          <cell r="O207" t="str">
            <v>Internado</v>
          </cell>
          <cell r="P207"/>
          <cell r="Q207" t="str">
            <v>Vulneración</v>
          </cell>
          <cell r="R207"/>
          <cell r="S207" t="str">
            <v>1700-275-2020</v>
          </cell>
          <cell r="T207">
            <v>97</v>
          </cell>
          <cell r="U207"/>
          <cell r="V207">
            <v>44181</v>
          </cell>
          <cell r="W207">
            <v>44347</v>
          </cell>
          <cell r="X207">
            <v>773911493</v>
          </cell>
          <cell r="Y207" t="str">
            <v>Diana Janeth Tabares Lopez</v>
          </cell>
        </row>
        <row r="208">
          <cell r="B208" t="str">
            <v>17-22-207</v>
          </cell>
          <cell r="C208" t="str">
            <v>Caldas</v>
          </cell>
          <cell r="D208" t="str">
            <v>Asociación mundos hermanos ONG</v>
          </cell>
          <cell r="E208" t="str">
            <v>800251628-3</v>
          </cell>
          <cell r="F208" t="str">
            <v>Diana Patricia González Cardona</v>
          </cell>
          <cell r="G208" t="str">
            <v>Sede la Nubia</v>
          </cell>
          <cell r="H208" t="str">
            <v>Carrera 16 No. 5A-21</v>
          </cell>
          <cell r="I208" t="str">
            <v>Chinchiná</v>
          </cell>
          <cell r="J208" t="str">
            <v>Del Café</v>
          </cell>
          <cell r="K208">
            <v>8501570</v>
          </cell>
          <cell r="L208">
            <v>3206300980</v>
          </cell>
          <cell r="M208" t="str">
            <v>contacto@mundoshermanos.org
DIRECCION@MUNDOSHERMANOS.ORG</v>
          </cell>
          <cell r="N208" t="str">
            <v>SRD</v>
          </cell>
          <cell r="O208" t="str">
            <v>Intervención de apoyo - Apoyo psicosocial</v>
          </cell>
          <cell r="P208"/>
          <cell r="Q208" t="str">
            <v>Vulneración</v>
          </cell>
          <cell r="R208"/>
          <cell r="S208" t="str">
            <v>1700-270-2020</v>
          </cell>
          <cell r="T208">
            <v>40</v>
          </cell>
          <cell r="U208"/>
          <cell r="V208">
            <v>44181</v>
          </cell>
          <cell r="W208">
            <v>44347</v>
          </cell>
          <cell r="X208">
            <v>75830900</v>
          </cell>
          <cell r="Y208" t="str">
            <v>Diana Janeth Tabares Lopez</v>
          </cell>
        </row>
        <row r="209">
          <cell r="B209" t="str">
            <v>17-230-208</v>
          </cell>
          <cell r="C209" t="str">
            <v>Caldas</v>
          </cell>
          <cell r="D209" t="str">
            <v>Hogar la providencia</v>
          </cell>
          <cell r="E209" t="str">
            <v>890802483-5</v>
          </cell>
          <cell r="F209" t="str">
            <v>Sandra Cristina Delgado Meneses</v>
          </cell>
          <cell r="G209"/>
          <cell r="H209" t="str">
            <v>Calle 7 carrera 7 esquina</v>
          </cell>
          <cell r="I209" t="str">
            <v>Neira</v>
          </cell>
          <cell r="J209" t="str">
            <v>Manizales 2</v>
          </cell>
          <cell r="K209">
            <v>8681087</v>
          </cell>
          <cell r="L209"/>
          <cell r="M209" t="str">
            <v>hogarlaprovidencianeiracaldas@gmail.com</v>
          </cell>
          <cell r="N209" t="str">
            <v>SRD</v>
          </cell>
          <cell r="O209" t="str">
            <v>Intervención de apoyo - Apoyo psicosocial</v>
          </cell>
          <cell r="P209"/>
          <cell r="Q209" t="str">
            <v>Discapacidad</v>
          </cell>
          <cell r="R209" t="str">
            <v>Otros tipos de discapacidad</v>
          </cell>
          <cell r="S209" t="str">
            <v>1700-245-2020</v>
          </cell>
          <cell r="T209">
            <v>50</v>
          </cell>
          <cell r="U209"/>
          <cell r="V209">
            <v>44181</v>
          </cell>
          <cell r="W209">
            <v>44347</v>
          </cell>
          <cell r="X209">
            <v>94788625</v>
          </cell>
          <cell r="Y209" t="str">
            <v>Carolina Gomez Nuñez</v>
          </cell>
        </row>
        <row r="210">
          <cell r="B210" t="str">
            <v>17-46-209</v>
          </cell>
          <cell r="C210" t="str">
            <v>Caldas</v>
          </cell>
          <cell r="D210" t="str">
            <v>Comunidad terapéutica semillas de amor</v>
          </cell>
          <cell r="E210" t="str">
            <v>900354788-9</v>
          </cell>
          <cell r="F210" t="str">
            <v>Luz Stella Montoya Martinez</v>
          </cell>
          <cell r="G210" t="str">
            <v>Finca la Palma</v>
          </cell>
          <cell r="H210" t="str">
            <v>Finca La Palma, vía la Linda, Vereda la Palma</v>
          </cell>
          <cell r="I210" t="str">
            <v>Manizales</v>
          </cell>
          <cell r="J210" t="str">
            <v>Manizales 2</v>
          </cell>
          <cell r="K210">
            <v>8850168</v>
          </cell>
          <cell r="L210">
            <v>3502805524</v>
          </cell>
          <cell r="M210" t="str">
            <v>luzstellam79@hotmail.com</v>
          </cell>
          <cell r="N210" t="str">
            <v>SRD</v>
          </cell>
          <cell r="O210" t="str">
            <v>Internado</v>
          </cell>
          <cell r="P210"/>
          <cell r="Q210" t="str">
            <v>Gestantes</v>
          </cell>
          <cell r="R210"/>
          <cell r="S210" t="str">
            <v>1700-241-2020</v>
          </cell>
          <cell r="T210">
            <v>40</v>
          </cell>
          <cell r="U210"/>
          <cell r="V210">
            <v>44181</v>
          </cell>
          <cell r="W210">
            <v>44347</v>
          </cell>
          <cell r="X210">
            <v>322860740</v>
          </cell>
          <cell r="Y210" t="str">
            <v>Maria del Pilar Alvarez Echeverri</v>
          </cell>
        </row>
        <row r="211">
          <cell r="B211" t="str">
            <v>17-22-210</v>
          </cell>
          <cell r="C211" t="str">
            <v>Caldas</v>
          </cell>
          <cell r="D211" t="str">
            <v>Asociación mundos hermanos ONG</v>
          </cell>
          <cell r="E211" t="str">
            <v>800251628-3</v>
          </cell>
          <cell r="F211" t="str">
            <v>Diana Patricia González Cardona</v>
          </cell>
          <cell r="G211" t="str">
            <v>Zona Centro</v>
          </cell>
          <cell r="H211" t="str">
            <v>Calle 31 No. 22-37</v>
          </cell>
          <cell r="I211" t="str">
            <v>Manizales</v>
          </cell>
          <cell r="J211" t="str">
            <v>Manizales 2</v>
          </cell>
          <cell r="K211">
            <v>8802450</v>
          </cell>
          <cell r="L211">
            <v>3103824008</v>
          </cell>
          <cell r="M211" t="str">
            <v>contacto@mundoshermanos.org</v>
          </cell>
          <cell r="N211" t="str">
            <v>SRD</v>
          </cell>
          <cell r="O211" t="str">
            <v>Hogar sustituto tutor entidad</v>
          </cell>
          <cell r="P211"/>
          <cell r="Q211" t="str">
            <v>Desvinculados</v>
          </cell>
          <cell r="R211"/>
          <cell r="S211" t="str">
            <v>1700-273-2020</v>
          </cell>
          <cell r="T211">
            <v>30</v>
          </cell>
          <cell r="U211"/>
          <cell r="V211">
            <v>44181</v>
          </cell>
          <cell r="W211">
            <v>44347</v>
          </cell>
          <cell r="X211">
            <v>271320300</v>
          </cell>
          <cell r="Y211" t="str">
            <v>Carolina Gomez Nuñez</v>
          </cell>
        </row>
        <row r="212">
          <cell r="B212" t="str">
            <v>17-167-211</v>
          </cell>
          <cell r="C212" t="str">
            <v>Caldas</v>
          </cell>
          <cell r="D212" t="str">
            <v>Fundación niños del sol</v>
          </cell>
          <cell r="E212" t="str">
            <v>860033863-1</v>
          </cell>
          <cell r="F212" t="str">
            <v>Sandra Patricia Gallego Ayala</v>
          </cell>
          <cell r="G212"/>
          <cell r="H212" t="str">
            <v>Carrera 8 No. 5-05 Barrio La Magdalena</v>
          </cell>
          <cell r="I212" t="str">
            <v>La Dorada</v>
          </cell>
          <cell r="J212" t="str">
            <v>Oriente</v>
          </cell>
          <cell r="K212">
            <v>8391400</v>
          </cell>
          <cell r="L212"/>
          <cell r="M212" t="str">
            <v>fundacion.ninos.del.sol@hotmail.com</v>
          </cell>
          <cell r="N212" t="str">
            <v>SRD</v>
          </cell>
          <cell r="O212" t="str">
            <v>Casa hogar</v>
          </cell>
          <cell r="P212"/>
          <cell r="Q212" t="str">
            <v>Vulneración</v>
          </cell>
          <cell r="R212"/>
          <cell r="S212" t="str">
            <v>1700-254-2020</v>
          </cell>
          <cell r="T212">
            <v>12</v>
          </cell>
          <cell r="U212"/>
          <cell r="V212">
            <v>44181</v>
          </cell>
          <cell r="W212">
            <v>44347</v>
          </cell>
          <cell r="X212">
            <v>93601800</v>
          </cell>
          <cell r="Y212" t="str">
            <v>Carmen Consuelo Delgado Motato</v>
          </cell>
        </row>
        <row r="213">
          <cell r="B213" t="str">
            <v>17-225-212</v>
          </cell>
          <cell r="C213" t="str">
            <v>Caldas</v>
          </cell>
          <cell r="D213" t="str">
            <v>Hogar infantil niña María</v>
          </cell>
          <cell r="E213" t="str">
            <v>890804969-1</v>
          </cell>
          <cell r="F213" t="str">
            <v>Eugenia Bermudez Salazar</v>
          </cell>
          <cell r="G213" t="str">
            <v>Los Delfines</v>
          </cell>
          <cell r="H213" t="str">
            <v>Carrera 5 No. 12-47 Barrio Occidente</v>
          </cell>
          <cell r="I213" t="str">
            <v>Anserma</v>
          </cell>
          <cell r="J213" t="str">
            <v>Occidente</v>
          </cell>
          <cell r="K213">
            <v>8536024</v>
          </cell>
          <cell r="L213">
            <v>3146351875</v>
          </cell>
          <cell r="M213" t="str">
            <v>hinm.@hotamil.es- hinm.losdelfines@hotmail.com</v>
          </cell>
          <cell r="N213" t="str">
            <v>SRD</v>
          </cell>
          <cell r="O213" t="str">
            <v>Externado</v>
          </cell>
          <cell r="P213" t="str">
            <v>Media jornada</v>
          </cell>
          <cell r="Q213" t="str">
            <v>Vulneración</v>
          </cell>
          <cell r="R213"/>
          <cell r="S213" t="str">
            <v>1700-277-2020</v>
          </cell>
          <cell r="T213">
            <v>70</v>
          </cell>
          <cell r="U213"/>
          <cell r="V213">
            <v>44181</v>
          </cell>
          <cell r="W213">
            <v>44347</v>
          </cell>
          <cell r="X213">
            <v>204103340</v>
          </cell>
          <cell r="Y213" t="str">
            <v>Carmen Consuelo Delgado Motato</v>
          </cell>
        </row>
        <row r="214">
          <cell r="B214" t="str">
            <v>17-165-213</v>
          </cell>
          <cell r="C214" t="str">
            <v>Caldas</v>
          </cell>
          <cell r="D214" t="str">
            <v>Fundación niños de los Andes</v>
          </cell>
          <cell r="E214" t="str">
            <v>800036578-2</v>
          </cell>
          <cell r="F214" t="str">
            <v>Alberto Jaramillo Echeverri</v>
          </cell>
          <cell r="G214"/>
          <cell r="H214" t="str">
            <v>Vereda el arenillo parque Adolfo hoyos Ocampo</v>
          </cell>
          <cell r="I214" t="str">
            <v>Manizales</v>
          </cell>
          <cell r="J214" t="str">
            <v>Manizales 2</v>
          </cell>
          <cell r="K214">
            <v>8893460</v>
          </cell>
          <cell r="L214" t="str">
            <v>3158670640 3116179871</v>
          </cell>
          <cell r="M214" t="str">
            <v>directormanizales@ninandes.org
 glorianancy.cardenas@ninandes.org</v>
          </cell>
          <cell r="N214" t="str">
            <v>SRD</v>
          </cell>
          <cell r="O214" t="str">
            <v>Internado</v>
          </cell>
          <cell r="P214"/>
          <cell r="Q214" t="str">
            <v>Vulneración</v>
          </cell>
          <cell r="R214"/>
          <cell r="S214" t="str">
            <v>1700-258-2020</v>
          </cell>
          <cell r="T214">
            <v>149</v>
          </cell>
          <cell r="U214"/>
          <cell r="V214">
            <v>44181</v>
          </cell>
          <cell r="W214">
            <v>44347</v>
          </cell>
          <cell r="X214">
            <v>1188791881</v>
          </cell>
          <cell r="Y214" t="str">
            <v>Beatriz Elena Olarte Gomez</v>
          </cell>
        </row>
        <row r="215">
          <cell r="B215" t="str">
            <v>17-167-214</v>
          </cell>
          <cell r="C215" t="str">
            <v>Caldas</v>
          </cell>
          <cell r="D215" t="str">
            <v>Fundación niños del sol</v>
          </cell>
          <cell r="E215" t="str">
            <v>860033863-1</v>
          </cell>
          <cell r="F215" t="str">
            <v>Sandra Patricia Gallego Ayala</v>
          </cell>
          <cell r="G215" t="str">
            <v>Intermax (Internado Masculino)</v>
          </cell>
          <cell r="H215" t="str">
            <v>Carrera 8 No. 6-02 Barrio La Magdalena</v>
          </cell>
          <cell r="I215" t="str">
            <v>La Dorada</v>
          </cell>
          <cell r="J215" t="str">
            <v>Oriente</v>
          </cell>
          <cell r="K215" t="str">
            <v>8573013 - 8391183</v>
          </cell>
          <cell r="L215"/>
          <cell r="M215" t="str">
            <v>fundacion.ninos.del.sol@hotmail.com</v>
          </cell>
          <cell r="N215" t="str">
            <v>SRD</v>
          </cell>
          <cell r="O215" t="str">
            <v>Internado</v>
          </cell>
          <cell r="P215"/>
          <cell r="Q215" t="str">
            <v>Vulneración</v>
          </cell>
          <cell r="R215"/>
          <cell r="S215" t="str">
            <v>1700-250-2020</v>
          </cell>
          <cell r="T215">
            <v>46</v>
          </cell>
          <cell r="U215"/>
          <cell r="V215">
            <v>44181</v>
          </cell>
          <cell r="W215">
            <v>44347</v>
          </cell>
          <cell r="X215">
            <v>598385175</v>
          </cell>
          <cell r="Y215" t="str">
            <v>Carmen Consuelo Delgado Motato</v>
          </cell>
        </row>
        <row r="216">
          <cell r="B216" t="str">
            <v>17-167-215</v>
          </cell>
          <cell r="C216" t="str">
            <v>Caldas</v>
          </cell>
          <cell r="D216" t="str">
            <v>Fundación niños del sol</v>
          </cell>
          <cell r="E216" t="str">
            <v>860033863-1</v>
          </cell>
          <cell r="F216" t="str">
            <v>Sandra Patricia Gallego Ayala</v>
          </cell>
          <cell r="G216" t="str">
            <v>Estrellitas de Amor (Internado Femenino)</v>
          </cell>
          <cell r="H216" t="str">
            <v>Carrera 5 No. 4-40 Barrio Los Alpes</v>
          </cell>
          <cell r="I216" t="str">
            <v>La Dorada</v>
          </cell>
          <cell r="J216" t="str">
            <v>Oriente</v>
          </cell>
          <cell r="K216" t="str">
            <v>8573013 - 8391183</v>
          </cell>
          <cell r="L216"/>
          <cell r="M216" t="str">
            <v>fundacion.ninos.del.sol@hotmail.com</v>
          </cell>
          <cell r="N216" t="str">
            <v>SRD</v>
          </cell>
          <cell r="O216" t="str">
            <v>Internado</v>
          </cell>
          <cell r="P216"/>
          <cell r="Q216" t="str">
            <v>Vulneración</v>
          </cell>
          <cell r="R216"/>
          <cell r="S216" t="str">
            <v>1700-250-2020</v>
          </cell>
          <cell r="T216">
            <v>29</v>
          </cell>
          <cell r="U216"/>
          <cell r="V216">
            <v>44181</v>
          </cell>
          <cell r="W216">
            <v>44347</v>
          </cell>
          <cell r="X216"/>
          <cell r="Y216" t="str">
            <v>Carmen Consuelo Delgado Motato</v>
          </cell>
        </row>
        <row r="217">
          <cell r="B217" t="str">
            <v>17-36-216</v>
          </cell>
          <cell r="C217" t="str">
            <v>Caldas</v>
          </cell>
          <cell r="D217" t="str">
            <v>Centro de desarrollo comunitario Versalles</v>
          </cell>
          <cell r="E217" t="str">
            <v>800180234-1</v>
          </cell>
          <cell r="F217" t="str">
            <v>Luis Eduardo Arango Alvarez</v>
          </cell>
          <cell r="G217"/>
          <cell r="H217" t="str">
            <v>Carrera 4 No. 5-57</v>
          </cell>
          <cell r="I217" t="str">
            <v>Filadelfia</v>
          </cell>
          <cell r="J217" t="str">
            <v>Manizales 2</v>
          </cell>
          <cell r="K217"/>
          <cell r="L217">
            <v>3146632745</v>
          </cell>
          <cell r="M217" t="str">
            <v>centroversalles@gmail.com</v>
          </cell>
          <cell r="N217" t="str">
            <v>SRD</v>
          </cell>
          <cell r="O217" t="str">
            <v>Intervención de apoyo - Apoyo psicosocial</v>
          </cell>
          <cell r="P217"/>
          <cell r="Q217" t="str">
            <v>Vulneración</v>
          </cell>
          <cell r="R217"/>
          <cell r="S217" t="str">
            <v>1700-274-2020</v>
          </cell>
          <cell r="T217">
            <v>30</v>
          </cell>
          <cell r="U217"/>
          <cell r="V217">
            <v>44181</v>
          </cell>
          <cell r="W217">
            <v>44347</v>
          </cell>
          <cell r="X217">
            <v>578210613</v>
          </cell>
          <cell r="Y217" t="str">
            <v>Carmen Consuelo Delgado Motato</v>
          </cell>
        </row>
        <row r="218">
          <cell r="B218" t="str">
            <v>17-36-217</v>
          </cell>
          <cell r="C218" t="str">
            <v>Caldas</v>
          </cell>
          <cell r="D218" t="str">
            <v>Centro de desarrollo comunitario Versalles</v>
          </cell>
          <cell r="E218" t="str">
            <v>800180234-1</v>
          </cell>
          <cell r="F218" t="str">
            <v>Luis Eduardo Arango Alvarez</v>
          </cell>
          <cell r="G218"/>
          <cell r="H218" t="str">
            <v>Carrera 3 No. 10-05</v>
          </cell>
          <cell r="I218" t="str">
            <v>Villamaría</v>
          </cell>
          <cell r="J218" t="str">
            <v>Manizales 2</v>
          </cell>
          <cell r="K218"/>
          <cell r="L218">
            <v>3146637897</v>
          </cell>
          <cell r="M218" t="str">
            <v>centroversalles@gmail.com</v>
          </cell>
          <cell r="N218" t="str">
            <v>SRD</v>
          </cell>
          <cell r="O218" t="str">
            <v>Intervención de apoyo - Apoyo psicosocial</v>
          </cell>
          <cell r="P218"/>
          <cell r="Q218" t="str">
            <v>Vulneración</v>
          </cell>
          <cell r="R218"/>
          <cell r="S218" t="str">
            <v>1700-274-2020</v>
          </cell>
          <cell r="T218">
            <v>40</v>
          </cell>
          <cell r="U218"/>
          <cell r="V218">
            <v>44181</v>
          </cell>
          <cell r="W218">
            <v>44347</v>
          </cell>
          <cell r="X218"/>
          <cell r="Y218" t="str">
            <v>Carmen Consuelo Delgado Motato</v>
          </cell>
        </row>
        <row r="219">
          <cell r="B219" t="str">
            <v>17-36-218</v>
          </cell>
          <cell r="C219" t="str">
            <v>Caldas</v>
          </cell>
          <cell r="D219" t="str">
            <v>Centro de desarrollo comunitario Versalles</v>
          </cell>
          <cell r="E219" t="str">
            <v>800180234-1</v>
          </cell>
          <cell r="F219" t="str">
            <v>Luis Eduardo Arango Alvarez</v>
          </cell>
          <cell r="G219"/>
          <cell r="H219" t="str">
            <v>Calle 6 Carrera 6 Esquina</v>
          </cell>
          <cell r="I219" t="str">
            <v>Neira</v>
          </cell>
          <cell r="J219" t="str">
            <v>Manizales 2</v>
          </cell>
          <cell r="K219"/>
          <cell r="L219">
            <v>3143235208</v>
          </cell>
          <cell r="M219" t="str">
            <v>centroversalles@gmail.com</v>
          </cell>
          <cell r="N219" t="str">
            <v>SRD</v>
          </cell>
          <cell r="O219" t="str">
            <v>Intervención de apoyo - Apoyo psicosocial</v>
          </cell>
          <cell r="P219"/>
          <cell r="Q219" t="str">
            <v>Vulneración</v>
          </cell>
          <cell r="R219"/>
          <cell r="S219" t="str">
            <v>1700-274-2020</v>
          </cell>
          <cell r="T219">
            <v>45</v>
          </cell>
          <cell r="U219"/>
          <cell r="V219">
            <v>44181</v>
          </cell>
          <cell r="W219">
            <v>44347</v>
          </cell>
          <cell r="X219"/>
          <cell r="Y219" t="str">
            <v>Carmen Consuelo Delgado Motato</v>
          </cell>
        </row>
        <row r="220">
          <cell r="B220" t="str">
            <v>17-36-219</v>
          </cell>
          <cell r="C220" t="str">
            <v>Caldas</v>
          </cell>
          <cell r="D220" t="str">
            <v>Centro de desarrollo comunitario Versalles</v>
          </cell>
          <cell r="E220" t="str">
            <v>800180234-1</v>
          </cell>
          <cell r="F220" t="str">
            <v>Luis Eduardo Arango Alvarez</v>
          </cell>
          <cell r="G220"/>
          <cell r="H220" t="str">
            <v>Calle 7 No. 6-51</v>
          </cell>
          <cell r="I220" t="str">
            <v>Salamina</v>
          </cell>
          <cell r="J220" t="str">
            <v>Norte</v>
          </cell>
          <cell r="K220"/>
          <cell r="L220">
            <v>3123943103</v>
          </cell>
          <cell r="M220" t="str">
            <v>centroversalles@gmail.com</v>
          </cell>
          <cell r="N220" t="str">
            <v>SRD</v>
          </cell>
          <cell r="O220" t="str">
            <v>Intervención de apoyo - Apoyo psicosocial</v>
          </cell>
          <cell r="P220"/>
          <cell r="Q220" t="str">
            <v>Vulneración</v>
          </cell>
          <cell r="R220"/>
          <cell r="S220" t="str">
            <v>1700-274-2020</v>
          </cell>
          <cell r="T220">
            <v>70</v>
          </cell>
          <cell r="U220"/>
          <cell r="V220">
            <v>44181</v>
          </cell>
          <cell r="W220">
            <v>44347</v>
          </cell>
          <cell r="X220"/>
          <cell r="Y220" t="str">
            <v>Carmen Consuelo Delgado Motato</v>
          </cell>
        </row>
        <row r="221">
          <cell r="B221" t="str">
            <v>17-36-220</v>
          </cell>
          <cell r="C221" t="str">
            <v>Caldas</v>
          </cell>
          <cell r="D221" t="str">
            <v>Centro de desarrollo comunitario Versalles</v>
          </cell>
          <cell r="E221" t="str">
            <v>800180234-1</v>
          </cell>
          <cell r="F221" t="str">
            <v>Luis Eduardo Arango Alvarez</v>
          </cell>
          <cell r="G221"/>
          <cell r="H221" t="str">
            <v>Carrera 3 casa de la cultura segundo piso corregimiento de Arauca</v>
          </cell>
          <cell r="I221" t="str">
            <v>Palestina</v>
          </cell>
          <cell r="J221" t="str">
            <v>Manizales 2</v>
          </cell>
          <cell r="K221"/>
          <cell r="L221">
            <v>3146637163</v>
          </cell>
          <cell r="M221" t="str">
            <v>centroversalles@gmail.com</v>
          </cell>
          <cell r="N221" t="str">
            <v>SRD</v>
          </cell>
          <cell r="O221" t="str">
            <v>Intervención de apoyo - Apoyo psicosocial</v>
          </cell>
          <cell r="P221"/>
          <cell r="Q221" t="str">
            <v>Vulneración</v>
          </cell>
          <cell r="R221"/>
          <cell r="S221" t="str">
            <v>1700-274-2020</v>
          </cell>
          <cell r="T221">
            <v>25</v>
          </cell>
          <cell r="U221"/>
          <cell r="V221">
            <v>44181</v>
          </cell>
          <cell r="W221">
            <v>44347</v>
          </cell>
          <cell r="X221"/>
          <cell r="Y221" t="str">
            <v>Carmen Consuelo Delgado Motato</v>
          </cell>
        </row>
        <row r="222">
          <cell r="B222" t="str">
            <v>17-36-221</v>
          </cell>
          <cell r="C222" t="str">
            <v>Caldas</v>
          </cell>
          <cell r="D222" t="str">
            <v>Centro de desarrollo comunitario Versalles</v>
          </cell>
          <cell r="E222" t="str">
            <v>800180234-1</v>
          </cell>
          <cell r="F222" t="str">
            <v>Luis Eduardo Arango Alvarez</v>
          </cell>
          <cell r="G222"/>
          <cell r="H222" t="str">
            <v>Calle 8 No. 4-02</v>
          </cell>
          <cell r="I222" t="str">
            <v>Manzanares</v>
          </cell>
          <cell r="J222" t="str">
            <v>Manizales 2</v>
          </cell>
          <cell r="K222"/>
          <cell r="L222">
            <v>3146637188</v>
          </cell>
          <cell r="M222" t="str">
            <v>centroversalles@gmail.com</v>
          </cell>
          <cell r="N222" t="str">
            <v>SRD</v>
          </cell>
          <cell r="O222" t="str">
            <v>Intervención de apoyo - Apoyo psicosocial</v>
          </cell>
          <cell r="P222"/>
          <cell r="Q222" t="str">
            <v>Vulneración</v>
          </cell>
          <cell r="R222"/>
          <cell r="S222" t="str">
            <v>1700-274-2020</v>
          </cell>
          <cell r="T222">
            <v>40</v>
          </cell>
          <cell r="U222"/>
          <cell r="V222">
            <v>44181</v>
          </cell>
          <cell r="W222">
            <v>44347</v>
          </cell>
          <cell r="X222"/>
          <cell r="Y222" t="str">
            <v>Carmen Consuelo Delgado Motato</v>
          </cell>
        </row>
        <row r="223">
          <cell r="B223" t="str">
            <v>17-36-222</v>
          </cell>
          <cell r="C223" t="str">
            <v>Caldas</v>
          </cell>
          <cell r="D223" t="str">
            <v>Centro de desarrollo comunitario Versalles</v>
          </cell>
          <cell r="E223" t="str">
            <v>800180234-1</v>
          </cell>
          <cell r="F223" t="str">
            <v>Luis Eduardo Arango Alvarez</v>
          </cell>
          <cell r="G223" t="str">
            <v>Villa Hermosa</v>
          </cell>
          <cell r="H223" t="str">
            <v>Calle 12 No. 11-83</v>
          </cell>
          <cell r="I223" t="str">
            <v>Manizales</v>
          </cell>
          <cell r="J223" t="str">
            <v>Manizales 2</v>
          </cell>
          <cell r="K223"/>
          <cell r="L223">
            <v>3146639313</v>
          </cell>
          <cell r="M223" t="str">
            <v>centroversalles@gmail.com</v>
          </cell>
          <cell r="N223" t="str">
            <v>SRD</v>
          </cell>
          <cell r="O223" t="str">
            <v>Intervención de apoyo - Apoyo psicosocial</v>
          </cell>
          <cell r="P223"/>
          <cell r="Q223" t="str">
            <v>Vulneración</v>
          </cell>
          <cell r="R223"/>
          <cell r="S223" t="str">
            <v>1700-274-2020</v>
          </cell>
          <cell r="T223">
            <v>23</v>
          </cell>
          <cell r="U223"/>
          <cell r="V223">
            <v>44181</v>
          </cell>
          <cell r="W223">
            <v>44347</v>
          </cell>
          <cell r="X223"/>
          <cell r="Y223" t="str">
            <v>Carmen Consuelo Delgado Motato</v>
          </cell>
        </row>
        <row r="224">
          <cell r="B224" t="str">
            <v>17-36-223</v>
          </cell>
          <cell r="C224" t="str">
            <v>Caldas</v>
          </cell>
          <cell r="D224" t="str">
            <v>Centro de desarrollo comunitario Versalles</v>
          </cell>
          <cell r="E224" t="str">
            <v>800180234-1</v>
          </cell>
          <cell r="F224" t="str">
            <v>Luis Eduardo Arango Alvarez</v>
          </cell>
          <cell r="G224" t="str">
            <v>San Joaquín</v>
          </cell>
          <cell r="H224" t="str">
            <v>Calle 24 No. 27-26</v>
          </cell>
          <cell r="I224" t="str">
            <v>Manizales</v>
          </cell>
          <cell r="J224" t="str">
            <v>Manizales 2</v>
          </cell>
          <cell r="K224"/>
          <cell r="L224">
            <v>3145239616</v>
          </cell>
          <cell r="M224" t="str">
            <v>centroversalles@gmail.com</v>
          </cell>
          <cell r="N224" t="str">
            <v>SRD</v>
          </cell>
          <cell r="O224" t="str">
            <v>Intervención de apoyo - Apoyo psicosocial</v>
          </cell>
          <cell r="P224"/>
          <cell r="Q224" t="str">
            <v>Vulneración</v>
          </cell>
          <cell r="R224"/>
          <cell r="S224" t="str">
            <v>1700-274-2020</v>
          </cell>
          <cell r="T224">
            <v>32</v>
          </cell>
          <cell r="U224"/>
          <cell r="V224">
            <v>44181</v>
          </cell>
          <cell r="W224">
            <v>44347</v>
          </cell>
          <cell r="X224"/>
          <cell r="Y224" t="str">
            <v>Carmen Consuelo Delgado Motato</v>
          </cell>
        </row>
        <row r="225">
          <cell r="B225" t="str">
            <v>17-167-224</v>
          </cell>
          <cell r="C225" t="str">
            <v>Caldas</v>
          </cell>
          <cell r="D225" t="str">
            <v>Fundación niños del sol</v>
          </cell>
          <cell r="E225" t="str">
            <v>860033863-1</v>
          </cell>
          <cell r="F225" t="str">
            <v>Sandra Patricia Gallego Ayala</v>
          </cell>
          <cell r="G225" t="str">
            <v>Angeles de Esperanza</v>
          </cell>
          <cell r="H225" t="str">
            <v>Calle 7 No. 7-26</v>
          </cell>
          <cell r="I225" t="str">
            <v>La Dorada</v>
          </cell>
          <cell r="J225" t="str">
            <v>Oriente</v>
          </cell>
          <cell r="K225">
            <v>8578067</v>
          </cell>
          <cell r="L225"/>
          <cell r="M225" t="str">
            <v>fundacion.ninos.del.sol@hotmail.com</v>
          </cell>
          <cell r="N225" t="str">
            <v>SRD</v>
          </cell>
          <cell r="O225" t="str">
            <v>Externado</v>
          </cell>
          <cell r="P225" t="str">
            <v>Media jornada</v>
          </cell>
          <cell r="Q225" t="str">
            <v>Vulneración</v>
          </cell>
          <cell r="R225"/>
          <cell r="S225" t="str">
            <v>1700-253-2020</v>
          </cell>
          <cell r="T225">
            <v>60</v>
          </cell>
          <cell r="U225"/>
          <cell r="V225">
            <v>44181</v>
          </cell>
          <cell r="W225">
            <v>44347</v>
          </cell>
          <cell r="X225">
            <v>174945720</v>
          </cell>
          <cell r="Y225" t="str">
            <v>Diana Janeth Tabares Lopez</v>
          </cell>
        </row>
        <row r="226">
          <cell r="B226" t="str">
            <v>17-22-225</v>
          </cell>
          <cell r="C226" t="str">
            <v>Caldas</v>
          </cell>
          <cell r="D226" t="str">
            <v>Asociación mundos hermanos ONG</v>
          </cell>
          <cell r="E226" t="str">
            <v>800251628-3</v>
          </cell>
          <cell r="F226" t="str">
            <v>Diana Patricia González Cardona</v>
          </cell>
          <cell r="G226" t="str">
            <v>Casa Barrio Colombia (hombres)</v>
          </cell>
          <cell r="H226" t="str">
            <v>Calle 47 No. 28-38</v>
          </cell>
          <cell r="I226" t="str">
            <v>Manizales</v>
          </cell>
          <cell r="J226" t="str">
            <v>Manizales 2</v>
          </cell>
          <cell r="K226">
            <v>8802450</v>
          </cell>
          <cell r="L226"/>
          <cell r="M226" t="str">
            <v>contacto@mundoshermanos.org;direccion@mundoshermanos.org</v>
          </cell>
          <cell r="N226" t="str">
            <v>SRD</v>
          </cell>
          <cell r="O226" t="str">
            <v>Internado</v>
          </cell>
          <cell r="P226"/>
          <cell r="Q226" t="str">
            <v>Vida Independiente</v>
          </cell>
          <cell r="R226"/>
          <cell r="S226" t="str">
            <v>1700-259-2020</v>
          </cell>
          <cell r="T226">
            <v>16</v>
          </cell>
          <cell r="U226"/>
          <cell r="V226">
            <v>44181</v>
          </cell>
          <cell r="W226">
            <v>44347</v>
          </cell>
          <cell r="X226">
            <v>51603040</v>
          </cell>
          <cell r="Y226" t="str">
            <v>Beatriz Elena Olarte Gomez</v>
          </cell>
        </row>
        <row r="227">
          <cell r="B227" t="str">
            <v>17-22-226</v>
          </cell>
          <cell r="C227" t="str">
            <v>Caldas</v>
          </cell>
          <cell r="D227" t="str">
            <v>Asociación mundos hermanos ONG</v>
          </cell>
          <cell r="E227" t="str">
            <v>800251628-3</v>
          </cell>
          <cell r="F227" t="str">
            <v>Diana Patricia González Cardona</v>
          </cell>
          <cell r="G227" t="str">
            <v>Casa barrio Campin  (hombres)</v>
          </cell>
          <cell r="H227" t="str">
            <v>Calle 48 B No. 28B -21</v>
          </cell>
          <cell r="I227" t="str">
            <v>Manizales</v>
          </cell>
          <cell r="J227" t="str">
            <v>Manizales 2</v>
          </cell>
          <cell r="K227">
            <v>8802450</v>
          </cell>
          <cell r="L227"/>
          <cell r="M227" t="str">
            <v>contacto@mundoshermanos.org;direccion@mundoshermanos.org</v>
          </cell>
          <cell r="N227" t="str">
            <v>SRD</v>
          </cell>
          <cell r="O227" t="str">
            <v>Internado</v>
          </cell>
          <cell r="P227"/>
          <cell r="Q227" t="str">
            <v>Vida Independiente</v>
          </cell>
          <cell r="R227"/>
          <cell r="S227" t="str">
            <v>1700-259-2020</v>
          </cell>
          <cell r="T227">
            <v>12</v>
          </cell>
          <cell r="U227"/>
          <cell r="V227">
            <v>44181</v>
          </cell>
          <cell r="W227">
            <v>44347</v>
          </cell>
          <cell r="X227"/>
          <cell r="Y227" t="str">
            <v>Beatriz Elena Olarte Gomez</v>
          </cell>
        </row>
        <row r="228">
          <cell r="B228" t="str">
            <v>17-22-227</v>
          </cell>
          <cell r="C228" t="str">
            <v>Caldas</v>
          </cell>
          <cell r="D228" t="str">
            <v>Asociación mundos hermanos ONG</v>
          </cell>
          <cell r="E228" t="str">
            <v>800251628-3</v>
          </cell>
          <cell r="F228" t="str">
            <v>Diana Patricia González Cardona</v>
          </cell>
          <cell r="G228" t="str">
            <v>Casa Barrio Colombia (mujeres)</v>
          </cell>
          <cell r="H228" t="str">
            <v>Calle 47 No. 28A-53</v>
          </cell>
          <cell r="I228" t="str">
            <v>Manizales</v>
          </cell>
          <cell r="J228" t="str">
            <v>Manizales 2</v>
          </cell>
          <cell r="K228">
            <v>8802450</v>
          </cell>
          <cell r="L228"/>
          <cell r="M228" t="str">
            <v>contacto@mundoshermanos.org</v>
          </cell>
          <cell r="N228" t="str">
            <v>SRD</v>
          </cell>
          <cell r="O228" t="str">
            <v>Internado</v>
          </cell>
          <cell r="P228"/>
          <cell r="Q228" t="str">
            <v>Vida Independiente</v>
          </cell>
          <cell r="R228"/>
          <cell r="S228" t="str">
            <v>1700-259-2020</v>
          </cell>
          <cell r="T228">
            <v>22</v>
          </cell>
          <cell r="U228"/>
          <cell r="V228">
            <v>44181</v>
          </cell>
          <cell r="W228">
            <v>44347</v>
          </cell>
          <cell r="X228"/>
          <cell r="Y228" t="str">
            <v>Beatriz Elena Olarte Gomez</v>
          </cell>
        </row>
        <row r="229">
          <cell r="B229" t="str">
            <v>17-128-228</v>
          </cell>
          <cell r="C229" t="str">
            <v>Caldas</v>
          </cell>
          <cell r="D229" t="str">
            <v>Fundación FESCO</v>
          </cell>
          <cell r="E229" t="str">
            <v>890807284-9</v>
          </cell>
          <cell r="F229" t="str">
            <v>Patricia Escobar Arbelaez</v>
          </cell>
          <cell r="G229" t="str">
            <v>Sede adminstrativa y operativa Manizales</v>
          </cell>
          <cell r="H229" t="str">
            <v>Calle 62 No. 24-76 Barrio La Estrella</v>
          </cell>
          <cell r="I229" t="str">
            <v>Manizales</v>
          </cell>
          <cell r="J229" t="str">
            <v>Manizales 2 (Neira, Villamaria) - Del Café (Chinchiná)</v>
          </cell>
          <cell r="K229">
            <v>8850000</v>
          </cell>
          <cell r="L229" t="str">
            <v>316 693 3745</v>
          </cell>
          <cell r="M229" t="str">
            <v>dianapatricia.morales@fundacionfesco.org.co;patricia.escobar@fundacionfesco.org.co</v>
          </cell>
          <cell r="N229" t="str">
            <v>SRD</v>
          </cell>
          <cell r="O229" t="str">
            <v>Hogar sustituto entidad</v>
          </cell>
          <cell r="P229"/>
          <cell r="Q229" t="str">
            <v>Vulneración</v>
          </cell>
          <cell r="R229"/>
          <cell r="S229" t="str">
            <v>1700-269-2020</v>
          </cell>
          <cell r="T229">
            <v>370</v>
          </cell>
          <cell r="U229"/>
          <cell r="V229">
            <v>44181</v>
          </cell>
          <cell r="W229">
            <v>44347</v>
          </cell>
          <cell r="X229">
            <v>5325643377</v>
          </cell>
          <cell r="Y229" t="str">
            <v>Beatriz Elena Olarte Gomez</v>
          </cell>
        </row>
        <row r="230">
          <cell r="B230" t="str">
            <v>17-128-229</v>
          </cell>
          <cell r="C230" t="str">
            <v>Caldas</v>
          </cell>
          <cell r="D230" t="str">
            <v>Fundación FESCO</v>
          </cell>
          <cell r="E230" t="str">
            <v>890807284-9</v>
          </cell>
          <cell r="F230" t="str">
            <v>Patricia Escobar Arbelaez</v>
          </cell>
          <cell r="G230" t="str">
            <v>Sede operativa la Dorada</v>
          </cell>
          <cell r="H230" t="str">
            <v>Calle 5 No. 4-10 Barrio Conejo</v>
          </cell>
          <cell r="I230" t="str">
            <v>La Dorada</v>
          </cell>
          <cell r="J230" t="str">
            <v>Oriente</v>
          </cell>
          <cell r="K230">
            <v>8370401</v>
          </cell>
          <cell r="L230">
            <v>315508752</v>
          </cell>
          <cell r="M230" t="str">
            <v>dianapatricia.morales@fundacionfesco.org.co;patricia.escobar@fundacionfesco.org.co</v>
          </cell>
          <cell r="N230" t="str">
            <v>SRD</v>
          </cell>
          <cell r="O230" t="str">
            <v>Hogar sustituto entidad</v>
          </cell>
          <cell r="P230"/>
          <cell r="Q230" t="str">
            <v>Vulneración</v>
          </cell>
          <cell r="R230"/>
          <cell r="S230" t="str">
            <v>1700-269-2020</v>
          </cell>
          <cell r="T230">
            <v>143</v>
          </cell>
          <cell r="U230"/>
          <cell r="V230">
            <v>44181</v>
          </cell>
          <cell r="W230">
            <v>44347</v>
          </cell>
          <cell r="X230"/>
          <cell r="Y230" t="str">
            <v>Beatriz Elena Olarte Gomez</v>
          </cell>
        </row>
        <row r="231">
          <cell r="B231" t="str">
            <v>17-128-230</v>
          </cell>
          <cell r="C231" t="str">
            <v>Caldas</v>
          </cell>
          <cell r="D231" t="str">
            <v>Fundación FESCO</v>
          </cell>
          <cell r="E231" t="str">
            <v>890807284-9</v>
          </cell>
          <cell r="F231" t="str">
            <v>Patricia Escobar Arbelaez</v>
          </cell>
          <cell r="G231" t="str">
            <v>Sede operativa Manzanares</v>
          </cell>
          <cell r="H231" t="str">
            <v>Calle 6 No. 6-25 Centro</v>
          </cell>
          <cell r="I231" t="str">
            <v>Manzanares</v>
          </cell>
          <cell r="J231" t="str">
            <v>Suroriente (Municipios Manzanares, Marquetalia y pensilvania)</v>
          </cell>
          <cell r="K231"/>
          <cell r="L231">
            <v>3165261723</v>
          </cell>
          <cell r="M231" t="str">
            <v>dianapatricia.morales@fundacionfesco.org.co;patricia.escobar@fundacionfesco.org.co</v>
          </cell>
          <cell r="N231" t="str">
            <v>SRD</v>
          </cell>
          <cell r="O231" t="str">
            <v>Hogar sustituto entidad</v>
          </cell>
          <cell r="P231"/>
          <cell r="Q231" t="str">
            <v>Vulneración</v>
          </cell>
          <cell r="R231"/>
          <cell r="S231" t="str">
            <v>1700-269-2020</v>
          </cell>
          <cell r="T231">
            <v>60</v>
          </cell>
          <cell r="U231"/>
          <cell r="V231">
            <v>44181</v>
          </cell>
          <cell r="W231">
            <v>44347</v>
          </cell>
          <cell r="X231"/>
          <cell r="Y231" t="str">
            <v>Beatriz Elena Olarte Gomez</v>
          </cell>
        </row>
        <row r="232">
          <cell r="B232" t="str">
            <v>17-128-231</v>
          </cell>
          <cell r="C232" t="str">
            <v>Caldas</v>
          </cell>
          <cell r="D232" t="str">
            <v>Fundación FESCO</v>
          </cell>
          <cell r="E232" t="str">
            <v>890807284-9</v>
          </cell>
          <cell r="F232" t="str">
            <v>Patricia Escobar Arbelaez</v>
          </cell>
          <cell r="G232" t="str">
            <v>Sede operativa Riosucio</v>
          </cell>
          <cell r="H232" t="str">
            <v>Calle 5 No. 4-36</v>
          </cell>
          <cell r="I232" t="str">
            <v>Riosucio</v>
          </cell>
          <cell r="J232" t="str">
            <v>Occidente (Riosucio , Anserma y Supia)</v>
          </cell>
          <cell r="K232">
            <v>8590250</v>
          </cell>
          <cell r="L232">
            <v>3155456519</v>
          </cell>
          <cell r="M232" t="str">
            <v>dianapatricia.morales@fundacionfesco.org.co;patricia.escobar@fundacionfesco.org.co</v>
          </cell>
          <cell r="N232" t="str">
            <v>SRD</v>
          </cell>
          <cell r="O232" t="str">
            <v>Hogar sustituto entidad</v>
          </cell>
          <cell r="P232"/>
          <cell r="Q232" t="str">
            <v>Vulneración</v>
          </cell>
          <cell r="R232"/>
          <cell r="S232" t="str">
            <v>1700-269-2020</v>
          </cell>
          <cell r="T232">
            <v>145</v>
          </cell>
          <cell r="U232"/>
          <cell r="V232">
            <v>44181</v>
          </cell>
          <cell r="W232">
            <v>44347</v>
          </cell>
          <cell r="X232"/>
          <cell r="Y232" t="str">
            <v>Beatriz Elena Olarte Gomez</v>
          </cell>
        </row>
        <row r="233">
          <cell r="B233" t="str">
            <v>17-128-232</v>
          </cell>
          <cell r="C233" t="str">
            <v>Caldas</v>
          </cell>
          <cell r="D233" t="str">
            <v>Fundación FESCO</v>
          </cell>
          <cell r="E233" t="str">
            <v>890807284-9</v>
          </cell>
          <cell r="F233" t="str">
            <v>Patricia Escobar Arbelaez</v>
          </cell>
          <cell r="G233" t="str">
            <v>Sede operativa Salamina</v>
          </cell>
          <cell r="H233" t="str">
            <v>Calle 6 No. 5-57</v>
          </cell>
          <cell r="I233" t="str">
            <v>Salamina</v>
          </cell>
          <cell r="J233" t="str">
            <v>Norte (Salamina y Aguadas)</v>
          </cell>
          <cell r="K233">
            <v>8597248</v>
          </cell>
          <cell r="L233">
            <v>3164616664</v>
          </cell>
          <cell r="M233" t="str">
            <v>dianapatricia.morales@fundacionfesco.org.co;patricia.escobar@fundacionfesco.org.co</v>
          </cell>
          <cell r="N233" t="str">
            <v>SRD</v>
          </cell>
          <cell r="O233" t="str">
            <v>Hogar sustituto entidad</v>
          </cell>
          <cell r="P233"/>
          <cell r="Q233" t="str">
            <v>Vulneración</v>
          </cell>
          <cell r="R233"/>
          <cell r="S233" t="str">
            <v>1700-269-2020</v>
          </cell>
          <cell r="T233">
            <v>60</v>
          </cell>
          <cell r="U233"/>
          <cell r="V233">
            <v>44181</v>
          </cell>
          <cell r="W233">
            <v>44347</v>
          </cell>
          <cell r="X233"/>
          <cell r="Y233" t="str">
            <v>Beatriz Elena Olarte Gomez</v>
          </cell>
        </row>
        <row r="234">
          <cell r="B234" t="str">
            <v>17-207-233</v>
          </cell>
          <cell r="C234" t="str">
            <v>Caldas</v>
          </cell>
          <cell r="D234" t="str">
            <v>Fundación seres</v>
          </cell>
          <cell r="E234" t="str">
            <v>900122706-1</v>
          </cell>
          <cell r="F234" t="str">
            <v>Diego Alonso Montoya Gomez</v>
          </cell>
          <cell r="G234"/>
          <cell r="H234" t="str">
            <v>Alto Medina - Vía Anserma</v>
          </cell>
          <cell r="I234" t="str">
            <v>Riosucio</v>
          </cell>
          <cell r="J234" t="str">
            <v>Occidente</v>
          </cell>
          <cell r="K234">
            <v>8594745</v>
          </cell>
          <cell r="L234">
            <v>3206738589</v>
          </cell>
          <cell r="M234" t="str">
            <v>direccion@seresfundacion.org</v>
          </cell>
          <cell r="N234" t="str">
            <v>SRD</v>
          </cell>
          <cell r="O234" t="str">
            <v>Internado</v>
          </cell>
          <cell r="P234"/>
          <cell r="Q234" t="str">
            <v>Discapacidad</v>
          </cell>
          <cell r="R234" t="str">
            <v>Intelectual</v>
          </cell>
          <cell r="S234" t="str">
            <v>1700-244-2020</v>
          </cell>
          <cell r="T234">
            <v>50</v>
          </cell>
          <cell r="U234"/>
          <cell r="V234">
            <v>44181</v>
          </cell>
          <cell r="W234">
            <v>44347</v>
          </cell>
          <cell r="X234">
            <v>457645075</v>
          </cell>
          <cell r="Y234" t="str">
            <v>Diana Janeth Tabares Lopez</v>
          </cell>
        </row>
        <row r="235">
          <cell r="B235" t="str">
            <v>17-46-234</v>
          </cell>
          <cell r="C235" t="str">
            <v>Caldas</v>
          </cell>
          <cell r="D235" t="str">
            <v>Comunidad terapéutica semillas de amor</v>
          </cell>
          <cell r="E235" t="str">
            <v>900354788-9</v>
          </cell>
          <cell r="F235" t="str">
            <v>Luz Stella Montoya Martinez</v>
          </cell>
          <cell r="G235" t="str">
            <v>Sede Barrio Arboleda</v>
          </cell>
          <cell r="H235" t="str">
            <v>Carrera 24 No. 53A-46</v>
          </cell>
          <cell r="I235" t="str">
            <v>Manizales</v>
          </cell>
          <cell r="J235" t="str">
            <v>Manizales 2</v>
          </cell>
          <cell r="K235"/>
          <cell r="L235">
            <v>3166011069</v>
          </cell>
          <cell r="M235" t="str">
            <v>luzstellam79@hotmail.com</v>
          </cell>
          <cell r="N235" t="str">
            <v>SRD</v>
          </cell>
          <cell r="O235" t="str">
            <v>Intervención de apoyo - Apoyo psicológico especializado</v>
          </cell>
          <cell r="P235"/>
          <cell r="Q235" t="str">
            <v>Vulneración</v>
          </cell>
          <cell r="R235"/>
          <cell r="S235" t="str">
            <v>1700-247-2020</v>
          </cell>
          <cell r="T235"/>
          <cell r="U235">
            <v>576</v>
          </cell>
          <cell r="V235">
            <v>44181</v>
          </cell>
          <cell r="W235">
            <v>44347</v>
          </cell>
          <cell r="X235">
            <v>715361400</v>
          </cell>
          <cell r="Y235" t="str">
            <v>Maria del Pilar Alvarez Echeverri</v>
          </cell>
        </row>
        <row r="236">
          <cell r="B236" t="str">
            <v>17-46-235</v>
          </cell>
          <cell r="C236" t="str">
            <v>Caldas</v>
          </cell>
          <cell r="D236" t="str">
            <v>Comunidad terapéutica semillas de amor</v>
          </cell>
          <cell r="E236" t="str">
            <v>900354788-9</v>
          </cell>
          <cell r="F236" t="str">
            <v>Luz Stella Montoya Martinez</v>
          </cell>
          <cell r="G236"/>
          <cell r="H236" t="str">
            <v>Carrera 9 No. 14-70 Barrio Obrero</v>
          </cell>
          <cell r="I236" t="str">
            <v>Chinchiná</v>
          </cell>
          <cell r="J236" t="str">
            <v>Del Café</v>
          </cell>
          <cell r="K236"/>
          <cell r="L236">
            <v>3166030076</v>
          </cell>
          <cell r="M236" t="str">
            <v>luzstellam79@hotmail.com</v>
          </cell>
          <cell r="N236" t="str">
            <v>SRD</v>
          </cell>
          <cell r="O236" t="str">
            <v>Intervención de apoyo - Apoyo psicológico especializado</v>
          </cell>
          <cell r="P236"/>
          <cell r="Q236" t="str">
            <v>Vulneración</v>
          </cell>
          <cell r="R236"/>
          <cell r="S236" t="str">
            <v>1700-247-2020</v>
          </cell>
          <cell r="T236"/>
          <cell r="U236">
            <v>288</v>
          </cell>
          <cell r="V236">
            <v>44181</v>
          </cell>
          <cell r="W236">
            <v>44347</v>
          </cell>
          <cell r="X236"/>
          <cell r="Y236" t="str">
            <v>Maria del Pilar Alvarez Echeverri</v>
          </cell>
        </row>
        <row r="237">
          <cell r="B237" t="str">
            <v>17-46-236</v>
          </cell>
          <cell r="C237" t="str">
            <v>Caldas</v>
          </cell>
          <cell r="D237" t="str">
            <v>Comunidad terapéutica semillas de amor</v>
          </cell>
          <cell r="E237" t="str">
            <v>900354788-9</v>
          </cell>
          <cell r="F237" t="str">
            <v>Luz Stella Montoya Martinez</v>
          </cell>
          <cell r="G237"/>
          <cell r="H237" t="str">
            <v>Calle 10 No. 6-23</v>
          </cell>
          <cell r="I237" t="str">
            <v>Riosucio</v>
          </cell>
          <cell r="J237" t="str">
            <v>Occidente</v>
          </cell>
          <cell r="K237"/>
          <cell r="L237" t="str">
            <v>3148683872-3166029484</v>
          </cell>
          <cell r="M237" t="str">
            <v>luzstellam79@hotmail.com</v>
          </cell>
          <cell r="N237" t="str">
            <v>SRD</v>
          </cell>
          <cell r="O237" t="str">
            <v>Intervención de apoyo - Apoyo psicológico especializado</v>
          </cell>
          <cell r="P237"/>
          <cell r="Q237" t="str">
            <v>Vulneración</v>
          </cell>
          <cell r="R237"/>
          <cell r="S237" t="str">
            <v>1700-247-2020</v>
          </cell>
          <cell r="T237"/>
          <cell r="U237">
            <v>288</v>
          </cell>
          <cell r="V237">
            <v>44181</v>
          </cell>
          <cell r="W237">
            <v>44347</v>
          </cell>
          <cell r="X237"/>
          <cell r="Y237" t="str">
            <v>Maria del Pilar Alvarez Echeverri</v>
          </cell>
        </row>
        <row r="238">
          <cell r="B238" t="str">
            <v>17-46-237</v>
          </cell>
          <cell r="C238" t="str">
            <v>Caldas</v>
          </cell>
          <cell r="D238" t="str">
            <v>Comunidad terapéutica semillas de amor</v>
          </cell>
          <cell r="E238" t="str">
            <v>900354788-9</v>
          </cell>
          <cell r="F238" t="str">
            <v>Luz Stella Montoya Martinez</v>
          </cell>
          <cell r="G238"/>
          <cell r="H238" t="str">
            <v>Calle 12 No. 7-05</v>
          </cell>
          <cell r="I238" t="str">
            <v>La Dorada</v>
          </cell>
          <cell r="J238" t="str">
            <v>Oriente</v>
          </cell>
          <cell r="K238"/>
          <cell r="L238">
            <v>3166012209</v>
          </cell>
          <cell r="M238" t="str">
            <v>luzstellam79@hotmail.com</v>
          </cell>
          <cell r="N238" t="str">
            <v>SRD</v>
          </cell>
          <cell r="O238" t="str">
            <v>Intervención de apoyo - Apoyo psicológico especializado</v>
          </cell>
          <cell r="P238"/>
          <cell r="Q238" t="str">
            <v>Violencia Sexual</v>
          </cell>
          <cell r="R238"/>
          <cell r="S238" t="str">
            <v>1700-247-2020</v>
          </cell>
          <cell r="T238"/>
          <cell r="U238">
            <v>288</v>
          </cell>
          <cell r="V238">
            <v>44181</v>
          </cell>
          <cell r="W238">
            <v>44347</v>
          </cell>
          <cell r="X238"/>
          <cell r="Y238" t="str">
            <v>Maria del Pilar Alvarez Echeverri</v>
          </cell>
        </row>
        <row r="239">
          <cell r="B239" t="str">
            <v>17-46-238</v>
          </cell>
          <cell r="C239" t="str">
            <v>Caldas</v>
          </cell>
          <cell r="D239" t="str">
            <v>Comunidad terapéutica semillas de amor</v>
          </cell>
          <cell r="E239" t="str">
            <v>900354788-9</v>
          </cell>
          <cell r="F239" t="str">
            <v>Luz Stella Montoya Martinez</v>
          </cell>
          <cell r="G239"/>
          <cell r="H239" t="str">
            <v>Calle 7 No. 3-06</v>
          </cell>
          <cell r="I239" t="str">
            <v>Manzanares</v>
          </cell>
          <cell r="J239" t="str">
            <v>Suroriente</v>
          </cell>
          <cell r="K239"/>
          <cell r="L239">
            <v>3166030496</v>
          </cell>
          <cell r="M239" t="str">
            <v>luzstellam79@hotmail.com</v>
          </cell>
          <cell r="N239" t="str">
            <v>SRD</v>
          </cell>
          <cell r="O239" t="str">
            <v>Intervención de apoyo - Apoyo psicológico especializado</v>
          </cell>
          <cell r="P239"/>
          <cell r="Q239" t="str">
            <v>Violencia Sexual</v>
          </cell>
          <cell r="R239"/>
          <cell r="S239" t="str">
            <v>1700-247-2020</v>
          </cell>
          <cell r="T239"/>
          <cell r="U239">
            <v>288</v>
          </cell>
          <cell r="V239">
            <v>44181</v>
          </cell>
          <cell r="W239">
            <v>44347</v>
          </cell>
          <cell r="X239"/>
          <cell r="Y239" t="str">
            <v>Maria del Pilar Alvarez Echeverri</v>
          </cell>
        </row>
        <row r="240">
          <cell r="B240" t="str">
            <v>17-46-239</v>
          </cell>
          <cell r="C240" t="str">
            <v>Caldas</v>
          </cell>
          <cell r="D240" t="str">
            <v>Comunidad terapéutica semillas de amor</v>
          </cell>
          <cell r="E240" t="str">
            <v>900354788-9</v>
          </cell>
          <cell r="F240" t="str">
            <v>Luz Stella Montoya Martinez</v>
          </cell>
          <cell r="G240"/>
          <cell r="H240" t="str">
            <v>Calle 4 No. 7-29 edificio BCH</v>
          </cell>
          <cell r="I240" t="str">
            <v>Salamina</v>
          </cell>
          <cell r="J240" t="str">
            <v>Norte</v>
          </cell>
          <cell r="K240"/>
          <cell r="L240">
            <v>3166032408</v>
          </cell>
          <cell r="M240" t="str">
            <v>luzstellam79@hotmail.com</v>
          </cell>
          <cell r="N240" t="str">
            <v>SRD</v>
          </cell>
          <cell r="O240" t="str">
            <v>Intervención de apoyo - Apoyo psicológico especializado</v>
          </cell>
          <cell r="P240"/>
          <cell r="Q240" t="str">
            <v>Violencia Sexual</v>
          </cell>
          <cell r="R240"/>
          <cell r="S240" t="str">
            <v>1700-247-2020</v>
          </cell>
          <cell r="T240"/>
          <cell r="U240">
            <v>144</v>
          </cell>
          <cell r="V240">
            <v>44181</v>
          </cell>
          <cell r="W240">
            <v>44347</v>
          </cell>
          <cell r="X240"/>
          <cell r="Y240" t="str">
            <v>Maria del Pilar Alvarez Echeverri</v>
          </cell>
        </row>
        <row r="241">
          <cell r="B241" t="str">
            <v>17-54-240</v>
          </cell>
          <cell r="C241" t="str">
            <v>Caldas</v>
          </cell>
          <cell r="D241" t="str">
            <v>Corporación Alberto Arango Restrepo</v>
          </cell>
          <cell r="E241" t="str">
            <v>890802356-8</v>
          </cell>
          <cell r="F241" t="str">
            <v>Adriana Arango Gomez</v>
          </cell>
          <cell r="G241"/>
          <cell r="H241" t="str">
            <v>Carrera 18 No. 72- 61 Barrio Alta Suiza</v>
          </cell>
          <cell r="I241" t="str">
            <v>Manizales</v>
          </cell>
          <cell r="J241" t="str">
            <v>Manizales 2 - Del Café - Oriente - Occidente</v>
          </cell>
          <cell r="K241" t="str">
            <v>8864317 - 8834319</v>
          </cell>
          <cell r="L241">
            <v>3116217507</v>
          </cell>
          <cell r="M241" t="str">
            <v>coorhs1@cedercolombia.org liderhs@cedercolombia.org</v>
          </cell>
          <cell r="N241" t="str">
            <v>SRD</v>
          </cell>
          <cell r="O241" t="str">
            <v>Hogar sustituto entidad</v>
          </cell>
          <cell r="P241"/>
          <cell r="Q241" t="str">
            <v>Discapacidad</v>
          </cell>
          <cell r="R241"/>
          <cell r="S241" t="str">
            <v>1700-271-2020</v>
          </cell>
          <cell r="T241">
            <v>415</v>
          </cell>
          <cell r="U241"/>
          <cell r="V241">
            <v>44181</v>
          </cell>
          <cell r="W241">
            <v>44347</v>
          </cell>
          <cell r="X241">
            <v>3767036651</v>
          </cell>
          <cell r="Y241" t="str">
            <v>Diana Janeth Tabares Lopez</v>
          </cell>
        </row>
        <row r="242">
          <cell r="B242" t="str">
            <v>17-70-241</v>
          </cell>
          <cell r="C242" t="str">
            <v>Caldas</v>
          </cell>
          <cell r="D242" t="str">
            <v>Corporación instituto integral de programas educativos y extensión comunitaria - IIPEE</v>
          </cell>
          <cell r="E242" t="str">
            <v>800072901-1</v>
          </cell>
          <cell r="F242" t="str">
            <v>Maria Elba Gomez</v>
          </cell>
          <cell r="G242" t="str">
            <v>Sede Barrio Colombia</v>
          </cell>
          <cell r="H242" t="str">
            <v>Calle 48 No. 30-24</v>
          </cell>
          <cell r="I242" t="str">
            <v>Manizales</v>
          </cell>
          <cell r="J242" t="str">
            <v>Manizales 2</v>
          </cell>
          <cell r="K242">
            <v>8862515</v>
          </cell>
          <cell r="L242">
            <v>3005224235</v>
          </cell>
          <cell r="M242" t="str">
            <v>iipee.901@gmail.com</v>
          </cell>
          <cell r="N242" t="str">
            <v>SRD</v>
          </cell>
          <cell r="O242" t="str">
            <v>Intervención de apoyo - Apoyo psicosocial</v>
          </cell>
          <cell r="P242"/>
          <cell r="Q242" t="str">
            <v>Vulneración</v>
          </cell>
          <cell r="R242"/>
          <cell r="S242" t="str">
            <v>1700-256-2020</v>
          </cell>
          <cell r="T242">
            <v>50</v>
          </cell>
          <cell r="U242"/>
          <cell r="V242">
            <v>44181</v>
          </cell>
          <cell r="W242">
            <v>44347</v>
          </cell>
          <cell r="X242">
            <v>94788625</v>
          </cell>
          <cell r="Y242" t="str">
            <v>Carolina Gomez Nuñez</v>
          </cell>
        </row>
        <row r="243">
          <cell r="B243" t="str">
            <v>17-46-242</v>
          </cell>
          <cell r="C243" t="str">
            <v>Caldas</v>
          </cell>
          <cell r="D243" t="str">
            <v>Comunidad terapéutica semillas de amor</v>
          </cell>
          <cell r="E243" t="str">
            <v>900354788-9</v>
          </cell>
          <cell r="F243" t="str">
            <v>Luz Stella Montoya Martinez</v>
          </cell>
          <cell r="G243"/>
          <cell r="H243" t="str">
            <v>Finca la Marcela vereda la linda sector corea</v>
          </cell>
          <cell r="I243" t="str">
            <v>Manizales</v>
          </cell>
          <cell r="J243" t="str">
            <v>Manizales 2</v>
          </cell>
          <cell r="K243" t="str">
            <v>8850168-8708010</v>
          </cell>
          <cell r="L243">
            <v>3155571499</v>
          </cell>
          <cell r="M243" t="str">
            <v>luzstellam79@hotmail.com</v>
          </cell>
          <cell r="N243" t="str">
            <v>SRPA</v>
          </cell>
          <cell r="O243" t="str">
            <v>Centro de emergencia RAJ</v>
          </cell>
          <cell r="P243"/>
          <cell r="Q243" t="str">
            <v>RAJ</v>
          </cell>
          <cell r="R243"/>
          <cell r="S243" t="str">
            <v>1700-266-2020</v>
          </cell>
          <cell r="T243">
            <v>10</v>
          </cell>
          <cell r="U243"/>
          <cell r="V243">
            <v>44181</v>
          </cell>
          <cell r="W243">
            <v>44347</v>
          </cell>
          <cell r="X243">
            <v>6086582018</v>
          </cell>
          <cell r="Y243" t="str">
            <v>Luz Adriana Guerrero Guevera</v>
          </cell>
        </row>
        <row r="244">
          <cell r="B244" t="str">
            <v>17-46-243</v>
          </cell>
          <cell r="C244" t="str">
            <v>Caldas</v>
          </cell>
          <cell r="D244" t="str">
            <v>Comunidad terapéutica semillas de amor</v>
          </cell>
          <cell r="E244" t="str">
            <v>900354788-9</v>
          </cell>
          <cell r="F244" t="str">
            <v>Luz Stella Montoya Martinez</v>
          </cell>
          <cell r="G244"/>
          <cell r="H244" t="str">
            <v>Finca la Marcela vereda la linda sector corea</v>
          </cell>
          <cell r="I244" t="str">
            <v>Manizales</v>
          </cell>
          <cell r="J244" t="str">
            <v>Manizales 2</v>
          </cell>
          <cell r="K244" t="str">
            <v>8850168-8708010</v>
          </cell>
          <cell r="L244">
            <v>3155571499</v>
          </cell>
          <cell r="M244" t="str">
            <v>luzstellam79@hotmail.com</v>
          </cell>
          <cell r="N244" t="str">
            <v>SRPA</v>
          </cell>
          <cell r="O244" t="str">
            <v>Internado RAJ</v>
          </cell>
          <cell r="P244"/>
          <cell r="Q244" t="str">
            <v>RAJ</v>
          </cell>
          <cell r="R244"/>
          <cell r="S244" t="str">
            <v>1700-266-2020</v>
          </cell>
          <cell r="T244">
            <v>55</v>
          </cell>
          <cell r="U244"/>
          <cell r="V244">
            <v>44181</v>
          </cell>
          <cell r="W244">
            <v>44347</v>
          </cell>
          <cell r="X244"/>
          <cell r="Y244" t="str">
            <v>Luz Adriana Guerrero Guevera</v>
          </cell>
        </row>
        <row r="245">
          <cell r="B245" t="str">
            <v>17-46-244</v>
          </cell>
          <cell r="C245" t="str">
            <v>Caldas</v>
          </cell>
          <cell r="D245" t="str">
            <v>Comunidad terapéutica semillas de amor</v>
          </cell>
          <cell r="E245" t="str">
            <v>900354788-9</v>
          </cell>
          <cell r="F245" t="str">
            <v>Luz Stella Montoya Martinez</v>
          </cell>
          <cell r="G245" t="str">
            <v>Sede Centro</v>
          </cell>
          <cell r="H245" t="str">
            <v>Carrera 18 No. 27-27 Zona Centro</v>
          </cell>
          <cell r="I245" t="str">
            <v>Manizales</v>
          </cell>
          <cell r="J245" t="str">
            <v>Manizales 2</v>
          </cell>
          <cell r="K245">
            <v>8800480</v>
          </cell>
          <cell r="L245">
            <v>3167403576</v>
          </cell>
          <cell r="M245" t="str">
            <v>luzstellam79@hotmail.com</v>
          </cell>
          <cell r="N245" t="str">
            <v>SRPA</v>
          </cell>
          <cell r="O245" t="str">
            <v>Centro transitorio</v>
          </cell>
          <cell r="P245"/>
          <cell r="Q245" t="str">
            <v>SRPA</v>
          </cell>
          <cell r="R245"/>
          <cell r="S245" t="str">
            <v>1700-243-2020</v>
          </cell>
          <cell r="T245">
            <v>8</v>
          </cell>
          <cell r="U245"/>
          <cell r="V245">
            <v>44181</v>
          </cell>
          <cell r="W245">
            <v>44347</v>
          </cell>
          <cell r="X245">
            <v>87670580</v>
          </cell>
          <cell r="Y245" t="str">
            <v>Carolina Gomez Nuñez</v>
          </cell>
        </row>
        <row r="246">
          <cell r="B246" t="str">
            <v>17-36-245</v>
          </cell>
          <cell r="C246" t="str">
            <v>Caldas</v>
          </cell>
          <cell r="D246" t="str">
            <v>Centro de desarrollo comunitario Versalles</v>
          </cell>
          <cell r="E246" t="str">
            <v>800180234-1</v>
          </cell>
          <cell r="F246" t="str">
            <v>Luis Eduardo Arango Alvarez</v>
          </cell>
          <cell r="G246"/>
          <cell r="H246" t="str">
            <v>Carrera 22 No. 46-19</v>
          </cell>
          <cell r="I246" t="str">
            <v>Manizales</v>
          </cell>
          <cell r="J246" t="str">
            <v>Manizales 2</v>
          </cell>
          <cell r="K246" t="str">
            <v>8855669-8850691</v>
          </cell>
          <cell r="L246">
            <v>3103897929</v>
          </cell>
          <cell r="M246" t="str">
            <v>centroversalles@gmail.com</v>
          </cell>
          <cell r="N246" t="str">
            <v>SRPA</v>
          </cell>
          <cell r="O246" t="str">
            <v>Prestación de servicios sociales a la comunidad</v>
          </cell>
          <cell r="P246"/>
          <cell r="Q246" t="str">
            <v>SRPA</v>
          </cell>
          <cell r="R246"/>
          <cell r="S246" t="str">
            <v>1700-276-2020</v>
          </cell>
          <cell r="T246">
            <v>20</v>
          </cell>
          <cell r="U246"/>
          <cell r="V246">
            <v>44181</v>
          </cell>
          <cell r="W246">
            <v>44347</v>
          </cell>
          <cell r="X246">
            <v>76403580</v>
          </cell>
          <cell r="Y246" t="str">
            <v>Carolina Gomez Nuñez</v>
          </cell>
        </row>
        <row r="247">
          <cell r="B247" t="str">
            <v>17-36-246</v>
          </cell>
          <cell r="C247" t="str">
            <v>Caldas</v>
          </cell>
          <cell r="D247" t="str">
            <v>Centro de desarrollo comunitario Versalles</v>
          </cell>
          <cell r="E247" t="str">
            <v>800180234-1</v>
          </cell>
          <cell r="F247" t="str">
            <v>Luis Eduardo Arango Alvarez</v>
          </cell>
          <cell r="G247"/>
          <cell r="H247" t="str">
            <v>Carrera 22 No. 46-19</v>
          </cell>
          <cell r="I247" t="str">
            <v>Manizales</v>
          </cell>
          <cell r="J247" t="str">
            <v>Manizales 2</v>
          </cell>
          <cell r="K247" t="str">
            <v>8855669-8850691</v>
          </cell>
          <cell r="L247">
            <v>3103897929</v>
          </cell>
          <cell r="M247" t="str">
            <v>centroversalles@gmail.com</v>
          </cell>
          <cell r="N247" t="str">
            <v>SRPA</v>
          </cell>
          <cell r="O247" t="str">
            <v>Apoyo postinstitucional – RAJ</v>
          </cell>
          <cell r="P247"/>
          <cell r="Q247" t="str">
            <v>RAJ</v>
          </cell>
          <cell r="R247"/>
          <cell r="S247" t="str">
            <v>1700-276-2020</v>
          </cell>
          <cell r="T247">
            <v>20</v>
          </cell>
          <cell r="U247"/>
          <cell r="V247">
            <v>44181</v>
          </cell>
          <cell r="W247">
            <v>44347</v>
          </cell>
          <cell r="X247">
            <v>76403580</v>
          </cell>
          <cell r="Y247" t="str">
            <v>Carolina Gomez Nuñez</v>
          </cell>
        </row>
        <row r="248">
          <cell r="B248" t="str">
            <v>17-50-247</v>
          </cell>
          <cell r="C248" t="str">
            <v>Caldas</v>
          </cell>
          <cell r="D248" t="str">
            <v>Congregación religiosos terciarios capuchinos nuestra señora de los dolores</v>
          </cell>
          <cell r="E248" t="str">
            <v>860005068-3</v>
          </cell>
          <cell r="F248" t="str">
            <v>Juan Camilo Restrepo Aguirre</v>
          </cell>
          <cell r="G248"/>
          <cell r="H248" t="str">
            <v>Calle 27 No. 17 - 41 Barrio San José</v>
          </cell>
          <cell r="I248" t="str">
            <v>Manizales</v>
          </cell>
          <cell r="J248" t="str">
            <v>Manizales 2</v>
          </cell>
          <cell r="K248" t="str">
            <v>8714240 - 8714241</v>
          </cell>
          <cell r="L248"/>
          <cell r="M248" t="str">
            <v>direccion@zagales.org ;  coor.senderos@zagales.org</v>
          </cell>
          <cell r="N248" t="str">
            <v>SRPA</v>
          </cell>
          <cell r="O248" t="str">
            <v>Semicerrado externado</v>
          </cell>
          <cell r="P248" t="str">
            <v>Jornada Completa</v>
          </cell>
          <cell r="Q248" t="str">
            <v>SRPA</v>
          </cell>
          <cell r="R248"/>
          <cell r="S248" t="str">
            <v>1700-251-2020</v>
          </cell>
          <cell r="T248">
            <v>10</v>
          </cell>
          <cell r="U248"/>
          <cell r="V248">
            <v>44181</v>
          </cell>
          <cell r="W248">
            <v>44347</v>
          </cell>
          <cell r="X248">
            <v>143028485</v>
          </cell>
          <cell r="Y248" t="str">
            <v>Luz Adriana Guerrero Guevera</v>
          </cell>
        </row>
        <row r="249">
          <cell r="B249" t="str">
            <v>17-50-248</v>
          </cell>
          <cell r="C249" t="str">
            <v>Caldas</v>
          </cell>
          <cell r="D249" t="str">
            <v>Congregación religiosos terciarios capuchinos nuestra señora de los dolores</v>
          </cell>
          <cell r="E249" t="str">
            <v>860005068-3</v>
          </cell>
          <cell r="F249" t="str">
            <v>Juan Camilo Restrepo Aguirre</v>
          </cell>
          <cell r="G249"/>
          <cell r="H249" t="str">
            <v>Calle 27 No. 17 - 41 Barrio San José</v>
          </cell>
          <cell r="I249" t="str">
            <v>Manizales</v>
          </cell>
          <cell r="J249" t="str">
            <v>Manizales 2</v>
          </cell>
          <cell r="K249" t="str">
            <v>8714240 - 8714241</v>
          </cell>
          <cell r="L249"/>
          <cell r="M249" t="str">
            <v>direccion@zagales.org ; coor.senderos@zagales.org</v>
          </cell>
          <cell r="N249" t="str">
            <v>SRPA</v>
          </cell>
          <cell r="O249" t="str">
            <v>Libertad vigilada – asistida</v>
          </cell>
          <cell r="P249"/>
          <cell r="Q249" t="str">
            <v>SRPA</v>
          </cell>
          <cell r="R249"/>
          <cell r="S249" t="str">
            <v>1700-251-2020</v>
          </cell>
          <cell r="T249">
            <v>35</v>
          </cell>
          <cell r="U249"/>
          <cell r="V249">
            <v>44181</v>
          </cell>
          <cell r="W249">
            <v>44347</v>
          </cell>
          <cell r="X249">
            <v>143028485</v>
          </cell>
          <cell r="Y249" t="str">
            <v>Luz Adriana Guerrero Guevera</v>
          </cell>
        </row>
        <row r="250">
          <cell r="B250" t="str">
            <v>17-50-249</v>
          </cell>
          <cell r="C250" t="str">
            <v>Caldas</v>
          </cell>
          <cell r="D250" t="str">
            <v>Congregación religiosos terciarios capuchinos nuestra señora de los dolores</v>
          </cell>
          <cell r="E250" t="str">
            <v>860005068-3</v>
          </cell>
          <cell r="F250" t="str">
            <v>Juan Camilo Restrepo Aguirre</v>
          </cell>
          <cell r="G250" t="str">
            <v>Sede administrativa</v>
          </cell>
          <cell r="H250" t="str">
            <v>Kilómetro 1 abajo del terminal Villapilar - Barrio Bella Montaña</v>
          </cell>
          <cell r="I250" t="str">
            <v>Manizales</v>
          </cell>
          <cell r="J250" t="str">
            <v>Manizales 2</v>
          </cell>
          <cell r="K250" t="str">
            <v>8714240 - 8714241</v>
          </cell>
          <cell r="L250"/>
          <cell r="M250" t="str">
            <v>direccion@zagales.org ;  coor.nuevoamanecer@zagales.org</v>
          </cell>
          <cell r="N250" t="str">
            <v>SRPA</v>
          </cell>
          <cell r="O250" t="str">
            <v>Internado RAJ</v>
          </cell>
          <cell r="P250"/>
          <cell r="Q250" t="str">
            <v>RAJ</v>
          </cell>
          <cell r="R250"/>
          <cell r="S250" t="str">
            <v>1700-278-2020</v>
          </cell>
          <cell r="T250">
            <v>85</v>
          </cell>
          <cell r="U250"/>
          <cell r="V250">
            <v>44181</v>
          </cell>
          <cell r="W250">
            <v>44347</v>
          </cell>
          <cell r="X250">
            <v>775297878</v>
          </cell>
          <cell r="Y250" t="str">
            <v>Luz Adriana Guerrero Guevera</v>
          </cell>
        </row>
        <row r="251">
          <cell r="B251" t="str">
            <v>17-167-250</v>
          </cell>
          <cell r="C251" t="str">
            <v>Caldas</v>
          </cell>
          <cell r="D251" t="str">
            <v>Fundación niños del sol</v>
          </cell>
          <cell r="E251" t="str">
            <v>860033863-1</v>
          </cell>
          <cell r="F251" t="str">
            <v>Sandra Patricia Gallego Ayala</v>
          </cell>
          <cell r="G251"/>
          <cell r="H251" t="str">
            <v>Calle 7A No. 6A-71</v>
          </cell>
          <cell r="I251" t="str">
            <v>La Dorada</v>
          </cell>
          <cell r="J251" t="str">
            <v>Oriente</v>
          </cell>
          <cell r="K251">
            <v>8391183</v>
          </cell>
          <cell r="L251"/>
          <cell r="M251" t="str">
            <v>fundacion.ninos.del.sol@hotmail.com</v>
          </cell>
          <cell r="N251" t="str">
            <v>SRPA</v>
          </cell>
          <cell r="O251" t="str">
            <v>Intervención de apoyo RAJ</v>
          </cell>
          <cell r="P251"/>
          <cell r="Q251" t="str">
            <v>RAJ</v>
          </cell>
          <cell r="R251"/>
          <cell r="S251" t="str">
            <v>1700-242-2020</v>
          </cell>
          <cell r="T251">
            <v>10</v>
          </cell>
          <cell r="U251"/>
          <cell r="V251">
            <v>44181</v>
          </cell>
          <cell r="W251">
            <v>44347</v>
          </cell>
          <cell r="X251">
            <v>19719760</v>
          </cell>
          <cell r="Y251" t="str">
            <v>Diana Janeth Tabares Lopez</v>
          </cell>
        </row>
        <row r="252">
          <cell r="B252" t="str">
            <v>17-22-251</v>
          </cell>
          <cell r="C252" t="str">
            <v>Caldas</v>
          </cell>
          <cell r="D252" t="str">
            <v>Asociación mundos hermanos ONG</v>
          </cell>
          <cell r="E252" t="str">
            <v>800251628-3</v>
          </cell>
          <cell r="F252" t="str">
            <v>Diana Patricia González Cardona</v>
          </cell>
          <cell r="G252" t="str">
            <v>Sede la Nubia</v>
          </cell>
          <cell r="H252" t="str">
            <v>Carrera 16 No. 5A-21</v>
          </cell>
          <cell r="I252" t="str">
            <v>Chinchiná</v>
          </cell>
          <cell r="J252" t="str">
            <v>Del Café</v>
          </cell>
          <cell r="K252">
            <v>8501570</v>
          </cell>
          <cell r="L252">
            <v>3206300980</v>
          </cell>
          <cell r="M252" t="str">
            <v>contacto@mundoshermanos.org
DIRECCION@MUNDOSHERMANOS.ORG</v>
          </cell>
          <cell r="N252" t="str">
            <v>SRPA</v>
          </cell>
          <cell r="O252" t="str">
            <v>Libertad vigilada – asistida</v>
          </cell>
          <cell r="P252"/>
          <cell r="Q252" t="str">
            <v>SRPA</v>
          </cell>
          <cell r="R252"/>
          <cell r="S252" t="str">
            <v>1700-260-2020</v>
          </cell>
          <cell r="T252">
            <v>20</v>
          </cell>
          <cell r="U252"/>
          <cell r="V252">
            <v>44181</v>
          </cell>
          <cell r="W252">
            <v>44347</v>
          </cell>
          <cell r="X252">
            <v>51603040</v>
          </cell>
          <cell r="Y252" t="str">
            <v>Diana Janeth Tabares Lopez</v>
          </cell>
        </row>
        <row r="253">
          <cell r="B253" t="str">
            <v>17-50-252</v>
          </cell>
          <cell r="C253" t="str">
            <v>Caldas</v>
          </cell>
          <cell r="D253" t="str">
            <v>Congregación religiosos terciarios capuchinos nuestra señora de los dolores</v>
          </cell>
          <cell r="E253" t="str">
            <v>860005068-3</v>
          </cell>
          <cell r="F253" t="str">
            <v>Juan Camilo Restrepo Aguirre</v>
          </cell>
          <cell r="G253" t="str">
            <v>Sede administrativa</v>
          </cell>
          <cell r="H253" t="str">
            <v>Kilómetro 1 abajo del terminal Villapilar - Barrio Bella Montaña</v>
          </cell>
          <cell r="I253" t="str">
            <v>Manizales</v>
          </cell>
          <cell r="J253" t="str">
            <v>Manizales 2</v>
          </cell>
          <cell r="K253" t="str">
            <v>8714240 - 8714241</v>
          </cell>
          <cell r="L253"/>
          <cell r="M253" t="str">
            <v>direccion@zagales.org; coor.escuela@zagales.org</v>
          </cell>
          <cell r="N253" t="str">
            <v>SRPA</v>
          </cell>
          <cell r="O253" t="str">
            <v>Semicerrado internado</v>
          </cell>
          <cell r="P253"/>
          <cell r="Q253" t="str">
            <v>SRPA</v>
          </cell>
          <cell r="R253"/>
          <cell r="S253" t="str">
            <v>1700-261-2020</v>
          </cell>
          <cell r="T253">
            <v>30</v>
          </cell>
          <cell r="U253"/>
          <cell r="V253">
            <v>44181</v>
          </cell>
          <cell r="W253">
            <v>44347</v>
          </cell>
          <cell r="X253">
            <v>2281825025</v>
          </cell>
          <cell r="Y253" t="str">
            <v>Luz Adriana Guerrero Guevera</v>
          </cell>
        </row>
        <row r="254">
          <cell r="B254" t="str">
            <v>17-50-253</v>
          </cell>
          <cell r="C254" t="str">
            <v>Caldas</v>
          </cell>
          <cell r="D254" t="str">
            <v>Congregación religiosos terciarios capuchinos nuestra señora de los dolores</v>
          </cell>
          <cell r="E254" t="str">
            <v>860005068-3</v>
          </cell>
          <cell r="F254" t="str">
            <v>Juan Camilo Restrepo Aguirre</v>
          </cell>
          <cell r="G254" t="str">
            <v>Sede administrativa</v>
          </cell>
          <cell r="H254" t="str">
            <v>Kilómetro 1 abajo del terminal Villapilar - Barrio Bella Montaña</v>
          </cell>
          <cell r="I254" t="str">
            <v>Manizales</v>
          </cell>
          <cell r="J254" t="str">
            <v>Manizales 2</v>
          </cell>
          <cell r="K254" t="str">
            <v>8714240 - 8714241</v>
          </cell>
          <cell r="L254"/>
          <cell r="M254" t="str">
            <v>direccion@zagales.org ; coor.horizontes@zagales.org</v>
          </cell>
          <cell r="N254" t="str">
            <v>SRPA</v>
          </cell>
          <cell r="O254" t="str">
            <v>Centro de atención especializada</v>
          </cell>
          <cell r="P254"/>
          <cell r="Q254" t="str">
            <v>SRPA</v>
          </cell>
          <cell r="R254"/>
          <cell r="S254" t="str">
            <v>1700-261-2020</v>
          </cell>
          <cell r="T254">
            <v>145</v>
          </cell>
          <cell r="U254"/>
          <cell r="V254">
            <v>44181</v>
          </cell>
          <cell r="W254">
            <v>44347</v>
          </cell>
          <cell r="X254"/>
          <cell r="Y254" t="str">
            <v>Luz Adriana Guerrero Guevera</v>
          </cell>
        </row>
        <row r="255">
          <cell r="B255" t="str">
            <v>17-50-254</v>
          </cell>
          <cell r="C255" t="str">
            <v>Caldas</v>
          </cell>
          <cell r="D255" t="str">
            <v>Congregación religiosos terciarios capuchinos nuestra señora de los dolores</v>
          </cell>
          <cell r="E255" t="str">
            <v>860005068-3</v>
          </cell>
          <cell r="F255" t="str">
            <v>Juan Camilo Restrepo Aguirre</v>
          </cell>
          <cell r="G255" t="str">
            <v>Sede administrativa</v>
          </cell>
          <cell r="H255" t="str">
            <v>Kilómetro 1 abajo del terminal Villapilar - Barrio Bella Montaña</v>
          </cell>
          <cell r="I255" t="str">
            <v>Manizales</v>
          </cell>
          <cell r="J255" t="str">
            <v>Manizales 2</v>
          </cell>
          <cell r="K255" t="str">
            <v>8714240 - 8714241</v>
          </cell>
          <cell r="L255"/>
          <cell r="M255" t="str">
            <v>direccion@zagales.org; coor.mujer@zagales.org</v>
          </cell>
          <cell r="N255" t="str">
            <v>SRPA</v>
          </cell>
          <cell r="O255" t="str">
            <v>Centro de internamiento preventivo</v>
          </cell>
          <cell r="P255"/>
          <cell r="Q255" t="str">
            <v>SRPA</v>
          </cell>
          <cell r="R255"/>
          <cell r="S255" t="str">
            <v>1700-261-2020</v>
          </cell>
          <cell r="T255">
            <v>25</v>
          </cell>
          <cell r="U255"/>
          <cell r="V255">
            <v>44181</v>
          </cell>
          <cell r="W255">
            <v>44347</v>
          </cell>
          <cell r="X255"/>
          <cell r="Y255" t="str">
            <v>Luz Adriana Guerrero Guevera</v>
          </cell>
        </row>
        <row r="256">
          <cell r="B256" t="str">
            <v>17-50-255</v>
          </cell>
          <cell r="C256" t="str">
            <v>Caldas</v>
          </cell>
          <cell r="D256" t="str">
            <v>Congregación religiosos terciarios capuchinos nuestra señora de los dolores</v>
          </cell>
          <cell r="E256" t="str">
            <v>860005068-3</v>
          </cell>
          <cell r="F256" t="str">
            <v>Juan Camilo Restrepo Aguirre</v>
          </cell>
          <cell r="G256"/>
          <cell r="H256" t="str">
            <v>Calle 27 No. 17 - 41 Barrio San José</v>
          </cell>
          <cell r="I256" t="str">
            <v>Manizales</v>
          </cell>
          <cell r="J256" t="str">
            <v>Manizales 2</v>
          </cell>
          <cell r="K256" t="str">
            <v>8714240 - 8714241</v>
          </cell>
          <cell r="L256"/>
          <cell r="M256" t="str">
            <v>direccion@zagales.org ; coor.senderos@zagales.org</v>
          </cell>
          <cell r="N256" t="str">
            <v>SRPA</v>
          </cell>
          <cell r="O256" t="str">
            <v>Intervención de Apoyo RAJ</v>
          </cell>
          <cell r="P256"/>
          <cell r="Q256" t="str">
            <v>RAJ</v>
          </cell>
          <cell r="R256"/>
          <cell r="S256" t="str">
            <v>1700-249-2020</v>
          </cell>
          <cell r="T256">
            <v>20</v>
          </cell>
          <cell r="U256"/>
          <cell r="V256">
            <v>44181</v>
          </cell>
          <cell r="W256">
            <v>44347</v>
          </cell>
          <cell r="X256">
            <v>92162685</v>
          </cell>
          <cell r="Y256" t="str">
            <v>Luz Adriana Guerrero Guevera</v>
          </cell>
        </row>
        <row r="257">
          <cell r="B257" t="str">
            <v>17-50-256</v>
          </cell>
          <cell r="C257" t="str">
            <v>Caldas</v>
          </cell>
          <cell r="D257" t="str">
            <v>Congregación religiosos terciarios capuchinos nuestra señora de los dolores</v>
          </cell>
          <cell r="E257" t="str">
            <v>860005068-3</v>
          </cell>
          <cell r="F257" t="str">
            <v>Juan Camilo Restrepo Aguirre</v>
          </cell>
          <cell r="G257"/>
          <cell r="H257" t="str">
            <v>Calle 27 No. 17 - 41 Barrio San José</v>
          </cell>
          <cell r="I257" t="str">
            <v>Manizales</v>
          </cell>
          <cell r="J257" t="str">
            <v>Manizales 2</v>
          </cell>
          <cell r="K257" t="str">
            <v>8714240 - 8714241</v>
          </cell>
          <cell r="L257"/>
          <cell r="M257" t="str">
            <v>direccion@zagales.org ; coor.senderos@zagales.org</v>
          </cell>
          <cell r="N257" t="str">
            <v>SRPA</v>
          </cell>
          <cell r="O257" t="str">
            <v>Externado RAJ</v>
          </cell>
          <cell r="P257" t="str">
            <v>Jornada Completa</v>
          </cell>
          <cell r="Q257" t="str">
            <v>RAJ</v>
          </cell>
          <cell r="R257"/>
          <cell r="S257" t="str">
            <v>1700-249-2020</v>
          </cell>
          <cell r="T257">
            <v>10</v>
          </cell>
          <cell r="U257"/>
          <cell r="V257">
            <v>44181</v>
          </cell>
          <cell r="W257">
            <v>44347</v>
          </cell>
          <cell r="X257"/>
          <cell r="Y257" t="str">
            <v>Luz Adriana Guerrero Guevera</v>
          </cell>
        </row>
        <row r="258">
          <cell r="B258" t="str">
            <v>17-167-257</v>
          </cell>
          <cell r="C258" t="str">
            <v>Caldas</v>
          </cell>
          <cell r="D258" t="str">
            <v>Fundación niños del sol</v>
          </cell>
          <cell r="E258" t="str">
            <v>860033863-1</v>
          </cell>
          <cell r="F258" t="str">
            <v>Sandra Patricia Gallego Ayala</v>
          </cell>
          <cell r="G258"/>
          <cell r="H258" t="str">
            <v>Calle 7A No. 6A-71</v>
          </cell>
          <cell r="I258" t="str">
            <v>La Dorada</v>
          </cell>
          <cell r="J258" t="str">
            <v>Oriente</v>
          </cell>
          <cell r="K258">
            <v>8391400</v>
          </cell>
          <cell r="L258"/>
          <cell r="M258" t="str">
            <v>fundacion.ninos.del.sol@hotmail.com</v>
          </cell>
          <cell r="N258" t="str">
            <v>SRPA</v>
          </cell>
          <cell r="O258" t="str">
            <v>Libertad vigilada – asistida</v>
          </cell>
          <cell r="P258"/>
          <cell r="Q258" t="str">
            <v>SRPA</v>
          </cell>
          <cell r="R258"/>
          <cell r="S258" t="str">
            <v>1700-246-2020</v>
          </cell>
          <cell r="T258">
            <v>8</v>
          </cell>
          <cell r="U258"/>
          <cell r="V258">
            <v>44181</v>
          </cell>
          <cell r="W258">
            <v>44347</v>
          </cell>
          <cell r="X258">
            <v>20641216</v>
          </cell>
          <cell r="Y258" t="str">
            <v>Diana Janeth Tabares Lopez</v>
          </cell>
        </row>
        <row r="259">
          <cell r="B259" t="str">
            <v>17-76-258</v>
          </cell>
          <cell r="C259" t="str">
            <v>Caldas</v>
          </cell>
          <cell r="D259" t="str">
            <v>Corporación portal de luz</v>
          </cell>
          <cell r="E259" t="str">
            <v>900842676-6</v>
          </cell>
          <cell r="F259" t="str">
            <v>Luz Marina Londoño Navarro</v>
          </cell>
          <cell r="G259"/>
          <cell r="H259" t="str">
            <v>Calle 10 No. 4-32 Peatonal</v>
          </cell>
          <cell r="I259" t="str">
            <v>Riosucio</v>
          </cell>
          <cell r="J259" t="str">
            <v>Occidente</v>
          </cell>
          <cell r="K259"/>
          <cell r="L259" t="str">
            <v>314 6663431
3123030786</v>
          </cell>
          <cell r="M259" t="str">
            <v>nataliagmotatto@gmail.com
portaldeluzcorporación@gmail.com</v>
          </cell>
          <cell r="N259" t="str">
            <v>SRD</v>
          </cell>
          <cell r="O259" t="str">
            <v>Internado</v>
          </cell>
          <cell r="P259"/>
          <cell r="Q259" t="str">
            <v>Vulneración</v>
          </cell>
          <cell r="R259"/>
          <cell r="S259" t="str">
            <v>1700-252-2020</v>
          </cell>
          <cell r="T259">
            <v>37</v>
          </cell>
          <cell r="U259"/>
          <cell r="V259">
            <v>44181</v>
          </cell>
          <cell r="W259">
            <v>44347</v>
          </cell>
          <cell r="X259">
            <v>295203353</v>
          </cell>
          <cell r="Y259" t="str">
            <v>Beatriz Elena Olarte Gomez</v>
          </cell>
        </row>
        <row r="260">
          <cell r="B260" t="str">
            <v>17-38-259</v>
          </cell>
          <cell r="C260" t="str">
            <v>Caldas</v>
          </cell>
          <cell r="D260" t="str">
            <v>Centro de recepción de menores</v>
          </cell>
          <cell r="E260" t="str">
            <v>890804256-9</v>
          </cell>
          <cell r="F260" t="str">
            <v>Martín Ruiz Jaramillo</v>
          </cell>
          <cell r="G260"/>
          <cell r="H260" t="str">
            <v>Carrera 27 No. 17-08</v>
          </cell>
          <cell r="I260" t="str">
            <v>Manizales</v>
          </cell>
          <cell r="J260" t="str">
            <v>Manizales 2</v>
          </cell>
          <cell r="K260"/>
          <cell r="L260">
            <v>3013061952</v>
          </cell>
          <cell r="M260" t="str">
            <v>centroderecepciondemenorescrm@gmail.com</v>
          </cell>
          <cell r="N260" t="str">
            <v>SRD</v>
          </cell>
          <cell r="O260" t="str">
            <v>Centro de emergencia</v>
          </cell>
          <cell r="P260"/>
          <cell r="Q260" t="str">
            <v>Vulneración</v>
          </cell>
          <cell r="R260"/>
          <cell r="S260" t="str">
            <v>1700-248-2020</v>
          </cell>
          <cell r="T260">
            <v>20</v>
          </cell>
          <cell r="U260"/>
          <cell r="V260">
            <v>44181</v>
          </cell>
          <cell r="W260">
            <v>44347</v>
          </cell>
          <cell r="X260">
            <v>191137420</v>
          </cell>
          <cell r="Y260" t="str">
            <v>Carmen Consuelo Delgado Motato</v>
          </cell>
        </row>
        <row r="261">
          <cell r="B261" t="str">
            <v>15-32-260</v>
          </cell>
          <cell r="C261" t="str">
            <v>Boyacá</v>
          </cell>
          <cell r="D261" t="str">
            <v>Casa hogar madre Elisa siervas de la madre de Dios</v>
          </cell>
          <cell r="E261" t="str">
            <v>891801167-1</v>
          </cell>
          <cell r="F261" t="str">
            <v>Claudia Maria Vasquez Castro</v>
          </cell>
          <cell r="G261"/>
          <cell r="H261" t="str">
            <v>Calle 21 No. 11-08 Centro</v>
          </cell>
          <cell r="I261" t="str">
            <v>Tunja</v>
          </cell>
          <cell r="J261" t="str">
            <v>Tunja</v>
          </cell>
          <cell r="K261">
            <v>7423387</v>
          </cell>
          <cell r="L261">
            <v>3118547603</v>
          </cell>
          <cell r="M261" t="str">
            <v>hogarmadreelisa@hotmail.com</v>
          </cell>
          <cell r="N261" t="str">
            <v>SRD</v>
          </cell>
          <cell r="O261" t="str">
            <v>Internado</v>
          </cell>
          <cell r="P261"/>
          <cell r="Q261" t="str">
            <v>Vulneración</v>
          </cell>
          <cell r="R261"/>
          <cell r="S261">
            <v>478</v>
          </cell>
          <cell r="T261">
            <v>30</v>
          </cell>
          <cell r="U261"/>
          <cell r="V261">
            <v>44181</v>
          </cell>
          <cell r="W261">
            <v>44347</v>
          </cell>
          <cell r="X261">
            <v>239354070</v>
          </cell>
          <cell r="Y261" t="str">
            <v>Joaquin Ignacio Peña Villamil</v>
          </cell>
        </row>
        <row r="262">
          <cell r="B262" t="str">
            <v>15-249-261</v>
          </cell>
          <cell r="C262" t="str">
            <v>Boyacá</v>
          </cell>
          <cell r="D262" t="str">
            <v>Orden de los clérigos regulares somascos</v>
          </cell>
          <cell r="E262" t="str">
            <v>860027139-2</v>
          </cell>
          <cell r="F262" t="str">
            <v>Jenaro Antonio Espitia Ordoñez</v>
          </cell>
          <cell r="G262" t="str">
            <v>Centro Juvenil Emiliani</v>
          </cell>
          <cell r="H262" t="str">
            <v>Carrera 3 No. 59-82</v>
          </cell>
          <cell r="I262" t="str">
            <v>Tunja</v>
          </cell>
          <cell r="J262" t="str">
            <v>Tunja 2</v>
          </cell>
          <cell r="K262">
            <v>7462122</v>
          </cell>
          <cell r="L262">
            <v>3132954451</v>
          </cell>
          <cell r="M262" t="str">
            <v>somascostunja@gmail.com</v>
          </cell>
          <cell r="N262" t="str">
            <v>SRD</v>
          </cell>
          <cell r="O262" t="str">
            <v>Internado</v>
          </cell>
          <cell r="P262"/>
          <cell r="Q262" t="str">
            <v>Vulneración</v>
          </cell>
          <cell r="R262"/>
          <cell r="S262">
            <v>482</v>
          </cell>
          <cell r="T262">
            <v>40</v>
          </cell>
          <cell r="U262"/>
          <cell r="V262">
            <v>44181</v>
          </cell>
          <cell r="W262">
            <v>44347</v>
          </cell>
          <cell r="X262">
            <v>319138760</v>
          </cell>
          <cell r="Y262" t="str">
            <v>Joaquin Ignacio Peña Villamil</v>
          </cell>
        </row>
        <row r="263">
          <cell r="B263" t="str">
            <v>15-87-262</v>
          </cell>
          <cell r="C263" t="str">
            <v>Boyacá</v>
          </cell>
          <cell r="D263" t="str">
            <v>Fundación amparo de niños</v>
          </cell>
          <cell r="E263" t="str">
            <v>891800277-9</v>
          </cell>
          <cell r="F263" t="str">
            <v>Sor María Nubia Quintero Quintero</v>
          </cell>
          <cell r="G263"/>
          <cell r="H263" t="str">
            <v>Avenida circunvalar calles 17-18 este</v>
          </cell>
          <cell r="I263" t="str">
            <v>Tunja</v>
          </cell>
          <cell r="J263" t="str">
            <v>Tunja 2</v>
          </cell>
          <cell r="K263"/>
          <cell r="L263">
            <v>3124784752</v>
          </cell>
          <cell r="M263" t="str">
            <v>amparodelnino@hotmail.com</v>
          </cell>
          <cell r="N263" t="str">
            <v>SRD</v>
          </cell>
          <cell r="O263" t="str">
            <v>Internado</v>
          </cell>
          <cell r="P263"/>
          <cell r="Q263" t="str">
            <v>Gestantes</v>
          </cell>
          <cell r="R263"/>
          <cell r="S263">
            <v>471</v>
          </cell>
          <cell r="T263">
            <v>30</v>
          </cell>
          <cell r="U263"/>
          <cell r="V263">
            <v>44181</v>
          </cell>
          <cell r="W263">
            <v>44347</v>
          </cell>
          <cell r="X263">
            <v>561284315</v>
          </cell>
          <cell r="Y263" t="str">
            <v>Joaquin Ignacio Peña Villamil</v>
          </cell>
        </row>
        <row r="264">
          <cell r="B264" t="str">
            <v>15-87-263</v>
          </cell>
          <cell r="C264" t="str">
            <v>Boyacá</v>
          </cell>
          <cell r="D264" t="str">
            <v>Fundación amparo de niños</v>
          </cell>
          <cell r="E264" t="str">
            <v>891800277-9</v>
          </cell>
          <cell r="F264" t="str">
            <v>Sor María Nubia Quintero Quintero</v>
          </cell>
          <cell r="G264"/>
          <cell r="H264" t="str">
            <v>Avenida circunvalar calles 17-18 este</v>
          </cell>
          <cell r="I264" t="str">
            <v>Tunja</v>
          </cell>
          <cell r="J264" t="str">
            <v>Tunja 2</v>
          </cell>
          <cell r="K264"/>
          <cell r="L264">
            <v>3124784752</v>
          </cell>
          <cell r="M264" t="str">
            <v>amparodelnino@hotmail.com</v>
          </cell>
          <cell r="N264" t="str">
            <v>SRD</v>
          </cell>
          <cell r="O264" t="str">
            <v>Internado</v>
          </cell>
          <cell r="P264"/>
          <cell r="Q264" t="str">
            <v>Vulneración</v>
          </cell>
          <cell r="R264"/>
          <cell r="S264">
            <v>471</v>
          </cell>
          <cell r="T264">
            <v>40</v>
          </cell>
          <cell r="U264"/>
          <cell r="V264">
            <v>44181</v>
          </cell>
          <cell r="W264">
            <v>44347</v>
          </cell>
          <cell r="X264"/>
          <cell r="Y264" t="str">
            <v>Joaquin Ignacio Peña Villamil</v>
          </cell>
        </row>
        <row r="265">
          <cell r="B265" t="str">
            <v>15-87-264</v>
          </cell>
          <cell r="C265" t="str">
            <v>Boyacá</v>
          </cell>
          <cell r="D265" t="str">
            <v>Fundación amparo de niños</v>
          </cell>
          <cell r="E265" t="str">
            <v>891800277-9</v>
          </cell>
          <cell r="F265" t="str">
            <v>Sor María Nubia Quintero Quintero</v>
          </cell>
          <cell r="G265"/>
          <cell r="H265" t="str">
            <v>Avenida circunvalar calles 17-18 este</v>
          </cell>
          <cell r="I265" t="str">
            <v>Tunja</v>
          </cell>
          <cell r="J265" t="str">
            <v>Tunja 2</v>
          </cell>
          <cell r="K265"/>
          <cell r="L265">
            <v>3124784752</v>
          </cell>
          <cell r="M265" t="str">
            <v>amparodelnino@hotmail.com</v>
          </cell>
          <cell r="N265" t="str">
            <v>SRD</v>
          </cell>
          <cell r="O265" t="str">
            <v>Externado</v>
          </cell>
          <cell r="P265" t="str">
            <v>Jornada completa</v>
          </cell>
          <cell r="Q265" t="str">
            <v>Vulneración</v>
          </cell>
          <cell r="R265"/>
          <cell r="S265">
            <v>483</v>
          </cell>
          <cell r="T265">
            <v>15</v>
          </cell>
          <cell r="U265"/>
          <cell r="V265">
            <v>44181</v>
          </cell>
          <cell r="W265">
            <v>44347</v>
          </cell>
          <cell r="X265">
            <v>63237323</v>
          </cell>
          <cell r="Y265" t="str">
            <v>Joaquin Ignacio Peña Villamil</v>
          </cell>
        </row>
        <row r="266">
          <cell r="B266" t="str">
            <v>15-87-265</v>
          </cell>
          <cell r="C266" t="str">
            <v>Boyacá</v>
          </cell>
          <cell r="D266" t="str">
            <v>Fundación amparo de niños</v>
          </cell>
          <cell r="E266" t="str">
            <v>891800277-9</v>
          </cell>
          <cell r="F266" t="str">
            <v>Sor María Nubia Quintero Quintero</v>
          </cell>
          <cell r="G266"/>
          <cell r="H266" t="str">
            <v>Avenida circunvalar calles 17-18 este</v>
          </cell>
          <cell r="I266" t="str">
            <v>Tunja</v>
          </cell>
          <cell r="J266" t="str">
            <v>Tunja 2</v>
          </cell>
          <cell r="K266"/>
          <cell r="L266">
            <v>3124784752</v>
          </cell>
          <cell r="M266" t="str">
            <v>amparodelnino@hotmail.com</v>
          </cell>
          <cell r="N266" t="str">
            <v>SRD</v>
          </cell>
          <cell r="O266" t="str">
            <v>Externado</v>
          </cell>
          <cell r="P266" t="str">
            <v>Media jornada</v>
          </cell>
          <cell r="Q266" t="str">
            <v>Vulneración</v>
          </cell>
          <cell r="R266"/>
          <cell r="S266">
            <v>481</v>
          </cell>
          <cell r="T266">
            <v>40</v>
          </cell>
          <cell r="U266"/>
          <cell r="V266">
            <v>44181</v>
          </cell>
          <cell r="W266">
            <v>44347</v>
          </cell>
          <cell r="X266">
            <v>116630480</v>
          </cell>
          <cell r="Y266" t="str">
            <v>Joaquin Ignacio Peña Villamil</v>
          </cell>
        </row>
        <row r="267">
          <cell r="B267" t="str">
            <v>15-143-266</v>
          </cell>
          <cell r="C267" t="str">
            <v>Boyacá</v>
          </cell>
          <cell r="D267" t="str">
            <v>Fundación integral crear futuro</v>
          </cell>
          <cell r="E267" t="str">
            <v>900181988-1</v>
          </cell>
          <cell r="F267" t="str">
            <v>Emilsen Rocio Gonzalez Orduz</v>
          </cell>
          <cell r="G267"/>
          <cell r="H267" t="str">
            <v>Calle 30 No. 9A-02 Piso 1 - Tunja</v>
          </cell>
          <cell r="I267" t="str">
            <v>Tunja</v>
          </cell>
          <cell r="J267" t="str">
            <v>Tunja</v>
          </cell>
          <cell r="K267"/>
          <cell r="L267">
            <v>3142938698</v>
          </cell>
          <cell r="M267" t="str">
            <v>crearfuturo.fi@gmail.com</v>
          </cell>
          <cell r="N267" t="str">
            <v>SRD</v>
          </cell>
          <cell r="O267" t="str">
            <v>Hogar sustituto entidad</v>
          </cell>
          <cell r="P267"/>
          <cell r="Q267" t="str">
            <v>HS: Vulneración - Discapacidad</v>
          </cell>
          <cell r="R267"/>
          <cell r="S267">
            <v>472</v>
          </cell>
          <cell r="T267">
            <v>74</v>
          </cell>
          <cell r="U267"/>
          <cell r="V267">
            <v>44181</v>
          </cell>
          <cell r="W267">
            <v>44347</v>
          </cell>
          <cell r="X267">
            <v>2156009026</v>
          </cell>
          <cell r="Y267" t="str">
            <v>José Ariel Anzoátegui Ariza</v>
          </cell>
        </row>
        <row r="268">
          <cell r="B268" t="str">
            <v>15-143-267</v>
          </cell>
          <cell r="C268" t="str">
            <v>Boyacá</v>
          </cell>
          <cell r="D268" t="str">
            <v>Fundación integral crear futuro</v>
          </cell>
          <cell r="E268" t="str">
            <v>900181988-1</v>
          </cell>
          <cell r="F268" t="str">
            <v>Emilsen Rocio Gonzalez Orduz</v>
          </cell>
          <cell r="G268"/>
          <cell r="H268" t="str">
            <v>Calle 30 No. 9A-02 Piso 1 - Tunja</v>
          </cell>
          <cell r="I268" t="str">
            <v>Duitama</v>
          </cell>
          <cell r="J268" t="str">
            <v>Duitama</v>
          </cell>
          <cell r="K268"/>
          <cell r="L268">
            <v>3142938698</v>
          </cell>
          <cell r="M268" t="str">
            <v>crearfuturo.fi@gmail.com</v>
          </cell>
          <cell r="N268" t="str">
            <v>SRD</v>
          </cell>
          <cell r="O268" t="str">
            <v>Hogar sustituto entidad</v>
          </cell>
          <cell r="P268"/>
          <cell r="Q268" t="str">
            <v>HS: Vulneración - Discapacidad</v>
          </cell>
          <cell r="R268"/>
          <cell r="S268">
            <v>472</v>
          </cell>
          <cell r="T268">
            <v>54</v>
          </cell>
          <cell r="U268"/>
          <cell r="V268">
            <v>44181</v>
          </cell>
          <cell r="W268">
            <v>44347</v>
          </cell>
          <cell r="X268"/>
          <cell r="Y268" t="str">
            <v>José Ariel Anzoátegui Ariza</v>
          </cell>
        </row>
        <row r="269">
          <cell r="B269" t="str">
            <v>15-143-268</v>
          </cell>
          <cell r="C269" t="str">
            <v>Boyacá</v>
          </cell>
          <cell r="D269" t="str">
            <v>Fundación integral crear futuro</v>
          </cell>
          <cell r="E269" t="str">
            <v>900181988-1</v>
          </cell>
          <cell r="F269" t="str">
            <v>Emilsen Rocio Gonzalez Orduz</v>
          </cell>
          <cell r="G269"/>
          <cell r="H269" t="str">
            <v>Calle 30 No. 9A-02 Piso 1 - Tunja</v>
          </cell>
          <cell r="I269" t="str">
            <v>Sogamoso</v>
          </cell>
          <cell r="J269" t="str">
            <v>Sogamoso</v>
          </cell>
          <cell r="K269"/>
          <cell r="L269">
            <v>3142938698</v>
          </cell>
          <cell r="M269" t="str">
            <v>crearfuturo.fi@gmail.com</v>
          </cell>
          <cell r="N269" t="str">
            <v>SRD</v>
          </cell>
          <cell r="O269" t="str">
            <v>Hogar sustituto entidad</v>
          </cell>
          <cell r="P269"/>
          <cell r="Q269" t="str">
            <v>HS: Vulneración - Discapacidad</v>
          </cell>
          <cell r="R269"/>
          <cell r="S269">
            <v>472</v>
          </cell>
          <cell r="T269">
            <v>63</v>
          </cell>
          <cell r="U269"/>
          <cell r="V269">
            <v>44181</v>
          </cell>
          <cell r="W269">
            <v>44347</v>
          </cell>
          <cell r="X269"/>
          <cell r="Y269" t="str">
            <v>José Ariel Anzoátegui Ariza</v>
          </cell>
        </row>
        <row r="270">
          <cell r="B270" t="str">
            <v>15-143-269</v>
          </cell>
          <cell r="C270" t="str">
            <v>Boyacá</v>
          </cell>
          <cell r="D270" t="str">
            <v>Fundación integral crear futuro</v>
          </cell>
          <cell r="E270" t="str">
            <v>900181988-1</v>
          </cell>
          <cell r="F270" t="str">
            <v>Emilsen Rocio Gonzalez Orduz</v>
          </cell>
          <cell r="G270"/>
          <cell r="H270" t="str">
            <v>Calle 30 No. 9A-02 Piso 1 - Tunja</v>
          </cell>
          <cell r="I270" t="str">
            <v>Chiquinquirá</v>
          </cell>
          <cell r="J270" t="str">
            <v>Chiquinquirá</v>
          </cell>
          <cell r="K270"/>
          <cell r="L270">
            <v>3142938698</v>
          </cell>
          <cell r="M270" t="str">
            <v>crearfuturo.fi@gmail.com</v>
          </cell>
          <cell r="N270" t="str">
            <v>SRD</v>
          </cell>
          <cell r="O270" t="str">
            <v>Hogar sustituto tutor entidad</v>
          </cell>
          <cell r="P270"/>
          <cell r="Q270" t="str">
            <v>Desvinculados</v>
          </cell>
          <cell r="R270"/>
          <cell r="S270">
            <v>472</v>
          </cell>
          <cell r="T270">
            <v>94</v>
          </cell>
          <cell r="U270"/>
          <cell r="V270">
            <v>44181</v>
          </cell>
          <cell r="W270">
            <v>44347</v>
          </cell>
          <cell r="X270"/>
          <cell r="Y270" t="str">
            <v>José Ariel Anzoátegui Ariza</v>
          </cell>
        </row>
        <row r="271">
          <cell r="B271" t="str">
            <v>15-10-270</v>
          </cell>
          <cell r="C271" t="str">
            <v>Boyacá</v>
          </cell>
          <cell r="D271" t="str">
            <v>Asociación creemos en ti</v>
          </cell>
          <cell r="E271" t="str">
            <v>830051999-1</v>
          </cell>
          <cell r="F271" t="str">
            <v>Martha Isabel Vargas Angel</v>
          </cell>
          <cell r="G271" t="str">
            <v>Unidad Administrativa Duitama</v>
          </cell>
          <cell r="H271" t="str">
            <v>Calle 17 No. 7-24</v>
          </cell>
          <cell r="I271" t="str">
            <v>Duitama</v>
          </cell>
          <cell r="J271" t="str">
            <v>Duitama</v>
          </cell>
          <cell r="K271" t="str">
            <v>(1)2680705</v>
          </cell>
          <cell r="L271"/>
          <cell r="M271" t="str">
            <v>boyaca@asocreemosenti.org</v>
          </cell>
          <cell r="N271" t="str">
            <v>SRD</v>
          </cell>
          <cell r="O271" t="str">
            <v>Intervención de apoyo - Apoyo psicológico especializado</v>
          </cell>
          <cell r="P271"/>
          <cell r="Q271" t="str">
            <v>Violencia sexual</v>
          </cell>
          <cell r="R271"/>
          <cell r="S271">
            <v>480</v>
          </cell>
          <cell r="T271"/>
          <cell r="U271">
            <v>320</v>
          </cell>
          <cell r="V271">
            <v>44181</v>
          </cell>
          <cell r="W271">
            <v>44347</v>
          </cell>
          <cell r="X271">
            <v>837645400</v>
          </cell>
          <cell r="Y271" t="str">
            <v>Aura Yesenia Rincón Ortega</v>
          </cell>
        </row>
        <row r="272">
          <cell r="B272" t="str">
            <v>15-10-271</v>
          </cell>
          <cell r="C272" t="str">
            <v>Boyacá</v>
          </cell>
          <cell r="D272" t="str">
            <v>Asociación creemos en ti</v>
          </cell>
          <cell r="E272" t="str">
            <v>830051999-1</v>
          </cell>
          <cell r="F272" t="str">
            <v>Martha Isabel Vargas Angel</v>
          </cell>
          <cell r="G272" t="str">
            <v>Unidad Operativa Tunja</v>
          </cell>
          <cell r="H272" t="str">
            <v>Carrera 1F No. 40-195 oficina 604</v>
          </cell>
          <cell r="I272" t="str">
            <v>Tunja</v>
          </cell>
          <cell r="J272" t="str">
            <v>Tunja 2</v>
          </cell>
          <cell r="K272" t="str">
            <v>(1)2680705</v>
          </cell>
          <cell r="L272"/>
          <cell r="M272" t="str">
            <v>boyaca@asocreemosenti.org</v>
          </cell>
          <cell r="N272" t="str">
            <v>SRD</v>
          </cell>
          <cell r="O272" t="str">
            <v>Intervención de apoyo - Apoyo psicológico especializado</v>
          </cell>
          <cell r="P272"/>
          <cell r="Q272" t="str">
            <v>Violencia sexual</v>
          </cell>
          <cell r="R272"/>
          <cell r="S272">
            <v>480</v>
          </cell>
          <cell r="T272"/>
          <cell r="U272">
            <v>1008</v>
          </cell>
          <cell r="V272">
            <v>44181</v>
          </cell>
          <cell r="W272">
            <v>44347</v>
          </cell>
          <cell r="X272"/>
          <cell r="Y272" t="str">
            <v>Aura Yesenia Rincón Ortega</v>
          </cell>
        </row>
        <row r="273">
          <cell r="B273" t="str">
            <v>15-10-272</v>
          </cell>
          <cell r="C273" t="str">
            <v>Boyacá</v>
          </cell>
          <cell r="D273" t="str">
            <v>Asociación creemos en ti</v>
          </cell>
          <cell r="E273" t="str">
            <v>830051999-1</v>
          </cell>
          <cell r="F273" t="str">
            <v>Martha Isabel Vargas Angel</v>
          </cell>
          <cell r="G273" t="str">
            <v>Unidad Operativa Puerto Boyacá</v>
          </cell>
          <cell r="H273" t="str">
            <v>Carrera 4 No. 21-42</v>
          </cell>
          <cell r="I273" t="str">
            <v>Puerto Boyacá</v>
          </cell>
          <cell r="J273" t="str">
            <v>Puerto Boyacá</v>
          </cell>
          <cell r="K273" t="str">
            <v>(1)2680705</v>
          </cell>
          <cell r="L273"/>
          <cell r="M273" t="str">
            <v>boyaca@asocreemosenti.org</v>
          </cell>
          <cell r="N273" t="str">
            <v>SRD</v>
          </cell>
          <cell r="O273" t="str">
            <v>Intervención de apoyo - Apoyo psicológico especializado</v>
          </cell>
          <cell r="P273"/>
          <cell r="Q273" t="str">
            <v>Violencia sexual</v>
          </cell>
          <cell r="R273"/>
          <cell r="S273">
            <v>480</v>
          </cell>
          <cell r="T273"/>
          <cell r="U273">
            <v>288</v>
          </cell>
          <cell r="V273">
            <v>44181</v>
          </cell>
          <cell r="W273">
            <v>44347</v>
          </cell>
          <cell r="X273"/>
          <cell r="Y273" t="str">
            <v>Aura Yesenia Rincón Ortega</v>
          </cell>
        </row>
        <row r="274">
          <cell r="B274" t="str">
            <v>15-10-273</v>
          </cell>
          <cell r="C274" t="str">
            <v>Boyacá</v>
          </cell>
          <cell r="D274" t="str">
            <v>Asociación creemos en ti</v>
          </cell>
          <cell r="E274" t="str">
            <v>830051999-1</v>
          </cell>
          <cell r="F274" t="str">
            <v>Martha Isabel Vargas Angel</v>
          </cell>
          <cell r="G274" t="str">
            <v>Unidad Operativa Chiqinquirá</v>
          </cell>
          <cell r="H274" t="str">
            <v>Calle 17 No. 7-34</v>
          </cell>
          <cell r="I274" t="str">
            <v>Chiquinquirá</v>
          </cell>
          <cell r="J274" t="str">
            <v>Chiquinquirá</v>
          </cell>
          <cell r="K274" t="str">
            <v>(1)2680705</v>
          </cell>
          <cell r="L274"/>
          <cell r="M274" t="str">
            <v>boyaca@asocreemosenti.org</v>
          </cell>
          <cell r="N274" t="str">
            <v>SRD</v>
          </cell>
          <cell r="O274" t="str">
            <v>Intervención de apoyo - Apoyo psicológico especializado</v>
          </cell>
          <cell r="P274"/>
          <cell r="Q274" t="str">
            <v>Violencia sexual</v>
          </cell>
          <cell r="R274"/>
          <cell r="S274">
            <v>480</v>
          </cell>
          <cell r="T274"/>
          <cell r="U274">
            <v>144</v>
          </cell>
          <cell r="V274">
            <v>44181</v>
          </cell>
          <cell r="W274">
            <v>44347</v>
          </cell>
          <cell r="X274"/>
          <cell r="Y274" t="str">
            <v>Aura Yesenia Rincón Ortega</v>
          </cell>
        </row>
        <row r="275">
          <cell r="B275" t="str">
            <v>15-10-274</v>
          </cell>
          <cell r="C275" t="str">
            <v>Boyacá</v>
          </cell>
          <cell r="D275" t="str">
            <v>Asociación creemos en ti</v>
          </cell>
          <cell r="E275" t="str">
            <v>830051999-1</v>
          </cell>
          <cell r="F275" t="str">
            <v>Martha Isabel Vargas Angel</v>
          </cell>
          <cell r="G275" t="str">
            <v>Unidad Operativa Garagoa</v>
          </cell>
          <cell r="H275" t="str">
            <v>Carrera 7 No. 7-02</v>
          </cell>
          <cell r="I275" t="str">
            <v>Garagoa</v>
          </cell>
          <cell r="J275" t="str">
            <v>Garagoa</v>
          </cell>
          <cell r="K275" t="str">
            <v>(1)2680705</v>
          </cell>
          <cell r="L275"/>
          <cell r="M275" t="str">
            <v>boyaca@asocreemosenti.org</v>
          </cell>
          <cell r="N275" t="str">
            <v>SRD</v>
          </cell>
          <cell r="O275" t="str">
            <v>Intervención de apoyo - Apoyo psicológico especializado</v>
          </cell>
          <cell r="P275"/>
          <cell r="Q275" t="str">
            <v>Violencia sexual</v>
          </cell>
          <cell r="R275"/>
          <cell r="S275">
            <v>480</v>
          </cell>
          <cell r="T275"/>
          <cell r="U275">
            <v>144</v>
          </cell>
          <cell r="V275">
            <v>44181</v>
          </cell>
          <cell r="W275">
            <v>44347</v>
          </cell>
          <cell r="X275"/>
          <cell r="Y275" t="str">
            <v>Aura Yesenia Rincón Ortega</v>
          </cell>
        </row>
        <row r="276">
          <cell r="B276" t="str">
            <v>15-10-275</v>
          </cell>
          <cell r="C276" t="str">
            <v>Boyacá</v>
          </cell>
          <cell r="D276" t="str">
            <v>Asociación creemos en ti</v>
          </cell>
          <cell r="E276" t="str">
            <v>830051999-1</v>
          </cell>
          <cell r="F276" t="str">
            <v>Martha Isabel Vargas Angel</v>
          </cell>
          <cell r="G276" t="str">
            <v>Unidad Operativa Sogamoso</v>
          </cell>
          <cell r="H276" t="str">
            <v>Calle 11 No. 9-18</v>
          </cell>
          <cell r="I276" t="str">
            <v>Sogamoso</v>
          </cell>
          <cell r="J276" t="str">
            <v>Sogamoso</v>
          </cell>
          <cell r="K276" t="str">
            <v>(1)2680705</v>
          </cell>
          <cell r="L276"/>
          <cell r="M276" t="str">
            <v>boyaca@asocreemosenti.org</v>
          </cell>
          <cell r="N276" t="str">
            <v>SRD</v>
          </cell>
          <cell r="O276" t="str">
            <v>Intervención de apoyo - Apoyo psicológico especializado</v>
          </cell>
          <cell r="P276"/>
          <cell r="Q276" t="str">
            <v>Violencia sexual</v>
          </cell>
          <cell r="R276"/>
          <cell r="S276">
            <v>480</v>
          </cell>
          <cell r="T276"/>
          <cell r="U276">
            <v>288</v>
          </cell>
          <cell r="V276">
            <v>44181</v>
          </cell>
          <cell r="W276">
            <v>44347</v>
          </cell>
          <cell r="X276"/>
          <cell r="Y276" t="str">
            <v>Aura Yesenia Rincón Ortega</v>
          </cell>
        </row>
        <row r="277">
          <cell r="B277" t="str">
            <v>15-5-276</v>
          </cell>
          <cell r="C277" t="str">
            <v>Boyacá</v>
          </cell>
          <cell r="D277" t="str">
            <v>Amparo juvenil de Chiquinquirá</v>
          </cell>
          <cell r="E277" t="str">
            <v>891800889-6</v>
          </cell>
          <cell r="F277" t="str">
            <v>Miguel Ángel Arias Peña</v>
          </cell>
          <cell r="G277"/>
          <cell r="H277" t="str">
            <v>Calle 28 No. 11-03</v>
          </cell>
          <cell r="I277" t="str">
            <v>Chiquinquirá</v>
          </cell>
          <cell r="J277" t="str">
            <v>Chiquinquirá</v>
          </cell>
          <cell r="K277" t="str">
            <v>7 262081</v>
          </cell>
          <cell r="L277">
            <v>3112441866</v>
          </cell>
          <cell r="M277" t="str">
            <v>amparojuvenil73@yahoo.es</v>
          </cell>
          <cell r="N277" t="str">
            <v>SRD</v>
          </cell>
          <cell r="O277" t="str">
            <v>Internado</v>
          </cell>
          <cell r="P277"/>
          <cell r="Q277" t="str">
            <v>Vulneración</v>
          </cell>
          <cell r="R277"/>
          <cell r="S277">
            <v>479</v>
          </cell>
          <cell r="T277">
            <v>30</v>
          </cell>
          <cell r="U277"/>
          <cell r="V277">
            <v>44181</v>
          </cell>
          <cell r="W277">
            <v>44347</v>
          </cell>
          <cell r="X277">
            <v>239354070</v>
          </cell>
          <cell r="Y277" t="str">
            <v>Nidya Liliana Sosa Monroy</v>
          </cell>
        </row>
        <row r="278">
          <cell r="B278" t="str">
            <v>15-111-277</v>
          </cell>
          <cell r="C278" t="str">
            <v>Boyacá</v>
          </cell>
          <cell r="D278" t="str">
            <v>Fundación de asociados pro discapacitados - ASPRODIS</v>
          </cell>
          <cell r="E278" t="str">
            <v>891801502-6</v>
          </cell>
          <cell r="F278" t="str">
            <v>Blanca Ines Samudio Garzón</v>
          </cell>
          <cell r="G278"/>
          <cell r="H278" t="str">
            <v>Carrera 10 No. 1-180 Sur</v>
          </cell>
          <cell r="I278" t="str">
            <v>Chiquinquirá</v>
          </cell>
          <cell r="J278" t="str">
            <v>Chiquinquirá</v>
          </cell>
          <cell r="K278">
            <v>7262631</v>
          </cell>
          <cell r="L278">
            <v>3104805640</v>
          </cell>
          <cell r="M278" t="str">
            <v>asproint@yahoo.es</v>
          </cell>
          <cell r="N278" t="str">
            <v>SRD</v>
          </cell>
          <cell r="O278" t="str">
            <v>Internado</v>
          </cell>
          <cell r="P278"/>
          <cell r="Q278" t="str">
            <v>Discapacidad</v>
          </cell>
          <cell r="R278" t="str">
            <v>Intelectual</v>
          </cell>
          <cell r="S278">
            <v>476</v>
          </cell>
          <cell r="T278">
            <v>70</v>
          </cell>
          <cell r="U278"/>
          <cell r="V278">
            <v>44181</v>
          </cell>
          <cell r="W278">
            <v>44347</v>
          </cell>
          <cell r="X278">
            <v>640703105</v>
          </cell>
          <cell r="Y278" t="str">
            <v>Jamid Fernando Morales</v>
          </cell>
        </row>
        <row r="279">
          <cell r="B279" t="str">
            <v>15-91-278</v>
          </cell>
          <cell r="C279" t="str">
            <v>Boyacá</v>
          </cell>
          <cell r="D279" t="str">
            <v>Fundación Baudilio Acero</v>
          </cell>
          <cell r="E279" t="str">
            <v>891855180-1</v>
          </cell>
          <cell r="F279" t="str">
            <v>Margarita Del Pilar Rios Castro</v>
          </cell>
          <cell r="G279"/>
          <cell r="H279" t="str">
            <v>Carrera 11 Calle 2 Sur</v>
          </cell>
          <cell r="I279" t="str">
            <v>Sogamoso</v>
          </cell>
          <cell r="J279" t="str">
            <v>Sogamoso</v>
          </cell>
          <cell r="K279">
            <v>7703478</v>
          </cell>
          <cell r="L279">
            <v>3115143263</v>
          </cell>
          <cell r="M279" t="str">
            <v>fundacionfbasog@gmail.com</v>
          </cell>
          <cell r="N279" t="str">
            <v>SRD</v>
          </cell>
          <cell r="O279" t="str">
            <v>Internado</v>
          </cell>
          <cell r="P279"/>
          <cell r="Q279" t="str">
            <v>Vulneración</v>
          </cell>
          <cell r="R279"/>
          <cell r="S279">
            <v>470</v>
          </cell>
          <cell r="T279">
            <v>30</v>
          </cell>
          <cell r="U279"/>
          <cell r="V279">
            <v>44181</v>
          </cell>
          <cell r="W279">
            <v>44347</v>
          </cell>
          <cell r="X279">
            <v>239354070</v>
          </cell>
          <cell r="Y279" t="str">
            <v>Magda Rocio Morantes</v>
          </cell>
        </row>
        <row r="280">
          <cell r="B280" t="str">
            <v>15-50-279</v>
          </cell>
          <cell r="C280" t="str">
            <v>Boyacá</v>
          </cell>
          <cell r="D280" t="str">
            <v>Congregación religiosos terciarios capuchinos nuestra señora de los dolores</v>
          </cell>
          <cell r="E280" t="str">
            <v>860005068-3</v>
          </cell>
          <cell r="F280" t="str">
            <v>Norfan De Jesús Betancourt Ospina</v>
          </cell>
          <cell r="G280"/>
          <cell r="H280" t="str">
            <v>Carrera 14 No. 3-17 Barrio Libertador</v>
          </cell>
          <cell r="I280" t="str">
            <v>Tunja</v>
          </cell>
          <cell r="J280" t="str">
            <v>Tunja</v>
          </cell>
          <cell r="K280">
            <v>7409697</v>
          </cell>
          <cell r="L280" t="str">
            <v>3173968403 - 3212670147</v>
          </cell>
          <cell r="M280" t="str">
            <v>pnorfan@amigonianosj.org - sigea@cejaboyaca.org</v>
          </cell>
          <cell r="N280" t="str">
            <v>SRPA</v>
          </cell>
          <cell r="O280" t="str">
            <v>Centro de atención especializada</v>
          </cell>
          <cell r="P280"/>
          <cell r="Q280" t="str">
            <v>SRPA</v>
          </cell>
          <cell r="R280"/>
          <cell r="S280">
            <v>475</v>
          </cell>
          <cell r="T280">
            <v>74</v>
          </cell>
          <cell r="U280"/>
          <cell r="V280">
            <v>44181</v>
          </cell>
          <cell r="W280">
            <v>44347</v>
          </cell>
          <cell r="X280">
            <v>966210090</v>
          </cell>
          <cell r="Y280" t="str">
            <v>Joaquin Ignacio Peña Villamil</v>
          </cell>
        </row>
        <row r="281">
          <cell r="B281" t="str">
            <v>15-50-280</v>
          </cell>
          <cell r="C281" t="str">
            <v>Boyacá</v>
          </cell>
          <cell r="D281" t="str">
            <v>Congregación religiosos terciarios capuchinos nuestra señora de los dolores</v>
          </cell>
          <cell r="E281" t="str">
            <v>860005068-3</v>
          </cell>
          <cell r="F281" t="str">
            <v>Norfan De Jesús Betancourt Ospina</v>
          </cell>
          <cell r="G281"/>
          <cell r="H281" t="str">
            <v>Carrera 14 No. 3-17 Barrio Libertador</v>
          </cell>
          <cell r="I281" t="str">
            <v>Tunja</v>
          </cell>
          <cell r="J281" t="str">
            <v>Tunja</v>
          </cell>
          <cell r="K281">
            <v>7409697</v>
          </cell>
          <cell r="L281" t="str">
            <v>3173968403 - 3212670147</v>
          </cell>
          <cell r="M281" t="str">
            <v>pnorfan@amigonianosj.org - sigea@cejaboyaca.org</v>
          </cell>
          <cell r="N281" t="str">
            <v>SRPA</v>
          </cell>
          <cell r="O281" t="str">
            <v>Centro de internamiento preventivo</v>
          </cell>
          <cell r="P281"/>
          <cell r="Q281" t="str">
            <v>SRPA</v>
          </cell>
          <cell r="R281"/>
          <cell r="S281">
            <v>475</v>
          </cell>
          <cell r="T281">
            <v>8</v>
          </cell>
          <cell r="U281"/>
          <cell r="V281">
            <v>44181</v>
          </cell>
          <cell r="W281">
            <v>44347</v>
          </cell>
          <cell r="X281"/>
          <cell r="Y281" t="str">
            <v>Joaquin Ignacio Peña Villamil</v>
          </cell>
        </row>
        <row r="282">
          <cell r="B282" t="str">
            <v>15-50-281</v>
          </cell>
          <cell r="C282" t="str">
            <v>Boyacá</v>
          </cell>
          <cell r="D282" t="str">
            <v>Congregación religiosos terciarios capuchinos nuestra señora de los dolores</v>
          </cell>
          <cell r="E282" t="str">
            <v>860005068-3</v>
          </cell>
          <cell r="F282" t="str">
            <v>Norfan De Jesús Betancourt Ospina</v>
          </cell>
          <cell r="G282"/>
          <cell r="H282" t="str">
            <v>Carrera 9 No. 14B-61</v>
          </cell>
          <cell r="I282" t="str">
            <v>Tunja</v>
          </cell>
          <cell r="J282" t="str">
            <v>Tunja</v>
          </cell>
          <cell r="K282">
            <v>7409697</v>
          </cell>
          <cell r="L282" t="str">
            <v>3173968403 - 3212670147</v>
          </cell>
          <cell r="M282" t="str">
            <v>pnorfan@amigonianosj.org - sigea@cejaboyaca.org</v>
          </cell>
          <cell r="N282" t="str">
            <v>SRPA</v>
          </cell>
          <cell r="O282" t="str">
            <v>Centro transitorio</v>
          </cell>
          <cell r="P282"/>
          <cell r="Q282" t="str">
            <v>SRPA</v>
          </cell>
          <cell r="R282"/>
          <cell r="S282">
            <v>473</v>
          </cell>
          <cell r="T282">
            <v>3</v>
          </cell>
          <cell r="U282"/>
          <cell r="V282">
            <v>44181</v>
          </cell>
          <cell r="W282">
            <v>44347</v>
          </cell>
          <cell r="X282">
            <v>32876468</v>
          </cell>
          <cell r="Y282" t="str">
            <v>Joaquin Ignacio Peña Villamil</v>
          </cell>
        </row>
        <row r="283">
          <cell r="B283" t="str">
            <v>15-50-282</v>
          </cell>
          <cell r="C283" t="str">
            <v>Boyacá</v>
          </cell>
          <cell r="D283" t="str">
            <v>Congregación religiosos terciarios capuchinos nuestra señora de los dolores</v>
          </cell>
          <cell r="E283" t="str">
            <v>860005068-3</v>
          </cell>
          <cell r="F283" t="str">
            <v>Norfan De Jesús Betancourt Ospina</v>
          </cell>
          <cell r="G283" t="str">
            <v>Club Amigó San Francisco</v>
          </cell>
          <cell r="H283" t="str">
            <v>Carrera 12 No. 23-79 Santa Lucia</v>
          </cell>
          <cell r="I283" t="str">
            <v>Tunja</v>
          </cell>
          <cell r="J283" t="str">
            <v>Tunja</v>
          </cell>
          <cell r="K283" t="str">
            <v>7409697 - 7469943</v>
          </cell>
          <cell r="L283" t="str">
            <v>3173968403 - 3212670147 - 3125803575</v>
          </cell>
          <cell r="M283" t="str">
            <v>pnorfan@amigonianosj.org - sigea@cejaboyaca.org - coord.clubamigo@cejaboyaca.org</v>
          </cell>
          <cell r="N283" t="str">
            <v>SRPA</v>
          </cell>
          <cell r="O283" t="str">
            <v>Libertad vigilada – asistida</v>
          </cell>
          <cell r="P283"/>
          <cell r="Q283" t="str">
            <v>SRPA</v>
          </cell>
          <cell r="R283"/>
          <cell r="S283">
            <v>474</v>
          </cell>
          <cell r="T283">
            <v>50</v>
          </cell>
          <cell r="U283"/>
          <cell r="V283">
            <v>44181</v>
          </cell>
          <cell r="W283">
            <v>44347</v>
          </cell>
          <cell r="X283">
            <v>129007600</v>
          </cell>
          <cell r="Y283" t="str">
            <v>Joaquin Ignacio Peña Villamil</v>
          </cell>
        </row>
        <row r="284">
          <cell r="B284" t="str">
            <v>15-50-283</v>
          </cell>
          <cell r="C284" t="str">
            <v>Boyacá</v>
          </cell>
          <cell r="D284" t="str">
            <v>Congregación religiosos terciarios capuchinos nuestra señora de los dolores</v>
          </cell>
          <cell r="E284" t="str">
            <v>860005068-3</v>
          </cell>
          <cell r="F284" t="str">
            <v>Norfan De Jesús Betancourt Ospina</v>
          </cell>
          <cell r="G284"/>
          <cell r="H284" t="str">
            <v>Calle 13 No. 17-41 Centro</v>
          </cell>
          <cell r="I284" t="str">
            <v>Duitama</v>
          </cell>
          <cell r="J284" t="str">
            <v>Duitama</v>
          </cell>
          <cell r="K284"/>
          <cell r="L284" t="str">
            <v>3173968403 - 3212670147</v>
          </cell>
          <cell r="M284" t="str">
            <v>pnorfan@amigonianosj.org - sigea@cejaboyaca.org</v>
          </cell>
          <cell r="N284" t="str">
            <v>SRPA</v>
          </cell>
          <cell r="O284" t="str">
            <v>Centro transitorio</v>
          </cell>
          <cell r="P284"/>
          <cell r="Q284" t="str">
            <v>SRPA</v>
          </cell>
          <cell r="R284"/>
          <cell r="S284">
            <v>469</v>
          </cell>
          <cell r="T284">
            <v>3</v>
          </cell>
          <cell r="U284"/>
          <cell r="V284">
            <v>44181</v>
          </cell>
          <cell r="W284">
            <v>44347</v>
          </cell>
          <cell r="X284">
            <v>32876468</v>
          </cell>
          <cell r="Y284" t="str">
            <v>Fredy Alexander Lizarazo</v>
          </cell>
        </row>
        <row r="285">
          <cell r="B285" t="str">
            <v>15-50-284</v>
          </cell>
          <cell r="C285" t="str">
            <v>Boyacá</v>
          </cell>
          <cell r="D285" t="str">
            <v>Congregación religiosos terciarios capuchinos nuestra señora de los dolores</v>
          </cell>
          <cell r="E285" t="str">
            <v>860005068-3</v>
          </cell>
          <cell r="F285" t="str">
            <v>Norfan De Jesús Betancourt Ospina</v>
          </cell>
          <cell r="G285" t="str">
            <v>Internado Fray Luis Amigó</v>
          </cell>
          <cell r="H285" t="str">
            <v>Calle 18 No. 1-98 -  Once de mayo</v>
          </cell>
          <cell r="I285" t="str">
            <v>Duitama</v>
          </cell>
          <cell r="J285" t="str">
            <v>Duitama</v>
          </cell>
          <cell r="K285">
            <v>3173315277</v>
          </cell>
          <cell r="L285" t="str">
            <v>3173968403 - 3212670147 - 3163094660</v>
          </cell>
          <cell r="M285" t="str">
            <v>pnorfan@amigonianosj.org - sigea@cejaboyaca.org - coord.internado@cejaboyaca.org</v>
          </cell>
          <cell r="N285" t="str">
            <v>SRPA</v>
          </cell>
          <cell r="O285" t="str">
            <v>Internado RAJ</v>
          </cell>
          <cell r="P285"/>
          <cell r="Q285" t="str">
            <v>RAJ</v>
          </cell>
          <cell r="R285"/>
          <cell r="S285">
            <v>477</v>
          </cell>
          <cell r="T285">
            <v>40</v>
          </cell>
          <cell r="U285"/>
          <cell r="V285">
            <v>44181</v>
          </cell>
          <cell r="W285">
            <v>44347</v>
          </cell>
          <cell r="X285">
            <v>364846060</v>
          </cell>
          <cell r="Y285" t="str">
            <v>Fredy Alexander Lizarazo</v>
          </cell>
        </row>
        <row r="286">
          <cell r="B286" t="str">
            <v>11-125-285</v>
          </cell>
          <cell r="C286" t="str">
            <v>Bogotá</v>
          </cell>
          <cell r="D286" t="str">
            <v>Fundación familia entorno individuo - FEI</v>
          </cell>
          <cell r="E286" t="str">
            <v>900001876-4</v>
          </cell>
          <cell r="F286" t="str">
            <v>Roger Emilio Ramirez</v>
          </cell>
          <cell r="G286" t="str">
            <v>Efiar adolescentes</v>
          </cell>
          <cell r="H286" t="str">
            <v>Diagonal 58 Sur No. 29-18 Barrio Villa Ximena</v>
          </cell>
          <cell r="I286" t="str">
            <v>Bogotá, D.C.</v>
          </cell>
          <cell r="J286" t="str">
            <v>Centro Especializado Puente Aranda</v>
          </cell>
          <cell r="K286" t="str">
            <v>2309066/3212147019/3164234978</v>
          </cell>
          <cell r="L286" t="str">
            <v>2309066/3212147019/3164234978</v>
          </cell>
          <cell r="M286" t="str">
            <v>fundacionfeisrpa.bogota@gmail.com</v>
          </cell>
          <cell r="N286" t="str">
            <v>SRPA</v>
          </cell>
          <cell r="O286" t="str">
            <v>Centro de atención especializada</v>
          </cell>
          <cell r="P286"/>
          <cell r="Q286" t="str">
            <v>SRPA</v>
          </cell>
          <cell r="R286"/>
          <cell r="S286" t="str">
            <v>11-1555-2020</v>
          </cell>
          <cell r="T286">
            <v>200</v>
          </cell>
          <cell r="U286"/>
          <cell r="V286">
            <v>44184</v>
          </cell>
          <cell r="W286">
            <v>44347</v>
          </cell>
          <cell r="X286">
            <v>2357133900</v>
          </cell>
          <cell r="Y286" t="str">
            <v>Mabel Adriana Gonzalez Solarte</v>
          </cell>
        </row>
        <row r="287">
          <cell r="B287" t="str">
            <v>11-242-286</v>
          </cell>
          <cell r="C287" t="str">
            <v>Bogotá</v>
          </cell>
          <cell r="D287" t="str">
            <v>Instituto psicoeducativo de Colombia - IPSICOL</v>
          </cell>
          <cell r="E287" t="str">
            <v>890983904-1</v>
          </cell>
          <cell r="F287" t="str">
            <v>Sergio Andres Acosta Tobon</v>
          </cell>
          <cell r="G287" t="str">
            <v>La acogida</v>
          </cell>
          <cell r="H287" t="str">
            <v>Carrera 30 No. 11-85</v>
          </cell>
          <cell r="I287" t="str">
            <v>Bogotá, D.C.</v>
          </cell>
          <cell r="J287" t="str">
            <v>Centro Especializado Puente Aranda</v>
          </cell>
          <cell r="K287" t="str">
            <v>8053355/3012499808</v>
          </cell>
          <cell r="L287">
            <v>3023562861</v>
          </cell>
          <cell r="M287" t="str">
            <v>ipsicolprevetivobogota@yahoo.com</v>
          </cell>
          <cell r="N287" t="str">
            <v>SRPA</v>
          </cell>
          <cell r="O287" t="str">
            <v>Centro de internamiento preventivo</v>
          </cell>
          <cell r="P287"/>
          <cell r="Q287" t="str">
            <v>SRPA</v>
          </cell>
          <cell r="R287"/>
          <cell r="S287" t="str">
            <v>11-1559-2020</v>
          </cell>
          <cell r="T287">
            <v>100</v>
          </cell>
          <cell r="U287"/>
          <cell r="V287">
            <v>44184</v>
          </cell>
          <cell r="W287">
            <v>44347</v>
          </cell>
          <cell r="X287">
            <v>1175881850</v>
          </cell>
          <cell r="Y287" t="str">
            <v>Mabel Adriana Gonzalez Solarte</v>
          </cell>
        </row>
        <row r="288">
          <cell r="B288" t="str">
            <v>11-50-287</v>
          </cell>
          <cell r="C288" t="str">
            <v>Bogotá</v>
          </cell>
          <cell r="D288" t="str">
            <v>Congregación religiosos terciarios capuchinos nuestra señora de los dolores</v>
          </cell>
          <cell r="E288" t="str">
            <v>860005068-3</v>
          </cell>
          <cell r="F288" t="str">
            <v>Nestor Eliecer Benavides Navarro</v>
          </cell>
          <cell r="G288" t="str">
            <v>Centro de orientacion juvenil luis amigo cajica</v>
          </cell>
          <cell r="H288" t="str">
            <v>Kilometro 2 Vía Tabio Municipio De Cajicá - Cajicá</v>
          </cell>
          <cell r="I288" t="str">
            <v>Cajicá</v>
          </cell>
          <cell r="J288" t="str">
            <v>Centro Especializado Puente Aranda</v>
          </cell>
          <cell r="K288" t="str">
            <v>8660281/8662592/8662593/ 8662594/ 3002164009</v>
          </cell>
          <cell r="L288" t="str">
            <v>8660281/8662592/8662593/ 8662594/ 3002164009</v>
          </cell>
          <cell r="M288" t="str">
            <v>coordinacion@cojlacajica.org</v>
          </cell>
          <cell r="N288" t="str">
            <v>SRPA</v>
          </cell>
          <cell r="O288" t="str">
            <v>Internado RAJ</v>
          </cell>
          <cell r="P288"/>
          <cell r="Q288" t="str">
            <v>RAJ</v>
          </cell>
          <cell r="R288"/>
          <cell r="S288" t="str">
            <v>11-1584-2020</v>
          </cell>
          <cell r="T288">
            <v>100</v>
          </cell>
          <cell r="U288"/>
          <cell r="V288">
            <v>44184</v>
          </cell>
          <cell r="W288">
            <v>44347</v>
          </cell>
          <cell r="X288">
            <v>912115150</v>
          </cell>
          <cell r="Y288" t="str">
            <v>Mabel Adriana Gonzalez Solarte</v>
          </cell>
        </row>
        <row r="289">
          <cell r="B289" t="str">
            <v>11-50-288</v>
          </cell>
          <cell r="C289" t="str">
            <v>Bogotá</v>
          </cell>
          <cell r="D289" t="str">
            <v>Congregación religiosos terciarios capuchinos nuestra señora de los dolores</v>
          </cell>
          <cell r="E289" t="str">
            <v>860005068-3</v>
          </cell>
          <cell r="F289" t="str">
            <v>Wilson Alexander Restrepo Gutierrez</v>
          </cell>
          <cell r="G289" t="str">
            <v>Centro amigoniano san francisco de asis sasaima masculino</v>
          </cell>
          <cell r="H289" t="str">
            <v>Kilometro 65 Vía Sasaima - Vereda Santa Ana Finca El Triangulo 
- Sasaima (Cundinamarca)</v>
          </cell>
          <cell r="I289" t="str">
            <v>Sasaima</v>
          </cell>
          <cell r="J289" t="str">
            <v>Centro Especializado Puente Aranda</v>
          </cell>
          <cell r="K289" t="str">
            <v>3182817873 / 3214610527</v>
          </cell>
          <cell r="L289" t="str">
            <v>3182817873 / 3214610527</v>
          </cell>
          <cell r="M289" t="str">
            <v>coord.sasaima@opanamigo.org</v>
          </cell>
          <cell r="N289" t="str">
            <v>SRPA</v>
          </cell>
          <cell r="O289" t="str">
            <v>Internado RAJ</v>
          </cell>
          <cell r="P289"/>
          <cell r="Q289" t="str">
            <v>RAJ</v>
          </cell>
          <cell r="R289"/>
          <cell r="S289" t="str">
            <v>11-1585-2020</v>
          </cell>
          <cell r="T289">
            <v>50</v>
          </cell>
          <cell r="U289"/>
          <cell r="V289">
            <v>44184</v>
          </cell>
          <cell r="W289">
            <v>44347</v>
          </cell>
          <cell r="X289">
            <v>456057575</v>
          </cell>
          <cell r="Y289" t="str">
            <v>Mabel Adriana Gonzalez Solarte</v>
          </cell>
        </row>
        <row r="290">
          <cell r="B290" t="str">
            <v>11-50-289</v>
          </cell>
          <cell r="C290" t="str">
            <v>Bogotá</v>
          </cell>
          <cell r="D290" t="str">
            <v>Congregación religiosos terciarios capuchinos nuestra señora de los dolores</v>
          </cell>
          <cell r="E290" t="str">
            <v>860005068-3</v>
          </cell>
          <cell r="F290" t="str">
            <v>Wilson Alexander Restrepo Gutierrez</v>
          </cell>
          <cell r="G290"/>
          <cell r="H290" t="str">
            <v>Calle 7 No. 0-11</v>
          </cell>
          <cell r="I290" t="str">
            <v>Bogotá, D.C.</v>
          </cell>
          <cell r="J290" t="str">
            <v>Centro Especializado Puente Aranda</v>
          </cell>
          <cell r="K290" t="str">
            <v>7042691/3136519514</v>
          </cell>
          <cell r="L290" t="str">
            <v>7042691/3136519514</v>
          </cell>
          <cell r="M290" t="str">
            <v>coord.belen@opanamigo.org</v>
          </cell>
          <cell r="N290" t="str">
            <v>SRPA</v>
          </cell>
          <cell r="O290" t="str">
            <v>Centro de atención especializada</v>
          </cell>
          <cell r="P290"/>
          <cell r="Q290" t="str">
            <v>SRPA</v>
          </cell>
          <cell r="R290"/>
          <cell r="S290" t="str">
            <v>11-1597-2020</v>
          </cell>
          <cell r="T290">
            <v>50</v>
          </cell>
          <cell r="U290"/>
          <cell r="V290">
            <v>44184</v>
          </cell>
          <cell r="W290">
            <v>44347</v>
          </cell>
          <cell r="X290">
            <v>589283475</v>
          </cell>
          <cell r="Y290" t="str">
            <v>Mabel Adriana Gonzalez Solarte</v>
          </cell>
        </row>
        <row r="291">
          <cell r="B291" t="str">
            <v>11-50-290</v>
          </cell>
          <cell r="C291" t="str">
            <v>Bogotá</v>
          </cell>
          <cell r="D291" t="str">
            <v>Congregación religiosos terciarios capuchinos nuestra señora de los dolores</v>
          </cell>
          <cell r="E291" t="str">
            <v>860005068-3</v>
          </cell>
          <cell r="F291" t="str">
            <v>Wilson Alexander Restrepo Gutierrez</v>
          </cell>
          <cell r="G291" t="str">
            <v>Club amigo trinidad galan - venecia</v>
          </cell>
          <cell r="H291" t="str">
            <v>Diagonal 47 Sur No. 52A-04 Puerta 1</v>
          </cell>
          <cell r="I291" t="str">
            <v>Bogotá, D.C.</v>
          </cell>
          <cell r="J291" t="str">
            <v>Centro Especializado Puente Aranda</v>
          </cell>
          <cell r="K291" t="str">
            <v>7106570 / 3115135482</v>
          </cell>
          <cell r="L291" t="str">
            <v>7106570 / 3115135482</v>
          </cell>
          <cell r="M291" t="str">
            <v>coord.veneciasrp@opanamigo.org</v>
          </cell>
          <cell r="N291" t="str">
            <v>SRPA</v>
          </cell>
          <cell r="O291" t="str">
            <v>Libertad vigilada – asistida</v>
          </cell>
          <cell r="P291"/>
          <cell r="Q291" t="str">
            <v>SRPA</v>
          </cell>
          <cell r="R291"/>
          <cell r="S291" t="str">
            <v>11-1598-2020</v>
          </cell>
          <cell r="T291">
            <v>150</v>
          </cell>
          <cell r="U291"/>
          <cell r="V291">
            <v>44184</v>
          </cell>
          <cell r="W291">
            <v>44347</v>
          </cell>
          <cell r="X291">
            <v>387022800</v>
          </cell>
          <cell r="Y291" t="str">
            <v>Mabel Adriana Gonzalez Solarte</v>
          </cell>
        </row>
        <row r="292">
          <cell r="B292" t="str">
            <v>11-242-291</v>
          </cell>
          <cell r="C292" t="str">
            <v>Bogotá</v>
          </cell>
          <cell r="D292" t="str">
            <v>Instituto psicoeducativo de Colombia - IPSICOL</v>
          </cell>
          <cell r="E292" t="str">
            <v>890983904-1</v>
          </cell>
          <cell r="F292" t="str">
            <v>Sergio Andres Acosta Tobon</v>
          </cell>
          <cell r="G292"/>
          <cell r="H292" t="str">
            <v>Sede 1: Carrera 30 No. 11-85 - Sede 2 Calle 12 No 32-28</v>
          </cell>
          <cell r="I292" t="str">
            <v>Bogotá, D.C.</v>
          </cell>
          <cell r="J292" t="str">
            <v>Centro Especializado Puente Aranda</v>
          </cell>
          <cell r="K292" t="str">
            <v>8053355/3012499808</v>
          </cell>
          <cell r="L292">
            <v>3023562861</v>
          </cell>
          <cell r="M292" t="str">
            <v>ipsicolcetrabogota@yahoo.com</v>
          </cell>
          <cell r="N292" t="str">
            <v>SRPA</v>
          </cell>
          <cell r="O292" t="str">
            <v>Centro transitorio</v>
          </cell>
          <cell r="P292"/>
          <cell r="Q292" t="str">
            <v>SRPA</v>
          </cell>
          <cell r="R292"/>
          <cell r="S292" t="str">
            <v>11-1560-2020</v>
          </cell>
          <cell r="T292">
            <v>47</v>
          </cell>
          <cell r="U292"/>
          <cell r="V292">
            <v>44184</v>
          </cell>
          <cell r="W292">
            <v>44347</v>
          </cell>
          <cell r="X292">
            <v>515064657.5</v>
          </cell>
          <cell r="Y292" t="str">
            <v>Mabel Adriana Gonzalez Solarte</v>
          </cell>
        </row>
        <row r="293">
          <cell r="B293" t="str">
            <v>11-12-292</v>
          </cell>
          <cell r="C293" t="str">
            <v>Bogotá</v>
          </cell>
          <cell r="D293" t="str">
            <v>Asociación cristiana de jóvenes de Bogotá y Cundinamarca – ACJ YMCA</v>
          </cell>
          <cell r="E293" t="str">
            <v>860018862-1</v>
          </cell>
          <cell r="F293" t="str">
            <v>Gloria Cecilia Hidalgo Franco</v>
          </cell>
          <cell r="G293" t="str">
            <v>Centro de formacion juvenil</v>
          </cell>
          <cell r="H293" t="str">
            <v>Transversal 28b No. 37-33 Barrio La Soledad</v>
          </cell>
          <cell r="I293" t="str">
            <v>Bogotá, D.C.</v>
          </cell>
          <cell r="J293" t="str">
            <v>Centro Especializado Puente Aranda</v>
          </cell>
          <cell r="K293">
            <v>3212134603</v>
          </cell>
          <cell r="L293">
            <v>3212134603</v>
          </cell>
          <cell r="M293" t="str">
            <v>acjlibertadvigilada@ymcabogota.org</v>
          </cell>
          <cell r="N293" t="str">
            <v>SRPA</v>
          </cell>
          <cell r="O293" t="str">
            <v>Libertad vigilada – asistida</v>
          </cell>
          <cell r="P293"/>
          <cell r="Q293" t="str">
            <v>SRPA</v>
          </cell>
          <cell r="R293"/>
          <cell r="S293" t="str">
            <v>11-1596-2020</v>
          </cell>
          <cell r="T293">
            <v>160</v>
          </cell>
          <cell r="U293"/>
          <cell r="V293">
            <v>44184</v>
          </cell>
          <cell r="W293">
            <v>44347</v>
          </cell>
          <cell r="X293">
            <v>412824320</v>
          </cell>
          <cell r="Y293" t="str">
            <v>Mabel Adriana Gonzalez Solarte</v>
          </cell>
        </row>
        <row r="294">
          <cell r="B294" t="str">
            <v>11-50-293</v>
          </cell>
          <cell r="C294" t="str">
            <v>Bogotá</v>
          </cell>
          <cell r="D294" t="str">
            <v>Congregación religiosos terciarios capuchinos nuestra señora de los dolores</v>
          </cell>
          <cell r="E294" t="str">
            <v>860005068-3</v>
          </cell>
          <cell r="F294" t="str">
            <v>Wilson Alexander Restrepo Gutierrez</v>
          </cell>
          <cell r="G294" t="str">
            <v>Centro de orientacion juvenil luis amigo cajica - centro de emergencia amigo y ferrer</v>
          </cell>
          <cell r="H294" t="str">
            <v>Kilometro 2 Vía Tabio Municipio De Cajicá - Cajicá</v>
          </cell>
          <cell r="I294" t="str">
            <v>Bogotá, D.C.</v>
          </cell>
          <cell r="J294" t="str">
            <v>Centro Especializado Puente Aranda</v>
          </cell>
          <cell r="K294" t="str">
            <v>8660281/8662592/8662593/ 8662594/ 3002164009</v>
          </cell>
          <cell r="L294" t="str">
            <v>8660281/8662592/8662593/ 8662594/ 3002164009</v>
          </cell>
          <cell r="M294" t="str">
            <v>coordinacion@cojlacajica.org</v>
          </cell>
          <cell r="N294" t="str">
            <v>SRPA</v>
          </cell>
          <cell r="O294" t="str">
            <v>Centro de emergencia RAJ</v>
          </cell>
          <cell r="P294"/>
          <cell r="Q294" t="str">
            <v>RAJ</v>
          </cell>
          <cell r="R294"/>
          <cell r="S294" t="str">
            <v>11-1601-2020</v>
          </cell>
          <cell r="T294">
            <v>30</v>
          </cell>
          <cell r="U294"/>
          <cell r="V294">
            <v>44184</v>
          </cell>
          <cell r="W294">
            <v>44347</v>
          </cell>
          <cell r="X294">
            <v>320984625</v>
          </cell>
          <cell r="Y294" t="str">
            <v>Mabel Adriana Gonzalez Solarte</v>
          </cell>
        </row>
        <row r="295">
          <cell r="B295" t="str">
            <v>11-242-294</v>
          </cell>
          <cell r="C295" t="str">
            <v>Bogotá</v>
          </cell>
          <cell r="D295" t="str">
            <v>Instituto psicoeducativo de Colombia - IPSICOL</v>
          </cell>
          <cell r="E295" t="str">
            <v>890983904-1</v>
          </cell>
          <cell r="F295" t="str">
            <v>Sergio Andres Acosta Tobon</v>
          </cell>
          <cell r="G295"/>
          <cell r="H295" t="str">
            <v>Carrera 51 No. 58-20 Sur</v>
          </cell>
          <cell r="I295" t="str">
            <v>Bogotá, D.C.</v>
          </cell>
          <cell r="J295" t="str">
            <v>Centro Especializado Puente Aranda</v>
          </cell>
          <cell r="K295" t="str">
            <v>2380373/3173005324</v>
          </cell>
          <cell r="L295">
            <v>3023562861</v>
          </cell>
          <cell r="M295" t="str">
            <v>ipsicolhogarfemenino@yahoo.com</v>
          </cell>
          <cell r="N295" t="str">
            <v>SRPA</v>
          </cell>
          <cell r="O295" t="str">
            <v>Centro de atención especializada</v>
          </cell>
          <cell r="P295"/>
          <cell r="Q295" t="str">
            <v>SRPA</v>
          </cell>
          <cell r="R295"/>
          <cell r="S295" t="str">
            <v>11-1561-2020</v>
          </cell>
          <cell r="T295">
            <v>27</v>
          </cell>
          <cell r="U295"/>
          <cell r="V295">
            <v>44184</v>
          </cell>
          <cell r="W295">
            <v>44347</v>
          </cell>
          <cell r="X295">
            <v>318213076.5</v>
          </cell>
          <cell r="Y295" t="str">
            <v>Mabel Adriana Gonzalez Solarte</v>
          </cell>
        </row>
        <row r="296">
          <cell r="B296" t="str">
            <v>11-50-295</v>
          </cell>
          <cell r="C296" t="str">
            <v>Bogotá</v>
          </cell>
          <cell r="D296" t="str">
            <v>Congregación religiosos terciarios capuchinos nuestra señora de los dolores</v>
          </cell>
          <cell r="E296" t="str">
            <v>860005068-3</v>
          </cell>
          <cell r="F296" t="str">
            <v>Wilson Alexander Restrepo Gutierrez</v>
          </cell>
          <cell r="G296" t="str">
            <v>Club amigo casa taller</v>
          </cell>
          <cell r="H296" t="str">
            <v>Carrera 32A No. 9a-10 Sur barrio Ciudad Montes</v>
          </cell>
          <cell r="I296" t="str">
            <v>Bogotá, D.C.</v>
          </cell>
          <cell r="J296" t="str">
            <v>Centro Especializado Puente Aranda</v>
          </cell>
          <cell r="K296" t="str">
            <v>3122110523 / 3146203019 / 7136600</v>
          </cell>
          <cell r="L296" t="str">
            <v>3122110523 / 3146203019 / 7136600</v>
          </cell>
          <cell r="M296" t="str">
            <v>coord.casataller@opanamigo.org</v>
          </cell>
          <cell r="N296" t="str">
            <v>SRPA</v>
          </cell>
          <cell r="O296" t="str">
            <v>Externado RAJ</v>
          </cell>
          <cell r="P296" t="str">
            <v>Media jornada</v>
          </cell>
          <cell r="Q296" t="str">
            <v>RAJ</v>
          </cell>
          <cell r="R296"/>
          <cell r="S296" t="str">
            <v>11-1602-2020</v>
          </cell>
          <cell r="T296">
            <v>80</v>
          </cell>
          <cell r="U296"/>
          <cell r="V296">
            <v>44184</v>
          </cell>
          <cell r="W296">
            <v>44347</v>
          </cell>
          <cell r="X296">
            <v>244126080</v>
          </cell>
          <cell r="Y296" t="str">
            <v>Mabel Adriana Gonzalez Solarte</v>
          </cell>
        </row>
        <row r="297">
          <cell r="B297" t="str">
            <v>11-50-296</v>
          </cell>
          <cell r="C297" t="str">
            <v>Bogotá</v>
          </cell>
          <cell r="D297" t="str">
            <v>Congregación religiosos terciarios capuchinos nuestra señora de los dolores</v>
          </cell>
          <cell r="E297" t="str">
            <v>860005068-3</v>
          </cell>
          <cell r="F297" t="str">
            <v>Wilson Alexander Restrepo Gutierrez</v>
          </cell>
          <cell r="G297" t="str">
            <v>Club amigo avenida 68</v>
          </cell>
          <cell r="H297" t="str">
            <v>Avenida 68 No. 67f-56</v>
          </cell>
          <cell r="I297" t="str">
            <v>Bogotá, D.C.</v>
          </cell>
          <cell r="J297" t="str">
            <v>Centro Especializado Puente Aranda</v>
          </cell>
          <cell r="K297">
            <v>3176266597</v>
          </cell>
          <cell r="L297">
            <v>3176266597</v>
          </cell>
          <cell r="M297" t="str">
            <v>coord.av68@opanamigo.org</v>
          </cell>
          <cell r="N297" t="str">
            <v>SRPA</v>
          </cell>
          <cell r="O297" t="str">
            <v>Semicerrado externado</v>
          </cell>
          <cell r="P297" t="str">
            <v>Media jornada</v>
          </cell>
          <cell r="Q297" t="str">
            <v>SRPA</v>
          </cell>
          <cell r="R297"/>
          <cell r="S297" t="str">
            <v>11-1590-2020</v>
          </cell>
          <cell r="T297">
            <v>80</v>
          </cell>
          <cell r="U297"/>
          <cell r="V297">
            <v>44184</v>
          </cell>
          <cell r="W297">
            <v>44347</v>
          </cell>
          <cell r="X297">
            <v>248852760</v>
          </cell>
          <cell r="Y297" t="str">
            <v>Mabel Adriana Gonzalez Solarte</v>
          </cell>
        </row>
        <row r="298">
          <cell r="B298" t="str">
            <v>11-12-297</v>
          </cell>
          <cell r="C298" t="str">
            <v>Bogotá</v>
          </cell>
          <cell r="D298" t="str">
            <v>Asociación cristiana de jóvenes de Bogotá y Cundinamarca – ACJ YMCA</v>
          </cell>
          <cell r="E298" t="str">
            <v>860018862-1</v>
          </cell>
          <cell r="F298" t="str">
            <v>Gloria Cecilia Hidalgo Franco</v>
          </cell>
          <cell r="G298" t="str">
            <v>Centro de formacion juvenil</v>
          </cell>
          <cell r="H298" t="str">
            <v>Carrera 31 B No. 1H-68 Santa Matilde</v>
          </cell>
          <cell r="I298" t="str">
            <v>Bogotá, D.C.</v>
          </cell>
          <cell r="J298" t="str">
            <v>Centro Especializado Puente Aranda</v>
          </cell>
          <cell r="K298" t="str">
            <v>2212620/2212078/ 3112685502</v>
          </cell>
          <cell r="L298">
            <v>3212134603</v>
          </cell>
          <cell r="M298" t="str">
            <v>acjpsc@ymcabogota.org</v>
          </cell>
          <cell r="N298" t="str">
            <v>SRPA</v>
          </cell>
          <cell r="O298" t="str">
            <v>Prestación de servicios sociales a la comunidad</v>
          </cell>
          <cell r="P298"/>
          <cell r="Q298" t="str">
            <v>SRPA</v>
          </cell>
          <cell r="R298"/>
          <cell r="S298" t="str">
            <v>11-1595-2020</v>
          </cell>
          <cell r="T298">
            <v>100</v>
          </cell>
          <cell r="U298"/>
          <cell r="V298">
            <v>44184</v>
          </cell>
          <cell r="W298">
            <v>44347</v>
          </cell>
          <cell r="X298">
            <v>177719400</v>
          </cell>
          <cell r="Y298" t="str">
            <v>Mabel Adriana Gonzalez Solarte</v>
          </cell>
        </row>
        <row r="299">
          <cell r="B299" t="str">
            <v>11-242-298</v>
          </cell>
          <cell r="C299" t="str">
            <v>Bogotá</v>
          </cell>
          <cell r="D299" t="str">
            <v>Instituto psicoeducativo de Colombia - IPSICOL</v>
          </cell>
          <cell r="E299" t="str">
            <v>890983904-1</v>
          </cell>
          <cell r="F299" t="str">
            <v>Sergio Andres Acosta Tobon</v>
          </cell>
          <cell r="G299"/>
          <cell r="H299" t="str">
            <v>Carrera 51 No. 58-20 Sur</v>
          </cell>
          <cell r="I299" t="str">
            <v>Bogotá, D.C.</v>
          </cell>
          <cell r="J299" t="str">
            <v>Centro Especializado Puente Aranda</v>
          </cell>
          <cell r="K299" t="str">
            <v>2380373/3173005324</v>
          </cell>
          <cell r="L299">
            <v>3023562861</v>
          </cell>
          <cell r="M299" t="str">
            <v>ipsicolhogarfemenino@yahoo.com</v>
          </cell>
          <cell r="N299" t="str">
            <v>SRPA</v>
          </cell>
          <cell r="O299" t="str">
            <v>Centro de internamiento preventivo</v>
          </cell>
          <cell r="P299"/>
          <cell r="Q299" t="str">
            <v>SRPA</v>
          </cell>
          <cell r="R299"/>
          <cell r="S299" t="str">
            <v>11-1563-2020</v>
          </cell>
          <cell r="T299">
            <v>20</v>
          </cell>
          <cell r="U299"/>
          <cell r="V299">
            <v>44184</v>
          </cell>
          <cell r="W299">
            <v>44347</v>
          </cell>
          <cell r="X299">
            <v>235176370</v>
          </cell>
          <cell r="Y299" t="str">
            <v>Mabel Adriana Gonzalez Solarte</v>
          </cell>
        </row>
        <row r="300">
          <cell r="B300" t="str">
            <v>54-248-299</v>
          </cell>
          <cell r="C300" t="str">
            <v>Norte_de_Santander</v>
          </cell>
          <cell r="D300" t="str">
            <v>ONG Crecer en familia</v>
          </cell>
          <cell r="E300" t="str">
            <v>805020621-1</v>
          </cell>
          <cell r="F300" t="str">
            <v>Zulamita Ana Liliana Kaim Torres</v>
          </cell>
          <cell r="G300"/>
          <cell r="H300" t="str">
            <v>Avenida 11E No. 3-27 Quinta oriental</v>
          </cell>
          <cell r="I300" t="str">
            <v>Cúcuta</v>
          </cell>
          <cell r="J300" t="str">
            <v>GAT</v>
          </cell>
          <cell r="K300">
            <v>5775494</v>
          </cell>
          <cell r="L300">
            <v>3007477475</v>
          </cell>
          <cell r="M300" t="str">
            <v>centroemergenciaongcucuta@gmail.com</v>
          </cell>
          <cell r="N300" t="str">
            <v>SRD</v>
          </cell>
          <cell r="O300" t="str">
            <v>Centro de emergencia</v>
          </cell>
          <cell r="P300"/>
          <cell r="Q300" t="str">
            <v>Vulneración</v>
          </cell>
          <cell r="R300"/>
          <cell r="S300">
            <v>456</v>
          </cell>
          <cell r="T300">
            <v>20</v>
          </cell>
          <cell r="U300"/>
          <cell r="V300">
            <v>44181</v>
          </cell>
          <cell r="W300">
            <v>44347</v>
          </cell>
          <cell r="X300">
            <v>191137420</v>
          </cell>
          <cell r="Y300" t="str">
            <v>Claudia Ximena Pabón</v>
          </cell>
        </row>
        <row r="301">
          <cell r="B301" t="str">
            <v>54-248-300</v>
          </cell>
          <cell r="C301" t="str">
            <v>Norte_de_Santander</v>
          </cell>
          <cell r="D301" t="str">
            <v>ONG Crecer en familia</v>
          </cell>
          <cell r="E301" t="str">
            <v>805020621-1</v>
          </cell>
          <cell r="F301" t="str">
            <v>Zulamita Ana Liliana Kaim Torres</v>
          </cell>
          <cell r="G301" t="str">
            <v>Sede Niñas</v>
          </cell>
          <cell r="H301" t="str">
            <v>Calle 4 No. 1-45 Barrio Colsag</v>
          </cell>
          <cell r="I301" t="str">
            <v>Cúcuta</v>
          </cell>
          <cell r="J301" t="str">
            <v>GAT</v>
          </cell>
          <cell r="K301"/>
          <cell r="L301">
            <v>3223064166</v>
          </cell>
          <cell r="M301" t="str">
            <v>vidaencallesanmiguel@gmail.com</v>
          </cell>
          <cell r="N301" t="str">
            <v>SRD</v>
          </cell>
          <cell r="O301" t="str">
            <v>Internado</v>
          </cell>
          <cell r="P301"/>
          <cell r="Q301" t="str">
            <v>Calle</v>
          </cell>
          <cell r="R301"/>
          <cell r="S301">
            <v>457</v>
          </cell>
          <cell r="T301">
            <v>38</v>
          </cell>
          <cell r="U301"/>
          <cell r="V301">
            <v>44181</v>
          </cell>
          <cell r="W301">
            <v>44347</v>
          </cell>
          <cell r="X301">
            <v>638277520</v>
          </cell>
          <cell r="Y301" t="str">
            <v>Diana Jasmin Rodriguez</v>
          </cell>
        </row>
        <row r="302">
          <cell r="B302" t="str">
            <v>54-248-301</v>
          </cell>
          <cell r="C302" t="str">
            <v>Norte_de_Santander</v>
          </cell>
          <cell r="D302" t="str">
            <v>ONG Crecer en familia</v>
          </cell>
          <cell r="E302" t="str">
            <v>805020621-1</v>
          </cell>
          <cell r="F302" t="str">
            <v>Zulamita Ana Liliana Kaim Torres</v>
          </cell>
          <cell r="G302" t="str">
            <v>Sede Niños</v>
          </cell>
          <cell r="H302" t="str">
            <v>Avenida 16 No. 9-62 Barrio san Miguel</v>
          </cell>
          <cell r="I302" t="str">
            <v>Cúcuta</v>
          </cell>
          <cell r="J302" t="str">
            <v>GAT</v>
          </cell>
          <cell r="K302"/>
          <cell r="L302">
            <v>3154108296</v>
          </cell>
          <cell r="M302" t="str">
            <v>ongcrecefamiliacalle2020@gmail.com</v>
          </cell>
          <cell r="N302" t="str">
            <v>SRD</v>
          </cell>
          <cell r="O302" t="str">
            <v>Internado</v>
          </cell>
          <cell r="P302"/>
          <cell r="Q302" t="str">
            <v>Calle</v>
          </cell>
          <cell r="R302"/>
          <cell r="S302">
            <v>457</v>
          </cell>
          <cell r="T302">
            <v>42</v>
          </cell>
          <cell r="U302"/>
          <cell r="V302">
            <v>44181</v>
          </cell>
          <cell r="W302">
            <v>44347</v>
          </cell>
          <cell r="X302"/>
          <cell r="Y302" t="str">
            <v>Diana Jasmin Rodriguez</v>
          </cell>
        </row>
        <row r="303">
          <cell r="B303" t="str">
            <v>54-248-302</v>
          </cell>
          <cell r="C303" t="str">
            <v>Norte_de_Santander</v>
          </cell>
          <cell r="D303" t="str">
            <v>ONG Crecer en familia</v>
          </cell>
          <cell r="E303" t="str">
            <v>805020621-1</v>
          </cell>
          <cell r="F303" t="str">
            <v>Zulamita Ana Liliana Kaim Torres</v>
          </cell>
          <cell r="G303"/>
          <cell r="H303" t="str">
            <v>Calle 21 No. 0B-40 Barrio blanco</v>
          </cell>
          <cell r="I303" t="str">
            <v>Cúcuta</v>
          </cell>
          <cell r="J303" t="str">
            <v>GAT</v>
          </cell>
          <cell r="K303"/>
          <cell r="L303">
            <v>3147872339</v>
          </cell>
          <cell r="M303" t="str">
            <v>crecefamiliahogaresustitutosns@gmail.com</v>
          </cell>
          <cell r="N303" t="str">
            <v>SRD</v>
          </cell>
          <cell r="O303" t="str">
            <v>Hogar sustituto entidad</v>
          </cell>
          <cell r="P303"/>
          <cell r="Q303" t="str">
            <v>HS: Vulneración - Discapacidad</v>
          </cell>
          <cell r="R303"/>
          <cell r="S303">
            <v>458</v>
          </cell>
          <cell r="T303">
            <v>429</v>
          </cell>
          <cell r="U303"/>
          <cell r="V303">
            <v>44181</v>
          </cell>
          <cell r="W303">
            <v>44347</v>
          </cell>
          <cell r="X303">
            <v>3144370822</v>
          </cell>
          <cell r="Y303" t="str">
            <v>Claudia Ximena Pabón</v>
          </cell>
        </row>
        <row r="304">
          <cell r="B304" t="str">
            <v>54-65-303</v>
          </cell>
          <cell r="C304" t="str">
            <v>Norte_de_Santander</v>
          </cell>
          <cell r="D304" t="str">
            <v>Corporación eclesial y educativa para el desarrollo humano sostenible - Cambio y esperanza</v>
          </cell>
          <cell r="E304" t="str">
            <v>900304383-6</v>
          </cell>
          <cell r="F304" t="str">
            <v>Edwin Abdel Ariza Mendoza</v>
          </cell>
          <cell r="G304"/>
          <cell r="H304" t="str">
            <v>Calle 28 No. 9-04 Barrio patio centro</v>
          </cell>
          <cell r="I304" t="str">
            <v>Los Patios</v>
          </cell>
          <cell r="J304" t="str">
            <v>GAT</v>
          </cell>
          <cell r="K304"/>
          <cell r="L304">
            <v>3204349326</v>
          </cell>
          <cell r="M304" t="str">
            <v>internadocambioyesperanza@gmail.com</v>
          </cell>
          <cell r="N304" t="str">
            <v>SRD</v>
          </cell>
          <cell r="O304" t="str">
            <v>Internado</v>
          </cell>
          <cell r="P304"/>
          <cell r="Q304" t="str">
            <v>Vulneración</v>
          </cell>
          <cell r="R304"/>
          <cell r="S304">
            <v>451</v>
          </cell>
          <cell r="T304">
            <v>39</v>
          </cell>
          <cell r="U304"/>
          <cell r="V304">
            <v>44180</v>
          </cell>
          <cell r="W304">
            <v>44347</v>
          </cell>
          <cell r="X304">
            <v>311160291</v>
          </cell>
          <cell r="Y304" t="str">
            <v>Beatriz Fiallo Martinez</v>
          </cell>
        </row>
        <row r="305">
          <cell r="B305" t="str">
            <v>54-239-304</v>
          </cell>
          <cell r="C305" t="str">
            <v>Norte_de_Santander</v>
          </cell>
          <cell r="D305" t="str">
            <v>Instituto la esperanza</v>
          </cell>
          <cell r="E305" t="str">
            <v>890500623-3</v>
          </cell>
          <cell r="F305" t="str">
            <v>Ana Helena Vega de Camargo</v>
          </cell>
          <cell r="G305"/>
          <cell r="H305" t="str">
            <v>Kilómetro 1.5 altos del trapiche anillo vial lomitas</v>
          </cell>
          <cell r="I305" t="str">
            <v>Villa Del Rosario</v>
          </cell>
          <cell r="J305" t="str">
            <v>GAT</v>
          </cell>
          <cell r="K305">
            <v>5751239</v>
          </cell>
          <cell r="L305">
            <v>3132844042</v>
          </cell>
          <cell r="M305" t="str">
            <v>internadolaesperanza@hotmail.com</v>
          </cell>
          <cell r="N305" t="str">
            <v>SRD</v>
          </cell>
          <cell r="O305" t="str">
            <v>Internado</v>
          </cell>
          <cell r="P305"/>
          <cell r="Q305" t="str">
            <v>Discapacidad</v>
          </cell>
          <cell r="R305" t="str">
            <v>Intelectual</v>
          </cell>
          <cell r="S305">
            <v>452</v>
          </cell>
          <cell r="T305">
            <v>63</v>
          </cell>
          <cell r="U305"/>
          <cell r="V305">
            <v>44180</v>
          </cell>
          <cell r="W305">
            <v>44347</v>
          </cell>
          <cell r="X305">
            <v>576632795</v>
          </cell>
          <cell r="Y305" t="str">
            <v>Sara Patricia Lopez</v>
          </cell>
        </row>
        <row r="306">
          <cell r="B306" t="str">
            <v>54-190-305</v>
          </cell>
          <cell r="C306" t="str">
            <v>Norte_de_Santander</v>
          </cell>
          <cell r="D306" t="str">
            <v>Fundación pía autónoma asilo Andresen</v>
          </cell>
          <cell r="E306" t="str">
            <v>890500509-1</v>
          </cell>
          <cell r="F306" t="str">
            <v>Jose Elver Rojas Herrera</v>
          </cell>
          <cell r="G306"/>
          <cell r="H306" t="str">
            <v>Avenida 4 No. 17-41 Barrio la Playa</v>
          </cell>
          <cell r="I306" t="str">
            <v>Cúcuta</v>
          </cell>
          <cell r="J306" t="str">
            <v>GAT</v>
          </cell>
          <cell r="K306"/>
          <cell r="L306">
            <v>3124044622</v>
          </cell>
          <cell r="M306" t="str">
            <v>coordinacionrasiloandresen@gmail.com</v>
          </cell>
          <cell r="N306" t="str">
            <v>SRD</v>
          </cell>
          <cell r="O306" t="str">
            <v>Externado</v>
          </cell>
          <cell r="P306" t="str">
            <v>Media jornada</v>
          </cell>
          <cell r="Q306" t="str">
            <v>Vulneración</v>
          </cell>
          <cell r="R306"/>
          <cell r="S306">
            <v>450</v>
          </cell>
          <cell r="T306">
            <v>100</v>
          </cell>
          <cell r="U306"/>
          <cell r="V306">
            <v>44180</v>
          </cell>
          <cell r="W306">
            <v>44347</v>
          </cell>
          <cell r="X306">
            <v>291576200</v>
          </cell>
          <cell r="Y306" t="str">
            <v>Diana Jasmin Rodriguez</v>
          </cell>
        </row>
        <row r="307">
          <cell r="B307" t="str">
            <v>54-63-306</v>
          </cell>
          <cell r="C307" t="str">
            <v>Norte_de_Santander</v>
          </cell>
          <cell r="D307" t="str">
            <v>Corporación de profesionales para el desarrollo integral comunitario</v>
          </cell>
          <cell r="E307" t="str">
            <v>804003003-2</v>
          </cell>
          <cell r="F307" t="str">
            <v>Maria Estela Contreras Antolinez</v>
          </cell>
          <cell r="G307"/>
          <cell r="H307" t="str">
            <v>Calle 6N No. 5-20 Barrio pescadero</v>
          </cell>
          <cell r="I307" t="str">
            <v>Cúcuta</v>
          </cell>
          <cell r="J307" t="str">
            <v>GAT</v>
          </cell>
          <cell r="K307">
            <v>5723422</v>
          </cell>
          <cell r="L307">
            <v>3158020261</v>
          </cell>
          <cell r="M307" t="str">
            <v>coordinación@corprodinco.org</v>
          </cell>
          <cell r="N307" t="str">
            <v>SRD</v>
          </cell>
          <cell r="O307" t="str">
            <v>Externado</v>
          </cell>
          <cell r="P307" t="str">
            <v>Media jornada</v>
          </cell>
          <cell r="Q307" t="str">
            <v>Trabajo infantil</v>
          </cell>
          <cell r="R307"/>
          <cell r="S307">
            <v>455</v>
          </cell>
          <cell r="T307">
            <v>50</v>
          </cell>
          <cell r="U307"/>
          <cell r="V307">
            <v>44180</v>
          </cell>
          <cell r="W307">
            <v>44347</v>
          </cell>
          <cell r="X307">
            <v>145788100</v>
          </cell>
          <cell r="Y307" t="str">
            <v>Diana Jasmin Rodriguez</v>
          </cell>
        </row>
        <row r="308">
          <cell r="B308" t="str">
            <v>54-248-307</v>
          </cell>
          <cell r="C308" t="str">
            <v>Norte_de_Santander</v>
          </cell>
          <cell r="D308" t="str">
            <v>ONG Crecer en familia</v>
          </cell>
          <cell r="E308" t="str">
            <v>805020621-1</v>
          </cell>
          <cell r="F308" t="str">
            <v>Zulamita Ana Liliana Kaim Torres</v>
          </cell>
          <cell r="G308"/>
          <cell r="H308" t="str">
            <v>Calle 2 BN No. 10-46 Kilómetro 8 vía municipio de los patios</v>
          </cell>
          <cell r="I308" t="str">
            <v>Los Patios</v>
          </cell>
          <cell r="J308" t="str">
            <v>GAT</v>
          </cell>
          <cell r="K308"/>
          <cell r="L308">
            <v>3178754995</v>
          </cell>
          <cell r="M308" t="str">
            <v>crecefamiliacae@gmail.com</v>
          </cell>
          <cell r="N308" t="str">
            <v>SRPA</v>
          </cell>
          <cell r="O308" t="str">
            <v>Centro de atención especializada</v>
          </cell>
          <cell r="P308"/>
          <cell r="Q308" t="str">
            <v>SRPA</v>
          </cell>
          <cell r="R308"/>
          <cell r="S308">
            <v>460</v>
          </cell>
          <cell r="T308">
            <v>97</v>
          </cell>
          <cell r="U308"/>
          <cell r="V308">
            <v>44181</v>
          </cell>
          <cell r="W308">
            <v>44347</v>
          </cell>
          <cell r="X308">
            <v>1554768590</v>
          </cell>
          <cell r="Y308" t="str">
            <v>Martha Liliana Alvarez</v>
          </cell>
        </row>
        <row r="309">
          <cell r="B309" t="str">
            <v>54-248-308</v>
          </cell>
          <cell r="C309" t="str">
            <v>Norte_de_Santander</v>
          </cell>
          <cell r="D309" t="str">
            <v>ONG Crecer en familia</v>
          </cell>
          <cell r="E309" t="str">
            <v>805020621-1</v>
          </cell>
          <cell r="F309" t="str">
            <v>Zulamita Ana Liliana Kaim Torres</v>
          </cell>
          <cell r="G309"/>
          <cell r="H309" t="str">
            <v>Calle 2 BN No. 10-46 Kilómetro 8 vía municipio de los patios</v>
          </cell>
          <cell r="I309" t="str">
            <v>Los Patios</v>
          </cell>
          <cell r="J309" t="str">
            <v>GAT</v>
          </cell>
          <cell r="K309"/>
          <cell r="L309">
            <v>3206188963</v>
          </cell>
          <cell r="M309" t="str">
            <v>crecefamiliacip@gmail.com</v>
          </cell>
          <cell r="N309" t="str">
            <v>SRPA</v>
          </cell>
          <cell r="O309" t="str">
            <v>Centro de internamiento preventivo</v>
          </cell>
          <cell r="P309"/>
          <cell r="Q309" t="str">
            <v>SRPA</v>
          </cell>
          <cell r="R309"/>
          <cell r="S309">
            <v>460</v>
          </cell>
          <cell r="T309">
            <v>35</v>
          </cell>
          <cell r="U309"/>
          <cell r="V309">
            <v>44181</v>
          </cell>
          <cell r="W309">
            <v>44347</v>
          </cell>
          <cell r="X309"/>
          <cell r="Y309" t="str">
            <v>Martha Liliana Alvarez</v>
          </cell>
        </row>
        <row r="310">
          <cell r="B310" t="str">
            <v>54-248-309</v>
          </cell>
          <cell r="C310" t="str">
            <v>Norte_de_Santander</v>
          </cell>
          <cell r="D310" t="str">
            <v>ONG Crecer en familia</v>
          </cell>
          <cell r="E310" t="str">
            <v>805020621-1</v>
          </cell>
          <cell r="F310" t="str">
            <v>Zulamita Ana Liliana Kaim Torres</v>
          </cell>
          <cell r="G310"/>
          <cell r="H310" t="str">
            <v>Calle 15 No. 2-63 la playa</v>
          </cell>
          <cell r="I310" t="str">
            <v>Cúcuta</v>
          </cell>
          <cell r="J310" t="str">
            <v>GAT</v>
          </cell>
          <cell r="K310"/>
          <cell r="L310">
            <v>3175761624</v>
          </cell>
          <cell r="M310" t="str">
            <v>crecefamilia.lib.vigilada@gmail.com</v>
          </cell>
          <cell r="N310" t="str">
            <v>SRPA</v>
          </cell>
          <cell r="O310" t="str">
            <v>Libertad vigilada – asistida</v>
          </cell>
          <cell r="P310"/>
          <cell r="Q310" t="str">
            <v>SRPA</v>
          </cell>
          <cell r="R310"/>
          <cell r="S310">
            <v>459</v>
          </cell>
          <cell r="T310">
            <v>70</v>
          </cell>
          <cell r="U310"/>
          <cell r="V310">
            <v>44181</v>
          </cell>
          <cell r="W310">
            <v>44347</v>
          </cell>
          <cell r="X310">
            <v>206412160</v>
          </cell>
          <cell r="Y310" t="str">
            <v>Diana Jasmin Rodriguez</v>
          </cell>
        </row>
        <row r="311">
          <cell r="B311" t="str">
            <v>54-248-310</v>
          </cell>
          <cell r="C311" t="str">
            <v>Norte_de_Santander</v>
          </cell>
          <cell r="D311" t="str">
            <v>ONG Crecer en familia</v>
          </cell>
          <cell r="E311" t="str">
            <v>805020621-1</v>
          </cell>
          <cell r="F311" t="str">
            <v>Zulamita Ana Liliana Kaim Torres</v>
          </cell>
          <cell r="G311"/>
          <cell r="H311" t="str">
            <v>Carrera 28 No. 8-32 barrio Sequisentenario</v>
          </cell>
          <cell r="I311" t="str">
            <v>Ocaña</v>
          </cell>
          <cell r="J311" t="str">
            <v>GAT</v>
          </cell>
          <cell r="K311"/>
          <cell r="L311">
            <v>3157427136</v>
          </cell>
          <cell r="M311" t="str">
            <v>crecefamilia.lib.vigilada@gmail.com</v>
          </cell>
          <cell r="N311" t="str">
            <v>SRPA</v>
          </cell>
          <cell r="O311" t="str">
            <v>Libertad vigilada – asistida</v>
          </cell>
          <cell r="P311"/>
          <cell r="Q311" t="str">
            <v>SRPA</v>
          </cell>
          <cell r="R311"/>
          <cell r="S311">
            <v>459</v>
          </cell>
          <cell r="T311">
            <v>10</v>
          </cell>
          <cell r="U311"/>
          <cell r="V311">
            <v>44181</v>
          </cell>
          <cell r="W311">
            <v>44347</v>
          </cell>
          <cell r="X311"/>
          <cell r="Y311" t="str">
            <v>Diana Jasmin Rodriguez</v>
          </cell>
        </row>
        <row r="312">
          <cell r="B312" t="str">
            <v>54-248-311</v>
          </cell>
          <cell r="C312" t="str">
            <v>Norte_de_Santander</v>
          </cell>
          <cell r="D312" t="str">
            <v>ONG Crecer en familia</v>
          </cell>
          <cell r="E312" t="str">
            <v>805020621-1</v>
          </cell>
          <cell r="F312" t="str">
            <v>Zulamita Ana Liliana Kaim Torres</v>
          </cell>
          <cell r="G312"/>
          <cell r="H312" t="str">
            <v>Calle 13 No. 1-48 la playa</v>
          </cell>
          <cell r="I312" t="str">
            <v>Cúcuta</v>
          </cell>
          <cell r="J312" t="str">
            <v>GAT</v>
          </cell>
          <cell r="K312"/>
          <cell r="L312">
            <v>3175761624</v>
          </cell>
          <cell r="M312" t="str">
            <v>ongcrecerenfamiliacetra@gmail.com</v>
          </cell>
          <cell r="N312" t="str">
            <v>SRPA</v>
          </cell>
          <cell r="O312" t="str">
            <v>Centro transitorio</v>
          </cell>
          <cell r="P312"/>
          <cell r="Q312" t="str">
            <v>SRPA</v>
          </cell>
          <cell r="R312"/>
          <cell r="S312">
            <v>461</v>
          </cell>
          <cell r="T312">
            <v>3</v>
          </cell>
          <cell r="U312"/>
          <cell r="V312">
            <v>44181</v>
          </cell>
          <cell r="W312">
            <v>44347</v>
          </cell>
          <cell r="X312">
            <v>65752935</v>
          </cell>
          <cell r="Y312" t="str">
            <v>Martha Liliana Alvarez</v>
          </cell>
        </row>
        <row r="313">
          <cell r="B313" t="str">
            <v>54-248-312</v>
          </cell>
          <cell r="C313" t="str">
            <v>Norte_de_Santander</v>
          </cell>
          <cell r="D313" t="str">
            <v>ONG Crecer en familia</v>
          </cell>
          <cell r="E313" t="str">
            <v>805020621-1</v>
          </cell>
          <cell r="F313" t="str">
            <v>Zulamita Ana Liliana Kaim Torres</v>
          </cell>
          <cell r="G313"/>
          <cell r="H313" t="str">
            <v>Calle 7 No. 34-19 Apto 01 la Primavera</v>
          </cell>
          <cell r="I313" t="str">
            <v>Ocaña</v>
          </cell>
          <cell r="J313" t="str">
            <v>GAT</v>
          </cell>
          <cell r="K313"/>
          <cell r="L313">
            <v>3175761624</v>
          </cell>
          <cell r="M313" t="str">
            <v>ongcrecerenfamiliacetra@gmail.com</v>
          </cell>
          <cell r="N313" t="str">
            <v>SRPA</v>
          </cell>
          <cell r="O313" t="str">
            <v>Centro transitorio</v>
          </cell>
          <cell r="P313"/>
          <cell r="Q313" t="str">
            <v>SRPA</v>
          </cell>
          <cell r="R313"/>
          <cell r="S313">
            <v>461</v>
          </cell>
          <cell r="T313">
            <v>2</v>
          </cell>
          <cell r="U313"/>
          <cell r="V313">
            <v>44181</v>
          </cell>
          <cell r="W313">
            <v>44347</v>
          </cell>
          <cell r="X313"/>
          <cell r="Y313" t="str">
            <v>Martha Liliana Alvarez</v>
          </cell>
        </row>
        <row r="314">
          <cell r="B314" t="str">
            <v>54-248-313</v>
          </cell>
          <cell r="C314" t="str">
            <v>Norte_de_Santander</v>
          </cell>
          <cell r="D314" t="str">
            <v>ONG Crecer en familia</v>
          </cell>
          <cell r="E314" t="str">
            <v>805020621-1</v>
          </cell>
          <cell r="F314" t="str">
            <v>Zulamita Ana Liliana Kaim Torres</v>
          </cell>
          <cell r="G314"/>
          <cell r="H314" t="str">
            <v>Carrera 5 con calle 6 esquina alcaldía</v>
          </cell>
          <cell r="I314" t="str">
            <v>Pamplona</v>
          </cell>
          <cell r="J314" t="str">
            <v>GAT</v>
          </cell>
          <cell r="K314"/>
          <cell r="L314">
            <v>3175761624</v>
          </cell>
          <cell r="M314" t="str">
            <v>ongcrecerenfamiliacetra@gmail.com</v>
          </cell>
          <cell r="N314" t="str">
            <v>SRPA</v>
          </cell>
          <cell r="O314" t="str">
            <v>Centro transitorio</v>
          </cell>
          <cell r="P314"/>
          <cell r="Q314" t="str">
            <v>SRPA</v>
          </cell>
          <cell r="R314"/>
          <cell r="S314">
            <v>461</v>
          </cell>
          <cell r="T314">
            <v>1</v>
          </cell>
          <cell r="U314"/>
          <cell r="V314">
            <v>44181</v>
          </cell>
          <cell r="W314">
            <v>44347</v>
          </cell>
          <cell r="X314"/>
          <cell r="Y314" t="str">
            <v>Martha Liliana Alvarez</v>
          </cell>
        </row>
        <row r="315">
          <cell r="B315" t="str">
            <v>54-127-314</v>
          </cell>
          <cell r="C315" t="str">
            <v>Norte_de_Santander</v>
          </cell>
          <cell r="D315" t="str">
            <v>Fundación familiar pro rehabilitación de farmacodependientes FFARO</v>
          </cell>
          <cell r="E315" t="str">
            <v>800034694-1</v>
          </cell>
          <cell r="F315" t="str">
            <v>Luis Edier Usma Osorio</v>
          </cell>
          <cell r="G315" t="str">
            <v>Santiago Apostol</v>
          </cell>
          <cell r="H315" t="str">
            <v>Casa A lote 11 urbanización la Carolina</v>
          </cell>
          <cell r="I315" t="str">
            <v>Cúcuta</v>
          </cell>
          <cell r="J315" t="str">
            <v>GAT</v>
          </cell>
          <cell r="K315"/>
          <cell r="L315">
            <v>3138011382</v>
          </cell>
          <cell r="M315" t="str">
            <v>sedesantiago@fundacionfaro.org</v>
          </cell>
          <cell r="N315" t="str">
            <v>SRPA</v>
          </cell>
          <cell r="O315" t="str">
            <v>Centro de emergencia RAJ</v>
          </cell>
          <cell r="P315"/>
          <cell r="Q315" t="str">
            <v>RAJ</v>
          </cell>
          <cell r="R315"/>
          <cell r="S315">
            <v>453</v>
          </cell>
          <cell r="T315">
            <v>5</v>
          </cell>
          <cell r="U315"/>
          <cell r="V315">
            <v>44180</v>
          </cell>
          <cell r="W315">
            <v>44347</v>
          </cell>
          <cell r="X315">
            <v>345374286</v>
          </cell>
          <cell r="Y315" t="str">
            <v>Beatriz Fiallo Martinez</v>
          </cell>
        </row>
        <row r="316">
          <cell r="B316" t="str">
            <v>54-127-315</v>
          </cell>
          <cell r="C316" t="str">
            <v>Norte_de_Santander</v>
          </cell>
          <cell r="D316" t="str">
            <v>Fundación familiar pro rehabilitación de farmacodependientes FFARO</v>
          </cell>
          <cell r="E316" t="str">
            <v>800034694-1</v>
          </cell>
          <cell r="F316" t="str">
            <v>Luis Edier Usma Osorio</v>
          </cell>
          <cell r="G316"/>
          <cell r="H316" t="str">
            <v>Casa A lote 11 urbanización la Carolina</v>
          </cell>
          <cell r="I316" t="str">
            <v>Cúcuta</v>
          </cell>
          <cell r="J316" t="str">
            <v>GAT</v>
          </cell>
          <cell r="K316"/>
          <cell r="L316">
            <v>3138011382</v>
          </cell>
          <cell r="M316" t="str">
            <v>sedesantiago@fundacionfaro.org</v>
          </cell>
          <cell r="N316" t="str">
            <v>SRPA</v>
          </cell>
          <cell r="O316" t="str">
            <v>Internado RAJ</v>
          </cell>
          <cell r="P316"/>
          <cell r="Q316" t="str">
            <v>RAJ</v>
          </cell>
          <cell r="R316"/>
          <cell r="S316">
            <v>453</v>
          </cell>
          <cell r="T316">
            <v>32</v>
          </cell>
          <cell r="U316"/>
          <cell r="V316">
            <v>44180</v>
          </cell>
          <cell r="W316">
            <v>44347</v>
          </cell>
          <cell r="X316"/>
          <cell r="Y316" t="str">
            <v>Beatriz Fiallo Martinez</v>
          </cell>
        </row>
        <row r="317">
          <cell r="B317" t="str">
            <v>54-127-316</v>
          </cell>
          <cell r="C317" t="str">
            <v>Norte_de_Santander</v>
          </cell>
          <cell r="D317" t="str">
            <v>Fundación familiar pro rehabilitación de farmacodependientes FFARO</v>
          </cell>
          <cell r="E317" t="str">
            <v>800034694-1</v>
          </cell>
          <cell r="F317" t="str">
            <v>Luis Edier Usma Osorio</v>
          </cell>
          <cell r="G317" t="str">
            <v>San Jose</v>
          </cell>
          <cell r="H317" t="str">
            <v>Calle 11 No. 3-26 Barrio Aeropuerto</v>
          </cell>
          <cell r="I317" t="str">
            <v>Cúcuta</v>
          </cell>
          <cell r="J317" t="str">
            <v>GAT</v>
          </cell>
          <cell r="K317"/>
          <cell r="L317">
            <v>3107091512</v>
          </cell>
          <cell r="M317" t="str">
            <v>sanjose@fundacionfaro.org</v>
          </cell>
          <cell r="N317" t="str">
            <v>SRPA</v>
          </cell>
          <cell r="O317" t="str">
            <v>Semicerrado internado</v>
          </cell>
          <cell r="P317"/>
          <cell r="Q317" t="str">
            <v>SRPA</v>
          </cell>
          <cell r="R317"/>
          <cell r="S317">
            <v>454</v>
          </cell>
          <cell r="T317">
            <v>44</v>
          </cell>
          <cell r="U317"/>
          <cell r="V317">
            <v>44181</v>
          </cell>
          <cell r="W317">
            <v>44347</v>
          </cell>
          <cell r="X317">
            <v>409100978</v>
          </cell>
          <cell r="Y317" t="str">
            <v>Beatriz Fiallo Martinez</v>
          </cell>
        </row>
        <row r="318">
          <cell r="B318" t="str">
            <v>81-146-317</v>
          </cell>
          <cell r="C318" t="str">
            <v>Arauca</v>
          </cell>
          <cell r="D318" t="str">
            <v>Fundación Karit Ibita - FUNKARIB</v>
          </cell>
          <cell r="E318" t="str">
            <v>900546240-1</v>
          </cell>
          <cell r="F318" t="str">
            <v>Andres Francisco Prada Camargo</v>
          </cell>
          <cell r="G318"/>
          <cell r="H318" t="str">
            <v>Calle 13 No. 41-166 Barrio la Chorreras</v>
          </cell>
          <cell r="I318" t="str">
            <v>Arauca</v>
          </cell>
          <cell r="J318" t="str">
            <v>Arauca</v>
          </cell>
          <cell r="K318"/>
          <cell r="L318">
            <v>3124845533</v>
          </cell>
          <cell r="M318" t="str">
            <v>funkaribarauca@gmail.com</v>
          </cell>
          <cell r="N318" t="str">
            <v>SRD</v>
          </cell>
          <cell r="O318" t="str">
            <v>Intervención de apoyo - Apoyo psicosocial</v>
          </cell>
          <cell r="P318"/>
          <cell r="Q318" t="str">
            <v>Vulneración</v>
          </cell>
          <cell r="R318"/>
          <cell r="S318" t="str">
            <v>81-138-2020</v>
          </cell>
          <cell r="T318">
            <v>100</v>
          </cell>
          <cell r="U318"/>
          <cell r="V318">
            <v>44181</v>
          </cell>
          <cell r="W318">
            <v>44347</v>
          </cell>
          <cell r="X318">
            <v>189577250</v>
          </cell>
          <cell r="Y318" t="str">
            <v>Siryt Luz Mercado Davila</v>
          </cell>
        </row>
        <row r="319">
          <cell r="B319" t="str">
            <v>81-146-318</v>
          </cell>
          <cell r="C319" t="str">
            <v>Arauca</v>
          </cell>
          <cell r="D319" t="str">
            <v>Fundación Karit Ibita - FUNKARIB</v>
          </cell>
          <cell r="E319" t="str">
            <v>900546240-1</v>
          </cell>
          <cell r="F319" t="str">
            <v>Andres Francisco Prada Camargo</v>
          </cell>
          <cell r="G319"/>
          <cell r="H319" t="str">
            <v>Calle 13 No. 41-166 Barrio la Chorreras</v>
          </cell>
          <cell r="I319" t="str">
            <v>Arauca</v>
          </cell>
          <cell r="J319" t="str">
            <v>Arauca</v>
          </cell>
          <cell r="K319"/>
          <cell r="L319">
            <v>3124845533</v>
          </cell>
          <cell r="M319" t="str">
            <v>funkaribarauca@gmail.com</v>
          </cell>
          <cell r="N319" t="str">
            <v>SRD</v>
          </cell>
          <cell r="O319" t="str">
            <v>Casa hogar</v>
          </cell>
          <cell r="P319"/>
          <cell r="Q319" t="str">
            <v>Vulneración</v>
          </cell>
          <cell r="R319"/>
          <cell r="S319" t="str">
            <v>81-139-2020</v>
          </cell>
          <cell r="T319">
            <v>12</v>
          </cell>
          <cell r="U319"/>
          <cell r="V319">
            <v>44181</v>
          </cell>
          <cell r="W319">
            <v>44347</v>
          </cell>
          <cell r="X319">
            <v>93601800</v>
          </cell>
          <cell r="Y319" t="str">
            <v>Siryt Luz Mercado Davila</v>
          </cell>
        </row>
        <row r="320">
          <cell r="B320" t="str">
            <v>81-17-319</v>
          </cell>
          <cell r="C320" t="str">
            <v>Arauca</v>
          </cell>
          <cell r="D320" t="str">
            <v>Asociación FREPAEN</v>
          </cell>
          <cell r="E320" t="str">
            <v>900503441-9</v>
          </cell>
          <cell r="F320" t="str">
            <v>David Alexander Talero Morales</v>
          </cell>
          <cell r="G320" t="str">
            <v>Cetra</v>
          </cell>
          <cell r="H320" t="str">
            <v>Calle 20 No. 8-72 Barrio las Américas</v>
          </cell>
          <cell r="I320" t="str">
            <v>Arauca</v>
          </cell>
          <cell r="J320" t="str">
            <v>Arauca</v>
          </cell>
          <cell r="K320"/>
          <cell r="L320">
            <v>3203394391</v>
          </cell>
          <cell r="M320" t="str">
            <v>Frepaen@gmail.com</v>
          </cell>
          <cell r="N320" t="str">
            <v>SRPA</v>
          </cell>
          <cell r="O320" t="str">
            <v>Semicerrado internado</v>
          </cell>
          <cell r="P320"/>
          <cell r="Q320" t="str">
            <v>SRPA</v>
          </cell>
          <cell r="R320"/>
          <cell r="S320" t="str">
            <v>81-140-2020</v>
          </cell>
          <cell r="T320">
            <v>8</v>
          </cell>
          <cell r="U320"/>
          <cell r="V320">
            <v>44181</v>
          </cell>
          <cell r="W320">
            <v>44347</v>
          </cell>
          <cell r="X320">
            <v>74381996</v>
          </cell>
          <cell r="Y320" t="str">
            <v>Siryt Luz Mercado Davila</v>
          </cell>
        </row>
        <row r="321">
          <cell r="B321" t="str">
            <v>81-17-320</v>
          </cell>
          <cell r="C321" t="str">
            <v>Arauca</v>
          </cell>
          <cell r="D321" t="str">
            <v>Asociación FREPAEN</v>
          </cell>
          <cell r="E321" t="str">
            <v>900503441-9</v>
          </cell>
          <cell r="F321" t="str">
            <v>David Alexander Talero Morales</v>
          </cell>
          <cell r="G321" t="str">
            <v>Malala</v>
          </cell>
          <cell r="H321" t="str">
            <v>Carrera 8 No. 19-25 Barrio las Américas</v>
          </cell>
          <cell r="I321" t="str">
            <v>Arauca</v>
          </cell>
          <cell r="J321" t="str">
            <v>Arauca</v>
          </cell>
          <cell r="K321"/>
          <cell r="L321">
            <v>3203394391</v>
          </cell>
          <cell r="M321" t="str">
            <v>Frepaen@gmail.com</v>
          </cell>
          <cell r="N321" t="str">
            <v>SRPA</v>
          </cell>
          <cell r="O321" t="str">
            <v>Internado RAJ</v>
          </cell>
          <cell r="P321"/>
          <cell r="Q321" t="str">
            <v>RAJ</v>
          </cell>
          <cell r="R321"/>
          <cell r="S321" t="str">
            <v>81-141-2020</v>
          </cell>
          <cell r="T321">
            <v>15</v>
          </cell>
          <cell r="U321"/>
          <cell r="V321">
            <v>44181</v>
          </cell>
          <cell r="W321">
            <v>44347</v>
          </cell>
          <cell r="X321">
            <v>136817273</v>
          </cell>
          <cell r="Y321" t="str">
            <v>Siryt Luz Mercado Davila</v>
          </cell>
        </row>
        <row r="322">
          <cell r="B322" t="str">
            <v>81-17-321</v>
          </cell>
          <cell r="C322" t="str">
            <v>Arauca</v>
          </cell>
          <cell r="D322" t="str">
            <v>Asociación FREPAEN</v>
          </cell>
          <cell r="E322" t="str">
            <v>900503441-9</v>
          </cell>
          <cell r="F322" t="str">
            <v>David Alexander Talero Morales</v>
          </cell>
          <cell r="G322" t="str">
            <v>Malala</v>
          </cell>
          <cell r="H322" t="str">
            <v>Carrera 8 No. 19-25 Barrio las Américas</v>
          </cell>
          <cell r="I322" t="str">
            <v>Arauca</v>
          </cell>
          <cell r="J322" t="str">
            <v>Arauca</v>
          </cell>
          <cell r="K322"/>
          <cell r="L322">
            <v>3203394391</v>
          </cell>
          <cell r="M322" t="str">
            <v>Frepaen@gmail.com</v>
          </cell>
          <cell r="N322" t="str">
            <v>SRPA</v>
          </cell>
          <cell r="O322" t="str">
            <v>Semicerrado externado</v>
          </cell>
          <cell r="P322" t="str">
            <v>Jornada completa</v>
          </cell>
          <cell r="Q322" t="str">
            <v>SRPA</v>
          </cell>
          <cell r="R322"/>
          <cell r="S322" t="str">
            <v>81-142-2020</v>
          </cell>
          <cell r="T322">
            <v>4</v>
          </cell>
          <cell r="U322"/>
          <cell r="V322">
            <v>44181</v>
          </cell>
          <cell r="W322">
            <v>44347</v>
          </cell>
          <cell r="X322">
            <v>21089266</v>
          </cell>
          <cell r="Y322" t="str">
            <v>Siryt Luz Mercado Davila</v>
          </cell>
        </row>
        <row r="323">
          <cell r="B323" t="str">
            <v>81-17-322</v>
          </cell>
          <cell r="C323" t="str">
            <v>Arauca</v>
          </cell>
          <cell r="D323" t="str">
            <v>Asociación FREPAEN</v>
          </cell>
          <cell r="E323" t="str">
            <v>900503441-9</v>
          </cell>
          <cell r="F323" t="str">
            <v>David Alexander Talero Morales</v>
          </cell>
          <cell r="G323" t="str">
            <v>Malala</v>
          </cell>
          <cell r="H323" t="str">
            <v>Carrera 8 No. 19-25 Barrio las Américas</v>
          </cell>
          <cell r="I323" t="str">
            <v>Arauca</v>
          </cell>
          <cell r="J323" t="str">
            <v>Arauca</v>
          </cell>
          <cell r="K323"/>
          <cell r="L323">
            <v>3203394391</v>
          </cell>
          <cell r="M323" t="str">
            <v>Frepaen@gmail.com</v>
          </cell>
          <cell r="N323" t="str">
            <v>SRPA</v>
          </cell>
          <cell r="O323" t="str">
            <v>Libertad vigilada – asistida</v>
          </cell>
          <cell r="P323"/>
          <cell r="Q323" t="str">
            <v>SRPA</v>
          </cell>
          <cell r="R323"/>
          <cell r="S323" t="str">
            <v>81-143-2020</v>
          </cell>
          <cell r="T323">
            <v>8</v>
          </cell>
          <cell r="U323"/>
          <cell r="V323">
            <v>44181</v>
          </cell>
          <cell r="W323">
            <v>44347</v>
          </cell>
          <cell r="X323">
            <v>20641216</v>
          </cell>
          <cell r="Y323" t="str">
            <v>Siryt Luz Mercado Davila</v>
          </cell>
        </row>
        <row r="324">
          <cell r="B324" t="str">
            <v>81-17-323</v>
          </cell>
          <cell r="C324" t="str">
            <v>Arauca</v>
          </cell>
          <cell r="D324" t="str">
            <v>Asociación FREPAEN</v>
          </cell>
          <cell r="E324" t="str">
            <v>900503441-9</v>
          </cell>
          <cell r="F324" t="str">
            <v>David Alexander Talero Morales</v>
          </cell>
          <cell r="G324" t="str">
            <v>Malala</v>
          </cell>
          <cell r="H324" t="str">
            <v>Carrera 8 No. 19-25 Barrio las Américas</v>
          </cell>
          <cell r="I324" t="str">
            <v>Arauca</v>
          </cell>
          <cell r="J324" t="str">
            <v>Arauca</v>
          </cell>
          <cell r="K324"/>
          <cell r="L324">
            <v>3203394391</v>
          </cell>
          <cell r="M324" t="str">
            <v>Frepaen@gmail.com</v>
          </cell>
          <cell r="N324" t="str">
            <v>SRPA</v>
          </cell>
          <cell r="O324" t="str">
            <v>Semicerrado externado</v>
          </cell>
          <cell r="P324" t="str">
            <v>Media jornada</v>
          </cell>
          <cell r="Q324" t="str">
            <v>SRPA</v>
          </cell>
          <cell r="R324"/>
          <cell r="S324" t="str">
            <v>81-144-2020</v>
          </cell>
          <cell r="T324">
            <v>3</v>
          </cell>
          <cell r="U324"/>
          <cell r="V324">
            <v>44181</v>
          </cell>
          <cell r="W324">
            <v>44347</v>
          </cell>
          <cell r="X324">
            <v>9331979</v>
          </cell>
          <cell r="Y324" t="str">
            <v>Siryt Luz Mercado Davila</v>
          </cell>
        </row>
        <row r="325">
          <cell r="B325" t="str">
            <v>81-17-324</v>
          </cell>
          <cell r="C325" t="str">
            <v>Arauca</v>
          </cell>
          <cell r="D325" t="str">
            <v>Asociación FREPAEN</v>
          </cell>
          <cell r="E325" t="str">
            <v>900503441-9</v>
          </cell>
          <cell r="F325" t="str">
            <v>David Alexander Talero Morales</v>
          </cell>
          <cell r="G325" t="str">
            <v>Cetra</v>
          </cell>
          <cell r="H325" t="str">
            <v>Calle 20 No. 8-72 Barrio las Américas</v>
          </cell>
          <cell r="I325" t="str">
            <v>Arauca</v>
          </cell>
          <cell r="J325" t="str">
            <v>Arauca</v>
          </cell>
          <cell r="K325"/>
          <cell r="L325">
            <v>3203394391</v>
          </cell>
          <cell r="M325" t="str">
            <v>Frepaen@gmail.com</v>
          </cell>
          <cell r="N325" t="str">
            <v>SRPA</v>
          </cell>
          <cell r="O325" t="str">
            <v>Centro transitorio</v>
          </cell>
          <cell r="P325"/>
          <cell r="Q325" t="str">
            <v>SRPA</v>
          </cell>
          <cell r="R325"/>
          <cell r="S325" t="str">
            <v>81-145-2020</v>
          </cell>
          <cell r="T325">
            <v>5</v>
          </cell>
          <cell r="U325"/>
          <cell r="V325">
            <v>44181</v>
          </cell>
          <cell r="W325">
            <v>44347</v>
          </cell>
          <cell r="X325">
            <v>54794113</v>
          </cell>
          <cell r="Y325" t="str">
            <v>Siryt Luz Mercado Davila</v>
          </cell>
        </row>
        <row r="326">
          <cell r="B326" t="str">
            <v>27-48-325</v>
          </cell>
          <cell r="C326" t="str">
            <v>Chocó</v>
          </cell>
          <cell r="D326" t="str">
            <v>Congregación religiosa madres de desamparados y san José de la montaña</v>
          </cell>
          <cell r="E326" t="str">
            <v>890980493-0</v>
          </cell>
          <cell r="F326" t="str">
            <v>Alba Estela Bran Barrientos</v>
          </cell>
          <cell r="G326"/>
          <cell r="H326" t="str">
            <v>Medio San Juan - Andagoya</v>
          </cell>
          <cell r="I326" t="str">
            <v>Medio San Juan</v>
          </cell>
          <cell r="J326" t="str">
            <v>Istmina</v>
          </cell>
          <cell r="K326"/>
          <cell r="L326">
            <v>3217133347</v>
          </cell>
          <cell r="M326" t="str">
            <v>albabrand1219@hotmail.com</v>
          </cell>
          <cell r="N326" t="str">
            <v>SRD</v>
          </cell>
          <cell r="O326" t="str">
            <v>Internado</v>
          </cell>
          <cell r="P326"/>
          <cell r="Q326" t="str">
            <v>Vulneración</v>
          </cell>
          <cell r="R326"/>
          <cell r="S326">
            <v>327</v>
          </cell>
          <cell r="T326">
            <v>20</v>
          </cell>
          <cell r="U326"/>
          <cell r="V326">
            <v>44181</v>
          </cell>
          <cell r="W326">
            <v>44347</v>
          </cell>
          <cell r="X326">
            <v>159569380</v>
          </cell>
          <cell r="Y326" t="str">
            <v>Airley Pino Mosquera</v>
          </cell>
        </row>
        <row r="327">
          <cell r="B327" t="str">
            <v>27-248-326</v>
          </cell>
          <cell r="C327" t="str">
            <v>Chocó</v>
          </cell>
          <cell r="D327" t="str">
            <v>ONG Crecer en familia</v>
          </cell>
          <cell r="E327" t="str">
            <v>805020621-1</v>
          </cell>
          <cell r="F327" t="str">
            <v>Zulamita Ana Liliana Kaim Torres</v>
          </cell>
          <cell r="G327"/>
          <cell r="H327" t="str">
            <v>Carrera 8 No. 28-45 Barrio Silencio</v>
          </cell>
          <cell r="I327" t="str">
            <v>Quibdó</v>
          </cell>
          <cell r="J327" t="str">
            <v>Quibdó</v>
          </cell>
          <cell r="K327">
            <v>714323</v>
          </cell>
          <cell r="L327">
            <v>3217771424</v>
          </cell>
          <cell r="M327" t="str">
            <v>crecefamilia_choco@hotmail.com</v>
          </cell>
          <cell r="N327" t="str">
            <v>SRD</v>
          </cell>
          <cell r="O327" t="str">
            <v>Hogar sustituto entidad</v>
          </cell>
          <cell r="P327"/>
          <cell r="Q327" t="str">
            <v>HS: Vulneración - Discapacidad</v>
          </cell>
          <cell r="R327"/>
          <cell r="S327">
            <v>324</v>
          </cell>
          <cell r="T327">
            <v>126</v>
          </cell>
          <cell r="U327"/>
          <cell r="V327">
            <v>44181</v>
          </cell>
          <cell r="W327">
            <v>44347</v>
          </cell>
          <cell r="X327">
            <v>912497515</v>
          </cell>
          <cell r="Y327" t="str">
            <v>Vilma Maria Trujillo Valencia</v>
          </cell>
        </row>
        <row r="328">
          <cell r="B328" t="str">
            <v>27-125-327</v>
          </cell>
          <cell r="C328" t="str">
            <v>Chocó</v>
          </cell>
          <cell r="D328" t="str">
            <v>Fundación familia entorno individuo - FEI</v>
          </cell>
          <cell r="E328" t="str">
            <v>900001876-4</v>
          </cell>
          <cell r="F328" t="str">
            <v>Jeisson Paul Cardona Garcia</v>
          </cell>
          <cell r="G328" t="str">
            <v>Centro de atención Cristo Rey</v>
          </cell>
          <cell r="H328" t="str">
            <v>Kilómetro 8 vía yuto</v>
          </cell>
          <cell r="I328" t="str">
            <v>Quibdó</v>
          </cell>
          <cell r="J328" t="str">
            <v>Quibdó</v>
          </cell>
          <cell r="K328"/>
          <cell r="L328">
            <v>3159286013</v>
          </cell>
          <cell r="M328" t="str">
            <v>Chocofundacionfei@gmail.com</v>
          </cell>
          <cell r="N328" t="str">
            <v>SRPA</v>
          </cell>
          <cell r="O328" t="str">
            <v>Centro de atención especializada</v>
          </cell>
          <cell r="P328"/>
          <cell r="Q328" t="str">
            <v>SRPA</v>
          </cell>
          <cell r="R328"/>
          <cell r="S328">
            <v>326</v>
          </cell>
          <cell r="T328">
            <v>32</v>
          </cell>
          <cell r="U328"/>
          <cell r="V328">
            <v>44181</v>
          </cell>
          <cell r="W328">
            <v>44347</v>
          </cell>
          <cell r="X328">
            <v>377141424</v>
          </cell>
          <cell r="Y328" t="str">
            <v>Samari Zea Romaña</v>
          </cell>
        </row>
        <row r="329">
          <cell r="B329" t="str">
            <v>27-125-328</v>
          </cell>
          <cell r="C329" t="str">
            <v>Chocó</v>
          </cell>
          <cell r="D329" t="str">
            <v>Fundación familia entorno individuo - FEI</v>
          </cell>
          <cell r="E329" t="str">
            <v>900001876-4</v>
          </cell>
          <cell r="F329" t="str">
            <v>Jeisson Paul Cardona Garcia</v>
          </cell>
          <cell r="G329" t="str">
            <v>Centro de atención Cristo Rey</v>
          </cell>
          <cell r="H329" t="str">
            <v>Kilómetro 8 vía yuto</v>
          </cell>
          <cell r="I329" t="str">
            <v>Quibdó</v>
          </cell>
          <cell r="J329" t="str">
            <v>Quibdó</v>
          </cell>
          <cell r="K329"/>
          <cell r="L329">
            <v>3159286013</v>
          </cell>
          <cell r="M329" t="str">
            <v>Chocofundacionfei@gmail.com</v>
          </cell>
          <cell r="N329" t="str">
            <v>SRPA</v>
          </cell>
          <cell r="O329" t="str">
            <v>Centro de internamiento preventivo</v>
          </cell>
          <cell r="P329"/>
          <cell r="Q329" t="str">
            <v>SRPA</v>
          </cell>
          <cell r="R329"/>
          <cell r="S329">
            <v>325</v>
          </cell>
          <cell r="T329">
            <v>9</v>
          </cell>
          <cell r="U329"/>
          <cell r="V329">
            <v>44181</v>
          </cell>
          <cell r="W329">
            <v>44347</v>
          </cell>
          <cell r="X329">
            <v>105829367</v>
          </cell>
          <cell r="Y329" t="str">
            <v>Samari Zea Romaña</v>
          </cell>
        </row>
        <row r="330">
          <cell r="B330" t="str">
            <v>27-216-329</v>
          </cell>
          <cell r="C330" t="str">
            <v>Chocó</v>
          </cell>
          <cell r="D330" t="str">
            <v>Fundación talentos del Pacifico</v>
          </cell>
          <cell r="E330" t="str">
            <v>901152586-4</v>
          </cell>
          <cell r="F330" t="str">
            <v>Yirleza Gonzales Olave</v>
          </cell>
          <cell r="G330"/>
          <cell r="H330" t="str">
            <v>Calle 30 No. 13-48 Barrio Santana</v>
          </cell>
          <cell r="I330" t="str">
            <v>Quibdó</v>
          </cell>
          <cell r="J330" t="str">
            <v>Quibdó</v>
          </cell>
          <cell r="K330">
            <v>6724783</v>
          </cell>
          <cell r="L330">
            <v>3182296076</v>
          </cell>
          <cell r="M330" t="str">
            <v>fundaciontalentosdelpacifico@gmail.com</v>
          </cell>
          <cell r="N330" t="str">
            <v>SRD</v>
          </cell>
          <cell r="O330" t="str">
            <v>Intervención de apoyo - Apoyo psicológico especializado</v>
          </cell>
          <cell r="P330"/>
          <cell r="Q330" t="str">
            <v>Violencia sexual</v>
          </cell>
          <cell r="R330"/>
          <cell r="S330">
            <v>328</v>
          </cell>
          <cell r="T330"/>
          <cell r="U330">
            <v>240</v>
          </cell>
          <cell r="V330">
            <v>44181</v>
          </cell>
          <cell r="W330">
            <v>44347</v>
          </cell>
          <cell r="X330">
            <v>91713000</v>
          </cell>
          <cell r="Y330" t="str">
            <v>Yhaira Cuesta Peña</v>
          </cell>
        </row>
        <row r="331">
          <cell r="B331" t="str">
            <v>27-216-330</v>
          </cell>
          <cell r="C331" t="str">
            <v>Chocó</v>
          </cell>
          <cell r="D331" t="str">
            <v>Fundación talentos del Pacifico</v>
          </cell>
          <cell r="E331" t="str">
            <v>901152586-4</v>
          </cell>
          <cell r="F331" t="str">
            <v>Yirleza Gonzales Olave</v>
          </cell>
          <cell r="G331"/>
          <cell r="H331" t="str">
            <v>Calle 30 No. 13-48 Barrio Santana</v>
          </cell>
          <cell r="I331" t="str">
            <v>Quibdó</v>
          </cell>
          <cell r="J331" t="str">
            <v>Quibdó</v>
          </cell>
          <cell r="K331">
            <v>6724783</v>
          </cell>
          <cell r="L331">
            <v>3182296076</v>
          </cell>
          <cell r="M331" t="str">
            <v>fundaciontalentosdelpacifico@gmail.com</v>
          </cell>
          <cell r="N331" t="str">
            <v>SRD</v>
          </cell>
          <cell r="O331" t="str">
            <v>Intervención de apoyo - Apoyo psicosocial</v>
          </cell>
          <cell r="P331"/>
          <cell r="Q331" t="str">
            <v>Vulneración</v>
          </cell>
          <cell r="R331"/>
          <cell r="S331">
            <v>330</v>
          </cell>
          <cell r="T331">
            <v>20</v>
          </cell>
          <cell r="U331"/>
          <cell r="V331">
            <v>44181</v>
          </cell>
          <cell r="W331">
            <v>44347</v>
          </cell>
          <cell r="X331">
            <v>37915450</v>
          </cell>
          <cell r="Y331" t="str">
            <v>Yhaira Cuesta Peña</v>
          </cell>
        </row>
        <row r="332">
          <cell r="B332" t="str">
            <v>27-216-331</v>
          </cell>
          <cell r="C332" t="str">
            <v>Chocó</v>
          </cell>
          <cell r="D332" t="str">
            <v>Fundación talentos del Pacifico</v>
          </cell>
          <cell r="E332" t="str">
            <v>901152586-4</v>
          </cell>
          <cell r="F332" t="str">
            <v>Yirleza Gonzales Olave</v>
          </cell>
          <cell r="G332"/>
          <cell r="H332" t="str">
            <v>Calle 30 No. 13-48 Barrio Santana</v>
          </cell>
          <cell r="I332" t="str">
            <v>Quibdó</v>
          </cell>
          <cell r="J332" t="str">
            <v>Quibdó</v>
          </cell>
          <cell r="K332">
            <v>6724783</v>
          </cell>
          <cell r="L332">
            <v>3182296076</v>
          </cell>
          <cell r="M332" t="str">
            <v>fundaciontalentosdelpacifico@gmail.com</v>
          </cell>
          <cell r="N332" t="str">
            <v>SRD</v>
          </cell>
          <cell r="O332" t="str">
            <v>Intervención de apoyo - Apoyo psicosocial</v>
          </cell>
          <cell r="P332"/>
          <cell r="Q332" t="str">
            <v>Violencia sexual</v>
          </cell>
          <cell r="R332"/>
          <cell r="S332">
            <v>329</v>
          </cell>
          <cell r="T332">
            <v>60</v>
          </cell>
          <cell r="U332"/>
          <cell r="V332">
            <v>44181</v>
          </cell>
          <cell r="W332">
            <v>44347</v>
          </cell>
          <cell r="X332">
            <v>111233490</v>
          </cell>
          <cell r="Y332" t="str">
            <v>Yhaira Cuesta Peña</v>
          </cell>
        </row>
        <row r="333">
          <cell r="B333" t="str">
            <v>08-47-332</v>
          </cell>
          <cell r="C333" t="str">
            <v>Atlántico</v>
          </cell>
          <cell r="D333" t="str">
            <v>Congregación hijas del corazón misericordioso de María - Hogar Santa Elena</v>
          </cell>
          <cell r="E333" t="str">
            <v>860010525-8</v>
          </cell>
          <cell r="F333" t="str">
            <v>Hna. Ana Julia Cuesta Franco</v>
          </cell>
          <cell r="G333"/>
          <cell r="H333" t="str">
            <v>Calle 63 No. 46-72</v>
          </cell>
          <cell r="I333" t="str">
            <v>Barranquilla</v>
          </cell>
          <cell r="J333" t="str">
            <v>Norte Centro Histórico</v>
          </cell>
          <cell r="K333">
            <v>3222730</v>
          </cell>
          <cell r="L333">
            <v>3232256991</v>
          </cell>
          <cell r="M333" t="str">
            <v>Hogar.santaelena@yahooo.com</v>
          </cell>
          <cell r="N333" t="str">
            <v>SRD</v>
          </cell>
          <cell r="O333" t="str">
            <v>Internado</v>
          </cell>
          <cell r="P333"/>
          <cell r="Q333" t="str">
            <v>Gestantes</v>
          </cell>
          <cell r="R333"/>
          <cell r="S333">
            <v>472</v>
          </cell>
          <cell r="T333">
            <v>25</v>
          </cell>
          <cell r="U333"/>
          <cell r="V333">
            <v>44182</v>
          </cell>
          <cell r="W333">
            <v>44347</v>
          </cell>
          <cell r="X333">
            <v>201787962.5</v>
          </cell>
          <cell r="Y333" t="str">
            <v>Paola Alvarino Amador</v>
          </cell>
        </row>
        <row r="334">
          <cell r="B334" t="str">
            <v>08-27-333</v>
          </cell>
          <cell r="C334" t="str">
            <v>Atlántico</v>
          </cell>
          <cell r="D334" t="str">
            <v>Caja de compensación familiar - Comfamiliar Atlántico</v>
          </cell>
          <cell r="E334" t="str">
            <v>890101994-9</v>
          </cell>
          <cell r="F334" t="str">
            <v>Jairo Certain Duncan</v>
          </cell>
          <cell r="G334"/>
          <cell r="H334" t="str">
            <v>Carrera 54 No. 59-167</v>
          </cell>
          <cell r="I334" t="str">
            <v>Barranquilla</v>
          </cell>
          <cell r="J334" t="str">
            <v>Suroriente</v>
          </cell>
          <cell r="K334" t="str">
            <v>3853930 ext. 2905</v>
          </cell>
          <cell r="L334"/>
          <cell r="M334" t="str">
            <v>intervenciondeapoyo@comfamiiar.com.co</v>
          </cell>
          <cell r="N334" t="str">
            <v>SRD</v>
          </cell>
          <cell r="O334" t="str">
            <v>Intervención de apoyo - Apoyo psicosocial</v>
          </cell>
          <cell r="P334"/>
          <cell r="Q334" t="str">
            <v>Vulneración</v>
          </cell>
          <cell r="R334"/>
          <cell r="S334">
            <v>471</v>
          </cell>
          <cell r="T334">
            <v>180</v>
          </cell>
          <cell r="U334"/>
          <cell r="V334">
            <v>44186</v>
          </cell>
          <cell r="W334">
            <v>44347</v>
          </cell>
          <cell r="X334">
            <v>151661800</v>
          </cell>
          <cell r="Y334" t="str">
            <v>Luz Emir Asprilla Moreno</v>
          </cell>
        </row>
        <row r="335">
          <cell r="B335" t="str">
            <v>08-102-334</v>
          </cell>
          <cell r="C335" t="str">
            <v>Atlántico</v>
          </cell>
          <cell r="D335" t="str">
            <v>Fundación centro educativo de habilitación y rehabilitación integral San Camilo - CE CAMILO</v>
          </cell>
          <cell r="E335" t="str">
            <v>900121384-7</v>
          </cell>
          <cell r="F335" t="str">
            <v>María Johana Hérnica Everdina Poulisse</v>
          </cell>
          <cell r="G335"/>
          <cell r="H335" t="str">
            <v>Carrera 12F No. 100-35 Barrio La Paz</v>
          </cell>
          <cell r="I335" t="str">
            <v>Barranquilla</v>
          </cell>
          <cell r="J335" t="str">
            <v>Suroccidente</v>
          </cell>
          <cell r="K335">
            <v>3808654</v>
          </cell>
          <cell r="L335" t="str">
            <v>3205438381
3215403655
3205438378</v>
          </cell>
          <cell r="M335" t="str">
            <v>direcciongeneral@cecamilo.org.co 
intervenciondeapoyo@cecamilo.org.co</v>
          </cell>
          <cell r="N335" t="str">
            <v>SRD</v>
          </cell>
          <cell r="O335" t="str">
            <v>Intervención de apoyo - Apoyo psicosocial</v>
          </cell>
          <cell r="P335"/>
          <cell r="Q335" t="str">
            <v>Vulneración</v>
          </cell>
          <cell r="R335"/>
          <cell r="S335">
            <v>473</v>
          </cell>
          <cell r="T335">
            <v>90</v>
          </cell>
          <cell r="U335"/>
          <cell r="V335">
            <v>44181</v>
          </cell>
          <cell r="W335">
            <v>44347</v>
          </cell>
          <cell r="X335">
            <v>170619525</v>
          </cell>
          <cell r="Y335" t="str">
            <v>Carmen Cecilia Carrillo Suarez</v>
          </cell>
        </row>
        <row r="336">
          <cell r="B336" t="str">
            <v>08-136-335</v>
          </cell>
          <cell r="C336" t="str">
            <v>Atlántico</v>
          </cell>
          <cell r="D336" t="str">
            <v>Fundación Hogar Reencontrarse</v>
          </cell>
          <cell r="E336" t="str">
            <v>900131892-1</v>
          </cell>
          <cell r="F336" t="str">
            <v>Rosmary Christoph Rosales</v>
          </cell>
          <cell r="G336"/>
          <cell r="H336" t="str">
            <v>Calle 1F No. 21-60</v>
          </cell>
          <cell r="I336" t="str">
            <v>Puerto Colombia</v>
          </cell>
          <cell r="J336" t="str">
            <v>Norte Centro Histórico</v>
          </cell>
          <cell r="K336">
            <v>3596770</v>
          </cell>
          <cell r="L336">
            <v>3005525791</v>
          </cell>
          <cell r="M336" t="str">
            <v>fhr@ips-reencontrarse.com</v>
          </cell>
          <cell r="N336" t="str">
            <v>SRD</v>
          </cell>
          <cell r="O336" t="str">
            <v>Internado</v>
          </cell>
          <cell r="P336"/>
          <cell r="Q336" t="str">
            <v>Discapacidad</v>
          </cell>
          <cell r="R336" t="str">
            <v>Mental psicosocial</v>
          </cell>
          <cell r="S336">
            <v>470</v>
          </cell>
          <cell r="T336">
            <v>150</v>
          </cell>
          <cell r="U336"/>
          <cell r="V336">
            <v>44181</v>
          </cell>
          <cell r="W336">
            <v>44347</v>
          </cell>
          <cell r="X336">
            <v>1984747875</v>
          </cell>
          <cell r="Y336" t="str">
            <v>Paola Alvarino Amador</v>
          </cell>
        </row>
        <row r="337">
          <cell r="B337" t="str">
            <v>08-171-336</v>
          </cell>
          <cell r="C337" t="str">
            <v>Atlántico</v>
          </cell>
          <cell r="D337" t="str">
            <v>Fundación Pactos</v>
          </cell>
          <cell r="E337" t="str">
            <v>802010646-1</v>
          </cell>
          <cell r="F337" t="str">
            <v>Monica Olarte</v>
          </cell>
          <cell r="G337" t="str">
            <v>Mi refugio</v>
          </cell>
          <cell r="H337" t="str">
            <v>Calle 44 No. 41-62</v>
          </cell>
          <cell r="I337" t="str">
            <v>Barranquilla</v>
          </cell>
          <cell r="J337" t="str">
            <v>Norte Centro Histórico</v>
          </cell>
          <cell r="K337">
            <v>3512406</v>
          </cell>
          <cell r="L337">
            <v>3022526822</v>
          </cell>
          <cell r="M337" t="str">
            <v>fundacionpactos@gmail.com</v>
          </cell>
          <cell r="N337" t="str">
            <v>SRPA</v>
          </cell>
          <cell r="O337" t="str">
            <v>Internado RAJ</v>
          </cell>
          <cell r="P337"/>
          <cell r="Q337" t="str">
            <v>RAJ</v>
          </cell>
          <cell r="R337"/>
          <cell r="S337">
            <v>467</v>
          </cell>
          <cell r="T337">
            <v>50</v>
          </cell>
          <cell r="U337"/>
          <cell r="V337">
            <v>44181</v>
          </cell>
          <cell r="W337">
            <v>44347</v>
          </cell>
          <cell r="X337">
            <v>521790075</v>
          </cell>
          <cell r="Y337" t="str">
            <v>Viviana Morales Ortega</v>
          </cell>
        </row>
        <row r="338">
          <cell r="B338" t="str">
            <v>08-171-337</v>
          </cell>
          <cell r="C338" t="str">
            <v>Atlántico</v>
          </cell>
          <cell r="D338" t="str">
            <v>Fundación Pactos</v>
          </cell>
          <cell r="E338" t="str">
            <v>802010646-1</v>
          </cell>
          <cell r="F338" t="str">
            <v>Monica Olarte</v>
          </cell>
          <cell r="G338"/>
          <cell r="H338" t="str">
            <v>Calle 18 No. 19b-18</v>
          </cell>
          <cell r="I338" t="str">
            <v>Sabanalarga</v>
          </cell>
          <cell r="J338" t="str">
            <v>Sabanalarga</v>
          </cell>
          <cell r="K338"/>
          <cell r="L338">
            <v>3022233617</v>
          </cell>
          <cell r="M338" t="str">
            <v>sabanalarga@fundacionpactos.org</v>
          </cell>
          <cell r="N338" t="str">
            <v>SRPA</v>
          </cell>
          <cell r="O338" t="str">
            <v>Intervención de apoyo RAJ</v>
          </cell>
          <cell r="P338"/>
          <cell r="Q338" t="str">
            <v>RAJ</v>
          </cell>
          <cell r="R338"/>
          <cell r="S338">
            <v>468</v>
          </cell>
          <cell r="T338">
            <v>10</v>
          </cell>
          <cell r="U338"/>
          <cell r="V338">
            <v>44181</v>
          </cell>
          <cell r="W338">
            <v>44347</v>
          </cell>
          <cell r="X338">
            <v>45521280</v>
          </cell>
          <cell r="Y338" t="str">
            <v>Martha Charris Rolong</v>
          </cell>
        </row>
        <row r="339">
          <cell r="B339" t="str">
            <v>08-171-338</v>
          </cell>
          <cell r="C339" t="str">
            <v>Atlántico</v>
          </cell>
          <cell r="D339" t="str">
            <v>Fundación Pactos</v>
          </cell>
          <cell r="E339" t="str">
            <v>802010646-1</v>
          </cell>
          <cell r="F339" t="str">
            <v>Monica Olarte</v>
          </cell>
          <cell r="G339"/>
          <cell r="H339" t="str">
            <v>Calle 18 No. 19b-18</v>
          </cell>
          <cell r="I339" t="str">
            <v>Sabanalarga</v>
          </cell>
          <cell r="J339" t="str">
            <v>Sabanalarga</v>
          </cell>
          <cell r="K339"/>
          <cell r="L339">
            <v>3022233617</v>
          </cell>
          <cell r="M339" t="str">
            <v>sabanalarga@fundacionpactos.org</v>
          </cell>
          <cell r="N339" t="str">
            <v>SRPA</v>
          </cell>
          <cell r="O339" t="str">
            <v>Libertad vigilada – asistida</v>
          </cell>
          <cell r="P339"/>
          <cell r="Q339" t="str">
            <v>SRPA</v>
          </cell>
          <cell r="R339"/>
          <cell r="S339">
            <v>468</v>
          </cell>
          <cell r="T339">
            <v>10</v>
          </cell>
          <cell r="U339"/>
          <cell r="V339">
            <v>44181</v>
          </cell>
          <cell r="W339">
            <v>44347</v>
          </cell>
          <cell r="X339"/>
          <cell r="Y339" t="str">
            <v>Martha Charris Rolong</v>
          </cell>
        </row>
        <row r="340">
          <cell r="B340" t="str">
            <v>08-96-339</v>
          </cell>
          <cell r="C340" t="str">
            <v>Atlántico</v>
          </cell>
          <cell r="D340" t="str">
            <v>Fundación centro de desarrollo social - Cedesocial</v>
          </cell>
          <cell r="E340" t="str">
            <v>802007962-1</v>
          </cell>
          <cell r="F340" t="str">
            <v>Cecilia Yaneth Martinez de Ruiz</v>
          </cell>
          <cell r="G340"/>
          <cell r="H340" t="str">
            <v>Carrera 62 No. 64-46</v>
          </cell>
          <cell r="I340" t="str">
            <v>Barranquilla</v>
          </cell>
          <cell r="J340" t="str">
            <v>Asistencia Técnica</v>
          </cell>
          <cell r="K340">
            <v>3600053</v>
          </cell>
          <cell r="L340">
            <v>3205310441</v>
          </cell>
          <cell r="M340" t="str">
            <v>info@cedesocial.org</v>
          </cell>
          <cell r="N340" t="str">
            <v>SRD</v>
          </cell>
          <cell r="O340" t="str">
            <v>Hogar sustituto entidad</v>
          </cell>
          <cell r="P340"/>
          <cell r="Q340" t="str">
            <v>Vulneración</v>
          </cell>
          <cell r="R340"/>
          <cell r="S340">
            <v>474</v>
          </cell>
          <cell r="T340">
            <v>391</v>
          </cell>
          <cell r="U340"/>
          <cell r="V340">
            <v>44182</v>
          </cell>
          <cell r="W340">
            <v>44347</v>
          </cell>
          <cell r="X340">
            <v>4593696482.75</v>
          </cell>
          <cell r="Y340" t="str">
            <v>Gina Rodelo Rodriguez</v>
          </cell>
        </row>
        <row r="341">
          <cell r="B341" t="str">
            <v>08-96-340</v>
          </cell>
          <cell r="C341" t="str">
            <v>Atlántico</v>
          </cell>
          <cell r="D341" t="str">
            <v>Fundación centro de desarrollo social - Cedesocial</v>
          </cell>
          <cell r="E341" t="str">
            <v>802007962-1</v>
          </cell>
          <cell r="F341" t="str">
            <v>Cecilia Yaneth Martinez de Ruiz</v>
          </cell>
          <cell r="G341"/>
          <cell r="H341" t="str">
            <v>Carrera 62 No. 64-46</v>
          </cell>
          <cell r="I341" t="str">
            <v>Barranquilla</v>
          </cell>
          <cell r="J341" t="str">
            <v>Asistencia Técnica</v>
          </cell>
          <cell r="K341">
            <v>3600053</v>
          </cell>
          <cell r="L341">
            <v>3205310441</v>
          </cell>
          <cell r="M341" t="str">
            <v>info@cedesocial.org</v>
          </cell>
          <cell r="N341" t="str">
            <v>SRD</v>
          </cell>
          <cell r="O341" t="str">
            <v>Hogar sustituto entidad</v>
          </cell>
          <cell r="P341"/>
          <cell r="Q341" t="str">
            <v>Discapacidad</v>
          </cell>
          <cell r="R341"/>
          <cell r="S341">
            <v>474</v>
          </cell>
          <cell r="T341">
            <v>175</v>
          </cell>
          <cell r="U341"/>
          <cell r="V341">
            <v>44182</v>
          </cell>
          <cell r="W341">
            <v>44347</v>
          </cell>
          <cell r="X341"/>
          <cell r="Y341" t="str">
            <v>Gina Rodelo Rodriguez</v>
          </cell>
        </row>
        <row r="342">
          <cell r="B342" t="str">
            <v>08-96-341</v>
          </cell>
          <cell r="C342" t="str">
            <v>Atlántico</v>
          </cell>
          <cell r="D342" t="str">
            <v>Fundación centro de desarrollo social - Cedesocial</v>
          </cell>
          <cell r="E342" t="str">
            <v>802007962-1</v>
          </cell>
          <cell r="F342" t="str">
            <v>Cecilia Yaneth Martinez de Ruiz</v>
          </cell>
          <cell r="G342"/>
          <cell r="H342" t="str">
            <v>Carrera 62 No. 64-46</v>
          </cell>
          <cell r="I342" t="str">
            <v>Barranquilla</v>
          </cell>
          <cell r="J342" t="str">
            <v>Asistencia Técnica</v>
          </cell>
          <cell r="K342">
            <v>3600053</v>
          </cell>
          <cell r="L342">
            <v>3205310441</v>
          </cell>
          <cell r="M342" t="str">
            <v>info@cedesocial.org</v>
          </cell>
          <cell r="N342" t="str">
            <v>SRD</v>
          </cell>
          <cell r="O342" t="str">
            <v>Intervención de apoyo - Apoyo psicosocial</v>
          </cell>
          <cell r="P342"/>
          <cell r="Q342" t="str">
            <v>Violencia sexual</v>
          </cell>
          <cell r="R342"/>
          <cell r="S342">
            <v>474</v>
          </cell>
          <cell r="T342">
            <v>180</v>
          </cell>
          <cell r="U342"/>
          <cell r="V342">
            <v>44182</v>
          </cell>
          <cell r="W342">
            <v>44347</v>
          </cell>
          <cell r="X342"/>
          <cell r="Y342" t="str">
            <v>Gina Rodelo Rodriguez</v>
          </cell>
        </row>
        <row r="343">
          <cell r="B343" t="str">
            <v>08-64-342</v>
          </cell>
          <cell r="C343" t="str">
            <v>Atlántico</v>
          </cell>
          <cell r="D343" t="str">
            <v>Corporación desarrollo social Jaime Urquijo Barrios</v>
          </cell>
          <cell r="E343" t="str">
            <v>800218607-1</v>
          </cell>
          <cell r="F343" t="str">
            <v>Daniela Urquijo Pedroza</v>
          </cell>
          <cell r="G343"/>
          <cell r="H343" t="str">
            <v>Carrera 42 No. 2B-45</v>
          </cell>
          <cell r="I343" t="str">
            <v>Barranquilla</v>
          </cell>
          <cell r="J343" t="str">
            <v>Norte Centro Histórico</v>
          </cell>
          <cell r="K343">
            <v>3775293</v>
          </cell>
          <cell r="L343">
            <v>3004675146</v>
          </cell>
          <cell r="M343" t="str">
            <v>corporracióndesarrollosocial@outlook.es</v>
          </cell>
          <cell r="N343" t="str">
            <v>SRD</v>
          </cell>
          <cell r="O343" t="str">
            <v>Intervención de apoyo - Apoyo psicosocial</v>
          </cell>
          <cell r="P343"/>
          <cell r="Q343" t="str">
            <v>Trabajo infantil</v>
          </cell>
          <cell r="R343"/>
          <cell r="S343">
            <v>465</v>
          </cell>
          <cell r="T343">
            <v>75</v>
          </cell>
          <cell r="U343"/>
          <cell r="V343">
            <v>44181</v>
          </cell>
          <cell r="W343">
            <v>44347</v>
          </cell>
          <cell r="X343">
            <v>142182937.5</v>
          </cell>
          <cell r="Y343" t="str">
            <v>Paola Alvarino Amador</v>
          </cell>
        </row>
        <row r="344">
          <cell r="B344" t="str">
            <v>08-64-343</v>
          </cell>
          <cell r="C344" t="str">
            <v>Atlántico</v>
          </cell>
          <cell r="D344" t="str">
            <v>Corporación desarrollo social Jaime Urquijo Barrios</v>
          </cell>
          <cell r="E344" t="str">
            <v>800218607-1</v>
          </cell>
          <cell r="F344" t="str">
            <v>Daniela Urquijo Pedroza</v>
          </cell>
          <cell r="G344"/>
          <cell r="H344" t="str">
            <v>Carrera 21 No. 21-29</v>
          </cell>
          <cell r="I344" t="str">
            <v>Sabanalarga</v>
          </cell>
          <cell r="J344" t="str">
            <v>Sabanalarga</v>
          </cell>
          <cell r="K344">
            <v>3775293</v>
          </cell>
          <cell r="L344">
            <v>3004675146</v>
          </cell>
          <cell r="M344" t="str">
            <v>corporracióndesarrollosocial@outlook.es</v>
          </cell>
          <cell r="N344" t="str">
            <v>SRD</v>
          </cell>
          <cell r="O344" t="str">
            <v>Intervención de apoyo - Apoyo psicosocial</v>
          </cell>
          <cell r="P344"/>
          <cell r="Q344" t="str">
            <v>Trabajo infantil</v>
          </cell>
          <cell r="R344"/>
          <cell r="S344">
            <v>466</v>
          </cell>
          <cell r="T344">
            <v>45</v>
          </cell>
          <cell r="U344"/>
          <cell r="V344">
            <v>44181</v>
          </cell>
          <cell r="W344">
            <v>44347</v>
          </cell>
          <cell r="X344">
            <v>85309762.5</v>
          </cell>
          <cell r="Y344" t="str">
            <v>Martha Charris Rolong</v>
          </cell>
        </row>
        <row r="345">
          <cell r="B345" t="str">
            <v>08-138-344</v>
          </cell>
          <cell r="C345" t="str">
            <v>Atlántico</v>
          </cell>
          <cell r="D345" t="str">
            <v>Fundación hogares Claret</v>
          </cell>
          <cell r="E345" t="str">
            <v>800098983-8</v>
          </cell>
          <cell r="F345" t="str">
            <v>Gabriel Gonzalez Lopez</v>
          </cell>
          <cell r="G345" t="str">
            <v>Internado Monseñor Victor tamayo</v>
          </cell>
          <cell r="H345" t="str">
            <v>Carrera 11 No. 128-200</v>
          </cell>
          <cell r="I345" t="str">
            <v>Barranquilla</v>
          </cell>
          <cell r="J345" t="str">
            <v>Norte Centro Histórico</v>
          </cell>
          <cell r="K345">
            <v>3931024</v>
          </cell>
          <cell r="L345" t="str">
            <v>3207296498
3136593718</v>
          </cell>
          <cell r="M345" t="str">
            <v xml:space="preserve">gabriel.gonzalez@fhclaret.org
</v>
          </cell>
          <cell r="N345" t="str">
            <v>SRD</v>
          </cell>
          <cell r="O345" t="str">
            <v>Internado</v>
          </cell>
          <cell r="P345"/>
          <cell r="Q345" t="str">
            <v>Vulneración</v>
          </cell>
          <cell r="R345"/>
          <cell r="S345">
            <v>461</v>
          </cell>
          <cell r="T345">
            <v>90</v>
          </cell>
          <cell r="U345"/>
          <cell r="V345">
            <v>44181</v>
          </cell>
          <cell r="W345">
            <v>44347</v>
          </cell>
          <cell r="X345">
            <v>718062210</v>
          </cell>
          <cell r="Y345" t="str">
            <v>Paola Alvarino Amador</v>
          </cell>
        </row>
        <row r="346">
          <cell r="B346" t="str">
            <v>08-138-345</v>
          </cell>
          <cell r="C346" t="str">
            <v>Atlántico</v>
          </cell>
          <cell r="D346" t="str">
            <v>Fundación hogares Claret</v>
          </cell>
          <cell r="E346" t="str">
            <v>800098983-8</v>
          </cell>
          <cell r="F346" t="str">
            <v>Gabriel Gonzalez Lopez</v>
          </cell>
          <cell r="G346" t="str">
            <v>Luz de Esperanza</v>
          </cell>
          <cell r="H346" t="str">
            <v>Carrera 42 No. 45-81</v>
          </cell>
          <cell r="I346" t="str">
            <v>Barranquilla</v>
          </cell>
          <cell r="J346" t="str">
            <v>Norte Centro Histórico</v>
          </cell>
          <cell r="K346">
            <v>3035757</v>
          </cell>
          <cell r="L346" t="str">
            <v>3207296498
3136593718</v>
          </cell>
          <cell r="M346" t="str">
            <v xml:space="preserve">gabriel.gonzalez@fhclaret.org
</v>
          </cell>
          <cell r="N346" t="str">
            <v>SRPA</v>
          </cell>
          <cell r="O346" t="str">
            <v>Semicerrado externado</v>
          </cell>
          <cell r="P346" t="str">
            <v>Jornada completa</v>
          </cell>
          <cell r="Q346" t="str">
            <v>SRPA</v>
          </cell>
          <cell r="R346"/>
          <cell r="S346">
            <v>462</v>
          </cell>
          <cell r="T346">
            <v>32</v>
          </cell>
          <cell r="U346"/>
          <cell r="V346">
            <v>44181</v>
          </cell>
          <cell r="W346">
            <v>44347</v>
          </cell>
          <cell r="X346">
            <v>504211255.5</v>
          </cell>
          <cell r="Y346" t="str">
            <v>Viviana Morales Ortega</v>
          </cell>
        </row>
        <row r="347">
          <cell r="B347" t="str">
            <v>08-138-346</v>
          </cell>
          <cell r="C347" t="str">
            <v>Atlántico</v>
          </cell>
          <cell r="D347" t="str">
            <v>Fundación hogares Claret</v>
          </cell>
          <cell r="E347" t="str">
            <v>800098983-8</v>
          </cell>
          <cell r="F347" t="str">
            <v>Gabriel Gonzalez Lopez</v>
          </cell>
          <cell r="G347" t="str">
            <v>Luz de Esperanza</v>
          </cell>
          <cell r="H347" t="str">
            <v>Carrera 42 No. 45-81</v>
          </cell>
          <cell r="I347" t="str">
            <v>Barranquilla</v>
          </cell>
          <cell r="J347" t="str">
            <v>Norte Centro Histórico</v>
          </cell>
          <cell r="K347">
            <v>3035757</v>
          </cell>
          <cell r="L347" t="str">
            <v>3207296498
3136593718</v>
          </cell>
          <cell r="M347" t="str">
            <v xml:space="preserve">gabriel.gonzalez@fhclaret.org
</v>
          </cell>
          <cell r="N347" t="str">
            <v>SRPA</v>
          </cell>
          <cell r="O347" t="str">
            <v>Semicerrado externado</v>
          </cell>
          <cell r="P347" t="str">
            <v>Media jornada</v>
          </cell>
          <cell r="Q347" t="str">
            <v>SRPA</v>
          </cell>
          <cell r="R347"/>
          <cell r="S347">
            <v>462</v>
          </cell>
          <cell r="T347">
            <v>5</v>
          </cell>
          <cell r="U347"/>
          <cell r="V347">
            <v>44181</v>
          </cell>
          <cell r="W347">
            <v>44347</v>
          </cell>
          <cell r="X347"/>
          <cell r="Y347" t="str">
            <v>Viviana Morales Ortega</v>
          </cell>
        </row>
        <row r="348">
          <cell r="B348" t="str">
            <v>08-138-347</v>
          </cell>
          <cell r="C348" t="str">
            <v>Atlántico</v>
          </cell>
          <cell r="D348" t="str">
            <v>Fundación hogares Claret</v>
          </cell>
          <cell r="E348" t="str">
            <v>800098983-8</v>
          </cell>
          <cell r="F348" t="str">
            <v>Gabriel Gonzalez Lopez</v>
          </cell>
          <cell r="G348" t="str">
            <v>Luz de Esperanza</v>
          </cell>
          <cell r="H348" t="str">
            <v>Carrera 42 No. 45-81</v>
          </cell>
          <cell r="I348" t="str">
            <v>Barranquilla</v>
          </cell>
          <cell r="J348" t="str">
            <v>Norte Centro Histórico</v>
          </cell>
          <cell r="K348">
            <v>3035757</v>
          </cell>
          <cell r="L348" t="str">
            <v>3207296498
3136593718</v>
          </cell>
          <cell r="M348" t="str">
            <v xml:space="preserve">gabriel.gonzalez@fhclaret.org
</v>
          </cell>
          <cell r="N348" t="str">
            <v>SRPA</v>
          </cell>
          <cell r="O348" t="str">
            <v>Intervención de apoyo RAJ</v>
          </cell>
          <cell r="P348"/>
          <cell r="Q348" t="str">
            <v>RAJ</v>
          </cell>
          <cell r="R348"/>
          <cell r="S348">
            <v>462</v>
          </cell>
          <cell r="T348">
            <v>5</v>
          </cell>
          <cell r="U348"/>
          <cell r="V348">
            <v>44181</v>
          </cell>
          <cell r="W348">
            <v>44347</v>
          </cell>
          <cell r="X348"/>
          <cell r="Y348" t="str">
            <v>Viviana Morales Ortega</v>
          </cell>
        </row>
        <row r="349">
          <cell r="B349" t="str">
            <v>08-138-348</v>
          </cell>
          <cell r="C349" t="str">
            <v>Atlántico</v>
          </cell>
          <cell r="D349" t="str">
            <v>Fundación hogares Claret</v>
          </cell>
          <cell r="E349" t="str">
            <v>800098983-8</v>
          </cell>
          <cell r="F349" t="str">
            <v>Gabriel Gonzalez Lopez</v>
          </cell>
          <cell r="G349" t="str">
            <v>Luz de Esperanza</v>
          </cell>
          <cell r="H349" t="str">
            <v>Carrera 42 No. 45-81</v>
          </cell>
          <cell r="I349" t="str">
            <v>Barranquilla</v>
          </cell>
          <cell r="J349" t="str">
            <v>Norte Centro Histórico</v>
          </cell>
          <cell r="K349">
            <v>3035757</v>
          </cell>
          <cell r="L349" t="str">
            <v>3207296498
3136593718</v>
          </cell>
          <cell r="M349" t="str">
            <v>gabriel.gonzalez@fhclaret.org</v>
          </cell>
          <cell r="N349" t="str">
            <v>SRPA</v>
          </cell>
          <cell r="O349" t="str">
            <v>Externado RAJ</v>
          </cell>
          <cell r="P349" t="str">
            <v>Jornada completa</v>
          </cell>
          <cell r="Q349" t="str">
            <v>RAJ</v>
          </cell>
          <cell r="R349"/>
          <cell r="S349">
            <v>462</v>
          </cell>
          <cell r="T349">
            <v>40</v>
          </cell>
          <cell r="U349"/>
          <cell r="V349">
            <v>44181</v>
          </cell>
          <cell r="W349">
            <v>44347</v>
          </cell>
          <cell r="X349"/>
          <cell r="Y349" t="str">
            <v>Viviana Morales Ortega</v>
          </cell>
        </row>
        <row r="350">
          <cell r="B350" t="str">
            <v>08-138-349</v>
          </cell>
          <cell r="C350" t="str">
            <v>Atlántico</v>
          </cell>
          <cell r="D350" t="str">
            <v>Fundación hogares Claret</v>
          </cell>
          <cell r="E350" t="str">
            <v>800098983-8</v>
          </cell>
          <cell r="F350" t="str">
            <v>Gabriel Gonzalez Lopez</v>
          </cell>
          <cell r="G350" t="str">
            <v>Luz de Esperanza</v>
          </cell>
          <cell r="H350" t="str">
            <v>Carrera 42 No. 45-81</v>
          </cell>
          <cell r="I350" t="str">
            <v>Barranquilla</v>
          </cell>
          <cell r="J350" t="str">
            <v>Norte Centro Histórico</v>
          </cell>
          <cell r="K350">
            <v>3035757</v>
          </cell>
          <cell r="L350" t="str">
            <v>3207296498
3136593718</v>
          </cell>
          <cell r="M350" t="str">
            <v>gabriel.gonzalez@fhclaret.org</v>
          </cell>
          <cell r="N350" t="str">
            <v>SRPA</v>
          </cell>
          <cell r="O350" t="str">
            <v>Libertad vigilada – asistida</v>
          </cell>
          <cell r="P350"/>
          <cell r="Q350" t="str">
            <v>SRPA</v>
          </cell>
          <cell r="R350"/>
          <cell r="S350">
            <v>462</v>
          </cell>
          <cell r="T350">
            <v>35</v>
          </cell>
          <cell r="U350"/>
          <cell r="V350">
            <v>44181</v>
          </cell>
          <cell r="W350">
            <v>44347</v>
          </cell>
          <cell r="X350"/>
          <cell r="Y350" t="str">
            <v>Viviana Morales Ortega</v>
          </cell>
        </row>
        <row r="351">
          <cell r="B351" t="str">
            <v>08-138-350</v>
          </cell>
          <cell r="C351" t="str">
            <v>Atlántico</v>
          </cell>
          <cell r="D351" t="str">
            <v>Fundación hogares Claret</v>
          </cell>
          <cell r="E351" t="str">
            <v>800098983-8</v>
          </cell>
          <cell r="F351" t="str">
            <v>Gabriel Gonzalez Lopez</v>
          </cell>
          <cell r="G351" t="str">
            <v>Luz de Esperanza</v>
          </cell>
          <cell r="H351" t="str">
            <v>Carrera 42 No. 45-81</v>
          </cell>
          <cell r="I351" t="str">
            <v>Barranquilla</v>
          </cell>
          <cell r="J351" t="str">
            <v>Norte Centro Histórico</v>
          </cell>
          <cell r="K351">
            <v>3035757</v>
          </cell>
          <cell r="L351" t="str">
            <v>3207296498
3136593718</v>
          </cell>
          <cell r="M351" t="str">
            <v>gabriel.gonzalez@fhclaret.org</v>
          </cell>
          <cell r="N351" t="str">
            <v>SRPA</v>
          </cell>
          <cell r="O351" t="str">
            <v>Prestación de servicios sociales a la comunidad</v>
          </cell>
          <cell r="P351"/>
          <cell r="Q351" t="str">
            <v>SRPA</v>
          </cell>
          <cell r="R351"/>
          <cell r="S351">
            <v>462</v>
          </cell>
          <cell r="T351">
            <v>5</v>
          </cell>
          <cell r="U351"/>
          <cell r="V351">
            <v>44181</v>
          </cell>
          <cell r="W351">
            <v>44347</v>
          </cell>
          <cell r="X351"/>
          <cell r="Y351" t="str">
            <v>Viviana Morales Ortega</v>
          </cell>
        </row>
        <row r="352">
          <cell r="B352" t="str">
            <v>08-138-351</v>
          </cell>
          <cell r="C352" t="str">
            <v>Atlántico</v>
          </cell>
          <cell r="D352" t="str">
            <v>Fundación hogares Claret</v>
          </cell>
          <cell r="E352" t="str">
            <v>800098983-8</v>
          </cell>
          <cell r="F352" t="str">
            <v>Gabriel Gonzalez Lopez</v>
          </cell>
          <cell r="G352" t="str">
            <v>Centro el oasis</v>
          </cell>
          <cell r="H352" t="str">
            <v>Avenida circunvalar 41 A-286</v>
          </cell>
          <cell r="I352" t="str">
            <v>Soledad</v>
          </cell>
          <cell r="J352" t="str">
            <v>Norte Centro Histórico</v>
          </cell>
          <cell r="K352">
            <v>3931024</v>
          </cell>
          <cell r="L352" t="str">
            <v>3207296498
3136593718</v>
          </cell>
          <cell r="M352" t="str">
            <v>gabriel.gonzalez@fhclaret.org</v>
          </cell>
          <cell r="N352" t="str">
            <v>SRPA</v>
          </cell>
          <cell r="O352" t="str">
            <v>Centro de atención especializada</v>
          </cell>
          <cell r="P352"/>
          <cell r="Q352" t="str">
            <v>SRPA</v>
          </cell>
          <cell r="R352"/>
          <cell r="S352">
            <v>463</v>
          </cell>
          <cell r="T352">
            <v>59</v>
          </cell>
          <cell r="U352"/>
          <cell r="V352">
            <v>44182</v>
          </cell>
          <cell r="W352">
            <v>44347</v>
          </cell>
          <cell r="X352">
            <v>1180685315.5</v>
          </cell>
          <cell r="Y352" t="str">
            <v>Viviana Morales Ortega</v>
          </cell>
        </row>
        <row r="353">
          <cell r="B353" t="str">
            <v>08-138-352</v>
          </cell>
          <cell r="C353" t="str">
            <v>Atlántico</v>
          </cell>
          <cell r="D353" t="str">
            <v>Fundación hogares Claret</v>
          </cell>
          <cell r="E353" t="str">
            <v>800098983-8</v>
          </cell>
          <cell r="F353" t="str">
            <v>Gabriel Gonzalez Lopez</v>
          </cell>
          <cell r="G353" t="str">
            <v>Centro el oasis</v>
          </cell>
          <cell r="H353" t="str">
            <v>Avenida circunvalar 41 A-286</v>
          </cell>
          <cell r="I353" t="str">
            <v>Soledad</v>
          </cell>
          <cell r="J353" t="str">
            <v>Norte Centro Histórico</v>
          </cell>
          <cell r="K353">
            <v>3931024</v>
          </cell>
          <cell r="L353" t="str">
            <v>3207296498
3136593718</v>
          </cell>
          <cell r="M353" t="str">
            <v>gabriel.gonzalez@fhclaret.org</v>
          </cell>
          <cell r="N353" t="str">
            <v>SRPA</v>
          </cell>
          <cell r="O353" t="str">
            <v>Centro de internamiento preventivo</v>
          </cell>
          <cell r="P353"/>
          <cell r="Q353" t="str">
            <v>SRPA</v>
          </cell>
          <cell r="R353"/>
          <cell r="S353">
            <v>463</v>
          </cell>
          <cell r="T353">
            <v>10</v>
          </cell>
          <cell r="U353"/>
          <cell r="V353">
            <v>44182</v>
          </cell>
          <cell r="W353">
            <v>44347</v>
          </cell>
          <cell r="X353"/>
          <cell r="Y353" t="str">
            <v>Viviana Morales Ortega</v>
          </cell>
        </row>
        <row r="354">
          <cell r="B354" t="str">
            <v>08-138-353</v>
          </cell>
          <cell r="C354" t="str">
            <v>Atlántico</v>
          </cell>
          <cell r="D354" t="str">
            <v>Fundación hogares Claret</v>
          </cell>
          <cell r="E354" t="str">
            <v>800098983-8</v>
          </cell>
          <cell r="F354" t="str">
            <v>Gabriel Gonzalez Lopez</v>
          </cell>
          <cell r="G354" t="str">
            <v>Centro el oasis</v>
          </cell>
          <cell r="H354" t="str">
            <v>Avenida circunvalar 41 A-286</v>
          </cell>
          <cell r="I354" t="str">
            <v>Soledad</v>
          </cell>
          <cell r="J354" t="str">
            <v>Norte Centro Histórico</v>
          </cell>
          <cell r="K354">
            <v>3931024</v>
          </cell>
          <cell r="L354" t="str">
            <v>3207296498
3136593718</v>
          </cell>
          <cell r="M354" t="str">
            <v>gabriel.gonzalez@fhclaret.org</v>
          </cell>
          <cell r="N354" t="str">
            <v>SRPA</v>
          </cell>
          <cell r="O354" t="str">
            <v>Apoyo postinstitucional – RAJ</v>
          </cell>
          <cell r="P354"/>
          <cell r="Q354" t="str">
            <v>RAJ</v>
          </cell>
          <cell r="R354"/>
          <cell r="S354">
            <v>463</v>
          </cell>
          <cell r="T354">
            <v>40</v>
          </cell>
          <cell r="U354"/>
          <cell r="V354">
            <v>44182</v>
          </cell>
          <cell r="W354">
            <v>44347</v>
          </cell>
          <cell r="X354"/>
          <cell r="Y354" t="str">
            <v>Viviana Morales Ortega</v>
          </cell>
        </row>
        <row r="355">
          <cell r="B355" t="str">
            <v>08-138-354</v>
          </cell>
          <cell r="C355" t="str">
            <v>Atlántico</v>
          </cell>
          <cell r="D355" t="str">
            <v>Fundación hogares Claret</v>
          </cell>
          <cell r="E355" t="str">
            <v>800098983-8</v>
          </cell>
          <cell r="F355" t="str">
            <v>Gabriel Gonzalez Lopez</v>
          </cell>
          <cell r="G355" t="str">
            <v>CESPA</v>
          </cell>
          <cell r="H355" t="str">
            <v>Calle 45 No. 43- 54</v>
          </cell>
          <cell r="I355" t="str">
            <v>Barranquilla</v>
          </cell>
          <cell r="J355" t="str">
            <v>Norte Centro Histórico</v>
          </cell>
          <cell r="K355">
            <v>3931024</v>
          </cell>
          <cell r="L355" t="str">
            <v>3207296498
3136593718</v>
          </cell>
          <cell r="M355" t="str">
            <v>gabriel.gonzalez@fhclaret.org</v>
          </cell>
          <cell r="N355" t="str">
            <v>SRPA</v>
          </cell>
          <cell r="O355" t="str">
            <v>Centro transitorio</v>
          </cell>
          <cell r="P355"/>
          <cell r="Q355" t="str">
            <v>SRPA</v>
          </cell>
          <cell r="R355"/>
          <cell r="S355">
            <v>469</v>
          </cell>
          <cell r="T355">
            <v>5</v>
          </cell>
          <cell r="U355"/>
          <cell r="V355">
            <v>44182</v>
          </cell>
          <cell r="W355">
            <v>44347</v>
          </cell>
          <cell r="X355">
            <v>75412017.5</v>
          </cell>
          <cell r="Y355" t="str">
            <v>Viviana Morales Ortega</v>
          </cell>
        </row>
        <row r="356">
          <cell r="B356" t="str">
            <v>66-223-355</v>
          </cell>
          <cell r="C356" t="str">
            <v>Risaralda</v>
          </cell>
          <cell r="D356" t="str">
            <v>Granja infantil Jesús de la buena esperanza</v>
          </cell>
          <cell r="E356" t="str">
            <v>891480011-2</v>
          </cell>
          <cell r="F356" t="str">
            <v>Pbro. Gustavo León Valencia Franco</v>
          </cell>
          <cell r="G356" t="str">
            <v>Granjas</v>
          </cell>
          <cell r="H356" t="str">
            <v>Avenida Sur Vía Mercasa</v>
          </cell>
          <cell r="I356" t="str">
            <v>Pereira</v>
          </cell>
          <cell r="J356" t="str">
            <v>Pereira</v>
          </cell>
          <cell r="K356">
            <v>3370717</v>
          </cell>
          <cell r="L356">
            <v>3206889410</v>
          </cell>
          <cell r="M356" t="str">
            <v>gijbe@hotmail.com</v>
          </cell>
          <cell r="N356" t="str">
            <v>SRD</v>
          </cell>
          <cell r="O356" t="str">
            <v>Internado</v>
          </cell>
          <cell r="P356"/>
          <cell r="Q356" t="str">
            <v>Vulneración</v>
          </cell>
          <cell r="R356"/>
          <cell r="S356" t="str">
            <v>6600-2020-173</v>
          </cell>
          <cell r="T356">
            <v>116</v>
          </cell>
          <cell r="U356"/>
          <cell r="V356">
            <v>44181</v>
          </cell>
          <cell r="W356">
            <v>44347</v>
          </cell>
          <cell r="X356">
            <v>925502404</v>
          </cell>
          <cell r="Y356" t="str">
            <v>Monica Beatriz Rubio Mora</v>
          </cell>
        </row>
        <row r="357">
          <cell r="B357" t="str">
            <v>66-169-356</v>
          </cell>
          <cell r="C357" t="str">
            <v>Risaralda</v>
          </cell>
          <cell r="D357" t="str">
            <v>Fundación nueve lunas</v>
          </cell>
          <cell r="E357" t="str">
            <v>900596335-4</v>
          </cell>
          <cell r="F357" t="str">
            <v>Luz Elena Ospina Suarez</v>
          </cell>
          <cell r="G357"/>
          <cell r="H357" t="str">
            <v>Carrera 16 No. 8-26 Los Alpes</v>
          </cell>
          <cell r="I357" t="str">
            <v>Pereira</v>
          </cell>
          <cell r="J357" t="str">
            <v>Pereira</v>
          </cell>
          <cell r="K357">
            <v>3451115</v>
          </cell>
          <cell r="L357" t="str">
            <v>3007851740 - 3013191254</v>
          </cell>
          <cell r="M357" t="str">
            <v>infonuevelunaspereira@gmail.com;elenanuevelunas@gmail.com</v>
          </cell>
          <cell r="N357" t="str">
            <v>SRD</v>
          </cell>
          <cell r="O357" t="str">
            <v>Intervención de apoyo - Apoyo psicológico especializado</v>
          </cell>
          <cell r="P357"/>
          <cell r="Q357" t="str">
            <v>Vulneración</v>
          </cell>
          <cell r="R357"/>
          <cell r="S357" t="str">
            <v>6600-2020-179</v>
          </cell>
          <cell r="T357"/>
          <cell r="U357">
            <v>648</v>
          </cell>
          <cell r="V357">
            <v>44181</v>
          </cell>
          <cell r="W357">
            <v>44347</v>
          </cell>
          <cell r="X357">
            <v>247625100</v>
          </cell>
          <cell r="Y357" t="str">
            <v>Monica Beatriz Rubio Mora</v>
          </cell>
        </row>
        <row r="358">
          <cell r="B358" t="str">
            <v>66-22-357</v>
          </cell>
          <cell r="C358" t="str">
            <v>Risaralda</v>
          </cell>
          <cell r="D358" t="str">
            <v>Asociación mundos hermanos ONG</v>
          </cell>
          <cell r="E358" t="str">
            <v>800251628-3</v>
          </cell>
          <cell r="F358" t="str">
            <v>Diana Patricia González Cardona</v>
          </cell>
          <cell r="G358"/>
          <cell r="H358" t="str">
            <v>Calle 17 No. 4-48</v>
          </cell>
          <cell r="I358" t="str">
            <v>Pereira</v>
          </cell>
          <cell r="J358" t="str">
            <v>Pereira</v>
          </cell>
          <cell r="K358">
            <v>3243948</v>
          </cell>
          <cell r="L358">
            <v>3218007834</v>
          </cell>
          <cell r="M358" t="str">
            <v>direccion@mundoshermanos.org</v>
          </cell>
          <cell r="N358" t="str">
            <v>SRD</v>
          </cell>
          <cell r="O358" t="str">
            <v>Internado</v>
          </cell>
          <cell r="P358"/>
          <cell r="Q358" t="str">
            <v>Calle</v>
          </cell>
          <cell r="R358"/>
          <cell r="S358" t="str">
            <v>6600-2020-178</v>
          </cell>
          <cell r="T358">
            <v>65</v>
          </cell>
          <cell r="U358"/>
          <cell r="V358">
            <v>44181</v>
          </cell>
          <cell r="W358">
            <v>44347</v>
          </cell>
          <cell r="X358">
            <v>518600485</v>
          </cell>
          <cell r="Y358" t="str">
            <v>Monica Beatriz Rubio Mora</v>
          </cell>
        </row>
        <row r="359">
          <cell r="B359" t="str">
            <v>66-80-358</v>
          </cell>
          <cell r="C359" t="str">
            <v>Risaralda</v>
          </cell>
          <cell r="D359" t="str">
            <v>Corporación sirviendo con amor</v>
          </cell>
          <cell r="E359" t="str">
            <v>816001865-9</v>
          </cell>
          <cell r="F359" t="str">
            <v>Juanita Gallego Florez</v>
          </cell>
          <cell r="G359"/>
          <cell r="H359" t="str">
            <v>Carrera 3 No. 14-46 Barrio América</v>
          </cell>
          <cell r="I359" t="str">
            <v>Pereira</v>
          </cell>
          <cell r="J359" t="str">
            <v>Pereira</v>
          </cell>
          <cell r="K359">
            <v>3243200</v>
          </cell>
          <cell r="L359">
            <v>3104644361</v>
          </cell>
          <cell r="M359" t="str">
            <v>corporacionsirviendoconamor@hotmail.es</v>
          </cell>
          <cell r="N359" t="str">
            <v>SRD</v>
          </cell>
          <cell r="O359" t="str">
            <v>Internado</v>
          </cell>
          <cell r="P359"/>
          <cell r="Q359" t="str">
            <v>Violencia Sexual</v>
          </cell>
          <cell r="R359"/>
          <cell r="S359" t="str">
            <v>6600-2020-192</v>
          </cell>
          <cell r="T359">
            <v>39</v>
          </cell>
          <cell r="U359"/>
          <cell r="V359">
            <v>44181</v>
          </cell>
          <cell r="W359">
            <v>44347</v>
          </cell>
          <cell r="X359">
            <v>302673833</v>
          </cell>
          <cell r="Y359" t="str">
            <v>Monica Beatriz Rubio Mora</v>
          </cell>
        </row>
        <row r="360">
          <cell r="B360" t="str">
            <v>66-159-359</v>
          </cell>
          <cell r="C360" t="str">
            <v>Risaralda</v>
          </cell>
          <cell r="D360" t="str">
            <v>Fundación MOI POUR TOI</v>
          </cell>
          <cell r="E360" t="str">
            <v>800180120-9</v>
          </cell>
          <cell r="F360" t="str">
            <v>Maria Eugenia Garcia Clavijo</v>
          </cell>
          <cell r="G360"/>
          <cell r="H360" t="str">
            <v>Kilómetro 1 Finca La Fortuna - Vereda El Chaquiro Corregimiento De Combia</v>
          </cell>
          <cell r="I360" t="str">
            <v>Pereira</v>
          </cell>
          <cell r="J360" t="str">
            <v>Pereira</v>
          </cell>
          <cell r="K360">
            <v>3299276</v>
          </cell>
          <cell r="L360">
            <v>3104268603</v>
          </cell>
          <cell r="M360" t="str">
            <v>sachita64@hotmail.com</v>
          </cell>
          <cell r="N360" t="str">
            <v>SRD</v>
          </cell>
          <cell r="O360" t="str">
            <v>Internado</v>
          </cell>
          <cell r="P360"/>
          <cell r="Q360" t="str">
            <v>Vulneración</v>
          </cell>
          <cell r="R360"/>
          <cell r="S360" t="str">
            <v>6600-2020-176</v>
          </cell>
          <cell r="T360">
            <v>40</v>
          </cell>
          <cell r="U360"/>
          <cell r="V360">
            <v>44181</v>
          </cell>
          <cell r="W360">
            <v>44347</v>
          </cell>
          <cell r="X360">
            <v>438815795</v>
          </cell>
          <cell r="Y360" t="str">
            <v>Monica Beatriz Rubio Mora</v>
          </cell>
        </row>
        <row r="361">
          <cell r="B361" t="str">
            <v>66-159-360</v>
          </cell>
          <cell r="C361" t="str">
            <v>Risaralda</v>
          </cell>
          <cell r="D361" t="str">
            <v>Fundación MOI POUR TOI</v>
          </cell>
          <cell r="E361" t="str">
            <v>800180120-9</v>
          </cell>
          <cell r="F361" t="str">
            <v>Maria Eugenia Garcia Clavijo</v>
          </cell>
          <cell r="G361"/>
          <cell r="H361" t="str">
            <v>Carrera 13 Bis No. 32-37 Barrio Brasilia</v>
          </cell>
          <cell r="I361" t="str">
            <v>Pereira</v>
          </cell>
          <cell r="J361" t="str">
            <v>Pereira</v>
          </cell>
          <cell r="K361">
            <v>3299276</v>
          </cell>
          <cell r="L361">
            <v>3104268603</v>
          </cell>
          <cell r="M361" t="str">
            <v>sachita64@hotmail.com</v>
          </cell>
          <cell r="N361" t="str">
            <v>SRD</v>
          </cell>
          <cell r="O361" t="str">
            <v>Internado</v>
          </cell>
          <cell r="P361"/>
          <cell r="Q361" t="str">
            <v>Vulneración</v>
          </cell>
          <cell r="R361"/>
          <cell r="S361" t="str">
            <v>6600-2020-176</v>
          </cell>
          <cell r="T361">
            <v>15</v>
          </cell>
          <cell r="U361"/>
          <cell r="V361">
            <v>44181</v>
          </cell>
          <cell r="W361">
            <v>44347</v>
          </cell>
          <cell r="X361"/>
          <cell r="Y361" t="str">
            <v>Monica Beatriz Rubio Mora</v>
          </cell>
        </row>
        <row r="362">
          <cell r="B362" t="str">
            <v>66-138-361</v>
          </cell>
          <cell r="C362" t="str">
            <v>Risaralda</v>
          </cell>
          <cell r="D362" t="str">
            <v>Fundación hogares Claret</v>
          </cell>
          <cell r="E362" t="str">
            <v>800098983-8</v>
          </cell>
          <cell r="F362" t="str">
            <v>Jorge Olver Orrego Valencia</v>
          </cell>
          <cell r="G362" t="str">
            <v>Arco Iris</v>
          </cell>
          <cell r="H362" t="str">
            <v>Kilómetro 12 Vereda Laguneta Vía Pereira Armenia</v>
          </cell>
          <cell r="I362" t="str">
            <v>Pereira</v>
          </cell>
          <cell r="J362" t="str">
            <v>Pereira</v>
          </cell>
          <cell r="K362">
            <v>3327738</v>
          </cell>
          <cell r="L362" t="str">
            <v>3132704241 - 3136596251</v>
          </cell>
          <cell r="M362" t="str">
            <v>jessica.arango@fundacionhogaresclaret.org</v>
          </cell>
          <cell r="N362" t="str">
            <v>SRD</v>
          </cell>
          <cell r="O362" t="str">
            <v>Internado</v>
          </cell>
          <cell r="P362"/>
          <cell r="Q362" t="str">
            <v>Consumo SPA</v>
          </cell>
          <cell r="R362"/>
          <cell r="S362" t="str">
            <v>6600-2020-184</v>
          </cell>
          <cell r="T362">
            <v>45</v>
          </cell>
          <cell r="U362"/>
          <cell r="V362">
            <v>44181</v>
          </cell>
          <cell r="W362">
            <v>44347</v>
          </cell>
          <cell r="X362">
            <v>718062210</v>
          </cell>
          <cell r="Y362" t="str">
            <v>Valentina Gil Hoyos</v>
          </cell>
        </row>
        <row r="363">
          <cell r="B363" t="str">
            <v>66-22-362</v>
          </cell>
          <cell r="C363" t="str">
            <v>Risaralda</v>
          </cell>
          <cell r="D363" t="str">
            <v>Asociación mundos hermanos ONG</v>
          </cell>
          <cell r="E363" t="str">
            <v>800251628-3</v>
          </cell>
          <cell r="F363" t="str">
            <v>Diana Patricia González Cardona</v>
          </cell>
          <cell r="G363" t="str">
            <v>Masculino</v>
          </cell>
          <cell r="H363" t="str">
            <v>Carrera 3 No. 16-77</v>
          </cell>
          <cell r="I363" t="str">
            <v>Pereira</v>
          </cell>
          <cell r="J363" t="str">
            <v>Pereira</v>
          </cell>
          <cell r="K363">
            <v>3403831</v>
          </cell>
          <cell r="L363">
            <v>3218007834</v>
          </cell>
          <cell r="M363" t="str">
            <v>direccion@mundoshermanos.org</v>
          </cell>
          <cell r="N363" t="str">
            <v>SRD</v>
          </cell>
          <cell r="O363" t="str">
            <v>Casa hogar</v>
          </cell>
          <cell r="P363"/>
          <cell r="Q363" t="str">
            <v>Vulneración</v>
          </cell>
          <cell r="R363"/>
          <cell r="S363" t="str">
            <v>6600-2020-174</v>
          </cell>
          <cell r="T363">
            <v>12</v>
          </cell>
          <cell r="U363"/>
          <cell r="V363">
            <v>44181</v>
          </cell>
          <cell r="W363">
            <v>44347</v>
          </cell>
          <cell r="X363">
            <v>187203600</v>
          </cell>
          <cell r="Y363" t="str">
            <v>Monica Beatriz Rubio Mora</v>
          </cell>
        </row>
        <row r="364">
          <cell r="B364" t="str">
            <v>66-22-363</v>
          </cell>
          <cell r="C364" t="str">
            <v>Risaralda</v>
          </cell>
          <cell r="D364" t="str">
            <v>Asociación mundos hermanos ONG</v>
          </cell>
          <cell r="E364" t="str">
            <v>800251628-3</v>
          </cell>
          <cell r="F364" t="str">
            <v>Diana Patricia González Cardona</v>
          </cell>
          <cell r="G364" t="str">
            <v>Femenino</v>
          </cell>
          <cell r="H364" t="str">
            <v>Carrera 3 No. 16-07</v>
          </cell>
          <cell r="I364" t="str">
            <v>Pereira</v>
          </cell>
          <cell r="J364" t="str">
            <v>Pereira</v>
          </cell>
          <cell r="K364">
            <v>3254789</v>
          </cell>
          <cell r="L364">
            <v>3218007834</v>
          </cell>
          <cell r="M364" t="str">
            <v>direccion@mundoshermanos.org</v>
          </cell>
          <cell r="N364" t="str">
            <v>SRD</v>
          </cell>
          <cell r="O364" t="str">
            <v>Casa hogar</v>
          </cell>
          <cell r="P364"/>
          <cell r="Q364" t="str">
            <v>Vulneración</v>
          </cell>
          <cell r="R364"/>
          <cell r="S364" t="str">
            <v>6600-2020-174</v>
          </cell>
          <cell r="T364">
            <v>12</v>
          </cell>
          <cell r="U364"/>
          <cell r="V364">
            <v>44181</v>
          </cell>
          <cell r="W364">
            <v>44347</v>
          </cell>
          <cell r="X364"/>
          <cell r="Y364" t="str">
            <v>Monica Beatriz Rubio Mora</v>
          </cell>
        </row>
        <row r="365">
          <cell r="B365" t="str">
            <v>66-224-364</v>
          </cell>
          <cell r="C365" t="str">
            <v>Risaralda</v>
          </cell>
          <cell r="D365" t="str">
            <v>Hogar del niño de la calle - Esta es mi casa</v>
          </cell>
          <cell r="E365" t="str">
            <v>891411093-1</v>
          </cell>
          <cell r="F365" t="str">
            <v>Omar De Jesus Ramirez Romero</v>
          </cell>
          <cell r="G365"/>
          <cell r="H365" t="str">
            <v>Carrera 23 No. 78-62 Barrio Corales</v>
          </cell>
          <cell r="I365" t="str">
            <v>Pereira</v>
          </cell>
          <cell r="J365" t="str">
            <v>Pereira</v>
          </cell>
          <cell r="K365">
            <v>3351182</v>
          </cell>
          <cell r="L365" t="str">
            <v>3128826825 - 3186937835</v>
          </cell>
          <cell r="M365" t="str">
            <v>micasaog@gmail.com;gerardoluis2009@gmail.com</v>
          </cell>
          <cell r="N365" t="str">
            <v>SRD</v>
          </cell>
          <cell r="O365" t="str">
            <v>Internado</v>
          </cell>
          <cell r="P365"/>
          <cell r="Q365" t="str">
            <v>Vulneración</v>
          </cell>
          <cell r="R365"/>
          <cell r="S365" t="str">
            <v>6600-2020-189</v>
          </cell>
          <cell r="T365">
            <v>35</v>
          </cell>
          <cell r="U365"/>
          <cell r="V365">
            <v>44181</v>
          </cell>
          <cell r="W365">
            <v>44347</v>
          </cell>
          <cell r="X365">
            <v>279246415</v>
          </cell>
          <cell r="Y365" t="str">
            <v>Monica Beatriz Rubio Mora</v>
          </cell>
        </row>
        <row r="366">
          <cell r="B366" t="str">
            <v>66-22-365</v>
          </cell>
          <cell r="C366" t="str">
            <v>Risaralda</v>
          </cell>
          <cell r="D366" t="str">
            <v>Asociación mundos hermanos ONG</v>
          </cell>
          <cell r="E366" t="str">
            <v>800251628-3</v>
          </cell>
          <cell r="F366" t="str">
            <v>Diana Patricia González Cardona</v>
          </cell>
          <cell r="G366"/>
          <cell r="H366" t="str">
            <v>Carrera 11 No. 48-101 Barrio Maraya</v>
          </cell>
          <cell r="I366" t="str">
            <v>Pereira</v>
          </cell>
          <cell r="J366" t="str">
            <v>Pereira</v>
          </cell>
          <cell r="K366">
            <v>3291832</v>
          </cell>
          <cell r="L366">
            <v>3218007834</v>
          </cell>
          <cell r="M366" t="str">
            <v>direccion@mundoshermanos.org</v>
          </cell>
          <cell r="N366" t="str">
            <v>SRD</v>
          </cell>
          <cell r="O366" t="str">
            <v>Hogar sustituto entidad</v>
          </cell>
          <cell r="P366"/>
          <cell r="Q366" t="str">
            <v>Vulneración</v>
          </cell>
          <cell r="R366"/>
          <cell r="S366" t="str">
            <v>6600-2020-182</v>
          </cell>
          <cell r="T366">
            <v>215</v>
          </cell>
          <cell r="U366"/>
          <cell r="V366">
            <v>44181</v>
          </cell>
          <cell r="W366">
            <v>44347</v>
          </cell>
          <cell r="X366">
            <v>1338978075</v>
          </cell>
          <cell r="Y366" t="str">
            <v>Monica Beatriz Rubio Mora</v>
          </cell>
        </row>
        <row r="367">
          <cell r="B367" t="str">
            <v>66-22-366</v>
          </cell>
          <cell r="C367" t="str">
            <v>Risaralda</v>
          </cell>
          <cell r="D367" t="str">
            <v>Asociación mundos hermanos ONG</v>
          </cell>
          <cell r="E367" t="str">
            <v>800251628-3</v>
          </cell>
          <cell r="F367" t="str">
            <v>Diana Patricia González Cardona</v>
          </cell>
          <cell r="G367"/>
          <cell r="H367" t="str">
            <v>Carrera 11 No. 48-101 Barrio Maraya</v>
          </cell>
          <cell r="I367" t="str">
            <v>Pereira</v>
          </cell>
          <cell r="J367" t="str">
            <v>Pereira</v>
          </cell>
          <cell r="K367">
            <v>3291832</v>
          </cell>
          <cell r="L367">
            <v>3218007834</v>
          </cell>
          <cell r="M367" t="str">
            <v>direccion@mundoshermanos.org</v>
          </cell>
          <cell r="N367" t="str">
            <v>SRD</v>
          </cell>
          <cell r="O367" t="str">
            <v>Hogar sustituto entidad</v>
          </cell>
          <cell r="P367"/>
          <cell r="Q367" t="str">
            <v>Discapacidad</v>
          </cell>
          <cell r="R367"/>
          <cell r="S367" t="str">
            <v>6600-2020-182</v>
          </cell>
          <cell r="T367">
            <v>76</v>
          </cell>
          <cell r="U367"/>
          <cell r="V367">
            <v>44181</v>
          </cell>
          <cell r="W367">
            <v>44347</v>
          </cell>
          <cell r="X367">
            <v>628816780</v>
          </cell>
          <cell r="Y367" t="str">
            <v>Monica Beatriz Rubio Mora</v>
          </cell>
        </row>
        <row r="368">
          <cell r="B368" t="str">
            <v>66-211-367</v>
          </cell>
          <cell r="C368" t="str">
            <v>Risaralda</v>
          </cell>
          <cell r="D368" t="str">
            <v>Fundación sinapsis vital</v>
          </cell>
          <cell r="E368" t="str">
            <v>900497719-4</v>
          </cell>
          <cell r="F368" t="str">
            <v>Manuel Ricardo Rodriguez Carmona</v>
          </cell>
          <cell r="G368"/>
          <cell r="H368" t="str">
            <v>Kilómetro 4.5 La Pradera Mundo Nuevo sede Fidel Mejía</v>
          </cell>
          <cell r="I368" t="str">
            <v>Pereira</v>
          </cell>
          <cell r="J368" t="str">
            <v>Pereira</v>
          </cell>
          <cell r="K368">
            <v>2531109</v>
          </cell>
          <cell r="L368" t="str">
            <v>3165307274
3128413828</v>
          </cell>
          <cell r="M368" t="str">
            <v>sinapsisvitalmariajuliadmp@gmail.com</v>
          </cell>
          <cell r="N368" t="str">
            <v>SRD</v>
          </cell>
          <cell r="O368" t="str">
            <v>Internado</v>
          </cell>
          <cell r="P368"/>
          <cell r="Q368" t="str">
            <v>Discapacidad</v>
          </cell>
          <cell r="R368" t="str">
            <v>Intelectual</v>
          </cell>
          <cell r="S368" t="str">
            <v>6600-2020-185</v>
          </cell>
          <cell r="T368">
            <v>60</v>
          </cell>
          <cell r="U368"/>
          <cell r="V368">
            <v>44181</v>
          </cell>
          <cell r="W368">
            <v>44347</v>
          </cell>
          <cell r="X368">
            <v>500574600</v>
          </cell>
          <cell r="Y368" t="str">
            <v>Monica Beatriz Rubio Mora</v>
          </cell>
        </row>
        <row r="369">
          <cell r="B369" t="str">
            <v>66-211-368</v>
          </cell>
          <cell r="C369" t="str">
            <v>Risaralda</v>
          </cell>
          <cell r="D369" t="str">
            <v>Fundación sinapsis vital</v>
          </cell>
          <cell r="E369" t="str">
            <v>900497719-4</v>
          </cell>
          <cell r="F369" t="str">
            <v>Manuel Ricardo Rodriguez Carmona</v>
          </cell>
          <cell r="G369"/>
          <cell r="H369" t="str">
            <v>Corregimiento la Florida - Finca Cataluña sede María Julia Toro De Mejía</v>
          </cell>
          <cell r="I369" t="str">
            <v>Pereira</v>
          </cell>
          <cell r="J369" t="str">
            <v>Pereira</v>
          </cell>
          <cell r="K369">
            <v>2531109</v>
          </cell>
          <cell r="L369" t="str">
            <v>3165307274
3128413828</v>
          </cell>
          <cell r="M369" t="str">
            <v>sinapsisvitalmariajuliadmp@gmail.com</v>
          </cell>
          <cell r="N369" t="str">
            <v>SRD</v>
          </cell>
          <cell r="O369" t="str">
            <v>Internado</v>
          </cell>
          <cell r="P369"/>
          <cell r="Q369" t="str">
            <v>Discapacidad</v>
          </cell>
          <cell r="R369" t="str">
            <v>Mental psicosocial</v>
          </cell>
          <cell r="S369" t="str">
            <v>6600-2020-185</v>
          </cell>
          <cell r="T369">
            <v>67</v>
          </cell>
          <cell r="U369"/>
          <cell r="V369">
            <v>44181</v>
          </cell>
          <cell r="W369">
            <v>44347</v>
          </cell>
          <cell r="X369">
            <v>808067570</v>
          </cell>
          <cell r="Y369" t="str">
            <v>Monica Beatriz Rubio Mora</v>
          </cell>
        </row>
        <row r="370">
          <cell r="B370" t="str">
            <v>66-168-369</v>
          </cell>
          <cell r="C370" t="str">
            <v>Risaralda</v>
          </cell>
          <cell r="D370" t="str">
            <v>Fundación nuestro hogar</v>
          </cell>
          <cell r="E370" t="str">
            <v>800127958-9</v>
          </cell>
          <cell r="F370" t="str">
            <v>Gladis Jaramillo Ramos</v>
          </cell>
          <cell r="G370"/>
          <cell r="H370" t="str">
            <v>Carrera 11 Bis No. 2-46 Barrio Popular Modelo</v>
          </cell>
          <cell r="I370" t="str">
            <v>Pereira</v>
          </cell>
          <cell r="J370" t="str">
            <v>Pereira</v>
          </cell>
          <cell r="K370">
            <v>3312768</v>
          </cell>
          <cell r="L370">
            <v>3148141483</v>
          </cell>
          <cell r="M370" t="str">
            <v>fnuestrohogar@yahoo.es</v>
          </cell>
          <cell r="N370" t="str">
            <v>SRD</v>
          </cell>
          <cell r="O370" t="str">
            <v>Internado</v>
          </cell>
          <cell r="P370"/>
          <cell r="Q370" t="str">
            <v>Vulneración</v>
          </cell>
          <cell r="R370"/>
          <cell r="S370" t="str">
            <v>6600-2020-186</v>
          </cell>
          <cell r="T370">
            <v>20</v>
          </cell>
          <cell r="U370"/>
          <cell r="V370">
            <v>44181</v>
          </cell>
          <cell r="W370">
            <v>44347</v>
          </cell>
          <cell r="X370">
            <v>159569380</v>
          </cell>
          <cell r="Y370" t="str">
            <v>Monica Beatriz Rubio Mora</v>
          </cell>
        </row>
        <row r="371">
          <cell r="B371" t="str">
            <v>66-22-370</v>
          </cell>
          <cell r="C371" t="str">
            <v>Risaralda</v>
          </cell>
          <cell r="D371" t="str">
            <v>Asociación mundos hermanos ONG</v>
          </cell>
          <cell r="E371" t="str">
            <v>800251628-3</v>
          </cell>
          <cell r="F371" t="str">
            <v>Diana Patricia González Cardona</v>
          </cell>
          <cell r="G371" t="str">
            <v>Masculino</v>
          </cell>
          <cell r="H371" t="str">
            <v>Carrera 3 No. 18-19</v>
          </cell>
          <cell r="I371" t="str">
            <v>Pereira</v>
          </cell>
          <cell r="J371" t="str">
            <v>Pereira</v>
          </cell>
          <cell r="K371">
            <v>3296989</v>
          </cell>
          <cell r="L371">
            <v>3218007834</v>
          </cell>
          <cell r="M371" t="str">
            <v>direccion@mundoshermanos.org</v>
          </cell>
          <cell r="N371" t="str">
            <v>SRD</v>
          </cell>
          <cell r="O371" t="str">
            <v>Internado</v>
          </cell>
          <cell r="P371"/>
          <cell r="Q371" t="str">
            <v>Vida Independiente</v>
          </cell>
          <cell r="R371"/>
          <cell r="S371" t="str">
            <v>6600-2020-181</v>
          </cell>
          <cell r="T371">
            <v>13</v>
          </cell>
          <cell r="U371"/>
          <cell r="V371">
            <v>44181</v>
          </cell>
          <cell r="W371">
            <v>44347</v>
          </cell>
          <cell r="X371">
            <v>359031105</v>
          </cell>
          <cell r="Y371" t="str">
            <v>Monica Beatriz Rubio Mora</v>
          </cell>
        </row>
        <row r="372">
          <cell r="B372" t="str">
            <v>66-22-371</v>
          </cell>
          <cell r="C372" t="str">
            <v>Risaralda</v>
          </cell>
          <cell r="D372" t="str">
            <v>Asociación mundos hermanos ONG</v>
          </cell>
          <cell r="E372" t="str">
            <v>800251628-3</v>
          </cell>
          <cell r="F372" t="str">
            <v>Diana Patricia González Cardona</v>
          </cell>
          <cell r="G372" t="str">
            <v>Mixto</v>
          </cell>
          <cell r="H372" t="str">
            <v>Carrera 4 No. 17-27</v>
          </cell>
          <cell r="I372" t="str">
            <v>Pereira</v>
          </cell>
          <cell r="J372" t="str">
            <v>Pereira</v>
          </cell>
          <cell r="K372">
            <v>3158674</v>
          </cell>
          <cell r="L372">
            <v>3218007834</v>
          </cell>
          <cell r="M372" t="str">
            <v>direccion@mundoshermanos.org</v>
          </cell>
          <cell r="N372" t="str">
            <v>SRD</v>
          </cell>
          <cell r="O372" t="str">
            <v>Internado</v>
          </cell>
          <cell r="P372"/>
          <cell r="Q372" t="str">
            <v>Vida Independiente</v>
          </cell>
          <cell r="R372"/>
          <cell r="S372" t="str">
            <v>6600-2020-181</v>
          </cell>
          <cell r="T372">
            <v>32</v>
          </cell>
          <cell r="U372"/>
          <cell r="V372">
            <v>44181</v>
          </cell>
          <cell r="W372">
            <v>44347</v>
          </cell>
          <cell r="X372"/>
          <cell r="Y372" t="str">
            <v>Monica Beatriz Rubio Mora</v>
          </cell>
        </row>
        <row r="373">
          <cell r="B373" t="str">
            <v>66-80-372</v>
          </cell>
          <cell r="C373" t="str">
            <v>Risaralda</v>
          </cell>
          <cell r="D373" t="str">
            <v>Corporación sirviendo con amor</v>
          </cell>
          <cell r="E373" t="str">
            <v>816001865-9</v>
          </cell>
          <cell r="F373" t="str">
            <v>Juanita Gallego Florez</v>
          </cell>
          <cell r="G373"/>
          <cell r="H373" t="str">
            <v>Calle 20 No. 3-25</v>
          </cell>
          <cell r="I373" t="str">
            <v>Pereira</v>
          </cell>
          <cell r="J373" t="str">
            <v>Pereira</v>
          </cell>
          <cell r="K373">
            <v>3243200</v>
          </cell>
          <cell r="L373">
            <v>3104644361</v>
          </cell>
          <cell r="M373" t="str">
            <v>corporacionsirviendoconamor@hotmail.es</v>
          </cell>
          <cell r="N373" t="str">
            <v>SRD</v>
          </cell>
          <cell r="O373" t="str">
            <v>Casa hogar</v>
          </cell>
          <cell r="P373"/>
          <cell r="Q373" t="str">
            <v>Vulneración</v>
          </cell>
          <cell r="R373"/>
          <cell r="S373" t="str">
            <v>6600-2020-191</v>
          </cell>
          <cell r="T373">
            <v>12</v>
          </cell>
          <cell r="U373"/>
          <cell r="V373">
            <v>44181</v>
          </cell>
          <cell r="W373">
            <v>44347</v>
          </cell>
          <cell r="X373">
            <v>93601800</v>
          </cell>
          <cell r="Y373" t="str">
            <v>Monica Beatriz Rubio Mora</v>
          </cell>
        </row>
        <row r="374">
          <cell r="B374" t="str">
            <v>66-138-373</v>
          </cell>
          <cell r="C374" t="str">
            <v>Risaralda</v>
          </cell>
          <cell r="D374" t="str">
            <v>Fundación hogares Claret</v>
          </cell>
          <cell r="E374" t="str">
            <v>800098983-8</v>
          </cell>
          <cell r="F374" t="str">
            <v>Jorge Olver Orrego Valencia</v>
          </cell>
          <cell r="G374" t="str">
            <v>Fé Y Esperanza</v>
          </cell>
          <cell r="H374" t="str">
            <v>Carrera 8 No. 25-54</v>
          </cell>
          <cell r="I374" t="str">
            <v>Pereira</v>
          </cell>
          <cell r="J374" t="str">
            <v>Pereira</v>
          </cell>
          <cell r="K374" t="str">
            <v>3344400 - 3172111 Ext 3</v>
          </cell>
          <cell r="L374">
            <v>3225727023</v>
          </cell>
          <cell r="M374" t="str">
            <v>paola.lopez@fundacionhogaresclaret.org</v>
          </cell>
          <cell r="N374" t="str">
            <v>SRPA</v>
          </cell>
          <cell r="O374" t="str">
            <v>Semicerrado externado</v>
          </cell>
          <cell r="P374" t="str">
            <v>Jornada completa</v>
          </cell>
          <cell r="Q374" t="str">
            <v>SRPA</v>
          </cell>
          <cell r="R374"/>
          <cell r="S374" t="str">
            <v>6600-2020-177</v>
          </cell>
          <cell r="T374">
            <v>65</v>
          </cell>
          <cell r="U374"/>
          <cell r="V374">
            <v>44181</v>
          </cell>
          <cell r="W374">
            <v>44347</v>
          </cell>
          <cell r="X374">
            <v>485709523</v>
          </cell>
          <cell r="Y374" t="str">
            <v>Zully Vanessa Latorre</v>
          </cell>
        </row>
        <row r="375">
          <cell r="B375" t="str">
            <v>66-224-374</v>
          </cell>
          <cell r="C375" t="str">
            <v>Risaralda</v>
          </cell>
          <cell r="D375" t="str">
            <v>Hogar del niño de la calle - Esta es mi casa</v>
          </cell>
          <cell r="E375" t="str">
            <v>891411093-1</v>
          </cell>
          <cell r="F375" t="str">
            <v>Omar De Jesus Ramirez Romero</v>
          </cell>
          <cell r="G375"/>
          <cell r="H375" t="str">
            <v>Calle 14 No. 5-20</v>
          </cell>
          <cell r="I375" t="str">
            <v>Pereira</v>
          </cell>
          <cell r="J375" t="str">
            <v>Pereira</v>
          </cell>
          <cell r="K375">
            <v>3351182</v>
          </cell>
          <cell r="L375">
            <v>3186937835</v>
          </cell>
          <cell r="M375" t="str">
            <v>geradoluis2009@gmail.com</v>
          </cell>
          <cell r="N375" t="str">
            <v>SRPA</v>
          </cell>
          <cell r="O375" t="str">
            <v>Centro transitorio</v>
          </cell>
          <cell r="P375"/>
          <cell r="Q375" t="str">
            <v>SRPA</v>
          </cell>
          <cell r="R375"/>
          <cell r="S375" t="str">
            <v>6600-2020-183</v>
          </cell>
          <cell r="T375">
            <v>6</v>
          </cell>
          <cell r="U375"/>
          <cell r="V375">
            <v>44181</v>
          </cell>
          <cell r="W375">
            <v>44347</v>
          </cell>
          <cell r="X375">
            <v>65752935</v>
          </cell>
          <cell r="Y375" t="str">
            <v>Alejandra Hernandez Rodas</v>
          </cell>
        </row>
        <row r="376">
          <cell r="B376" t="str">
            <v>66-138-375</v>
          </cell>
          <cell r="C376" t="str">
            <v>Risaralda</v>
          </cell>
          <cell r="D376" t="str">
            <v>Fundación hogares Claret</v>
          </cell>
          <cell r="E376" t="str">
            <v>800098983-8</v>
          </cell>
          <cell r="F376" t="str">
            <v>Jorge Olver Orrego Valencia</v>
          </cell>
          <cell r="G376" t="str">
            <v>Créeme</v>
          </cell>
          <cell r="H376" t="str">
            <v>Vereda La Siria Corregimiento Combia</v>
          </cell>
          <cell r="I376" t="str">
            <v>Pereira</v>
          </cell>
          <cell r="J376" t="str">
            <v>Pereira</v>
          </cell>
          <cell r="K376">
            <v>3329161</v>
          </cell>
          <cell r="L376" t="str">
            <v>3213575331 - 3156331970 - 3104331206</v>
          </cell>
          <cell r="M376" t="str">
            <v>pitersonperez1987@hotmail.com</v>
          </cell>
          <cell r="N376" t="str">
            <v>SRPA</v>
          </cell>
          <cell r="O376" t="str">
            <v>Centro de atención especializada</v>
          </cell>
          <cell r="P376"/>
          <cell r="Q376" t="str">
            <v>SRPA</v>
          </cell>
          <cell r="R376"/>
          <cell r="S376" t="str">
            <v>6600-2020-190</v>
          </cell>
          <cell r="T376">
            <v>95</v>
          </cell>
          <cell r="U376"/>
          <cell r="V376">
            <v>44181</v>
          </cell>
          <cell r="W376">
            <v>44347</v>
          </cell>
          <cell r="X376">
            <v>1390091429</v>
          </cell>
          <cell r="Y376" t="str">
            <v>Alejandra Hernandez Rodas</v>
          </cell>
        </row>
        <row r="377">
          <cell r="B377" t="str">
            <v>66-138-376</v>
          </cell>
          <cell r="C377" t="str">
            <v>Risaralda</v>
          </cell>
          <cell r="D377" t="str">
            <v>Fundación hogares Claret</v>
          </cell>
          <cell r="E377" t="str">
            <v>800098983-8</v>
          </cell>
          <cell r="F377" t="str">
            <v>Jorge Olver Orrego Valencia</v>
          </cell>
          <cell r="G377" t="str">
            <v>Créeme</v>
          </cell>
          <cell r="H377" t="str">
            <v>Vereda La Siria Corregimiento Combia</v>
          </cell>
          <cell r="I377" t="str">
            <v>Pereira</v>
          </cell>
          <cell r="J377" t="str">
            <v>Pereira</v>
          </cell>
          <cell r="K377">
            <v>3329161</v>
          </cell>
          <cell r="L377" t="str">
            <v>3213575331 - 3156331970 - 3104331206</v>
          </cell>
          <cell r="M377" t="str">
            <v>pitersonperez1987@hotmail.com</v>
          </cell>
          <cell r="N377" t="str">
            <v>SRPA</v>
          </cell>
          <cell r="O377" t="str">
            <v>Centro de internamiento preventivo</v>
          </cell>
          <cell r="P377"/>
          <cell r="Q377" t="str">
            <v>SRPA</v>
          </cell>
          <cell r="R377"/>
          <cell r="S377" t="str">
            <v>6600-2020-190</v>
          </cell>
          <cell r="T377">
            <v>23</v>
          </cell>
          <cell r="U377"/>
          <cell r="V377">
            <v>44181</v>
          </cell>
          <cell r="W377">
            <v>44347</v>
          </cell>
          <cell r="X377"/>
          <cell r="Y377" t="str">
            <v>Alejandra Hernandez Rodas</v>
          </cell>
        </row>
        <row r="378">
          <cell r="B378" t="str">
            <v>66-138-377</v>
          </cell>
          <cell r="C378" t="str">
            <v>Risaralda</v>
          </cell>
          <cell r="D378" t="str">
            <v>Fundación hogares Claret</v>
          </cell>
          <cell r="E378" t="str">
            <v>800098983-8</v>
          </cell>
          <cell r="F378" t="str">
            <v>Jorge Olver Orrego Valencia</v>
          </cell>
          <cell r="G378" t="str">
            <v>Vientos De Cambio</v>
          </cell>
          <cell r="H378" t="str">
            <v>Kilómetro 7 Vereda Guacari Vía Pereira Armenia</v>
          </cell>
          <cell r="I378" t="str">
            <v>Pereira</v>
          </cell>
          <cell r="J378" t="str">
            <v>Pereira</v>
          </cell>
          <cell r="K378" t="str">
            <v>3172111 Ext.1 y 2 - 3327830 - 3327832 - 3327738</v>
          </cell>
          <cell r="L378" t="str">
            <v>3162062307 - 3136597583</v>
          </cell>
          <cell r="M378" t="str">
            <v>julian.suarez@fundacionhogaresclaret.org</v>
          </cell>
          <cell r="N378" t="str">
            <v>SRPA</v>
          </cell>
          <cell r="O378" t="str">
            <v>Semicerrado internado</v>
          </cell>
          <cell r="P378"/>
          <cell r="Q378" t="str">
            <v>SRPA</v>
          </cell>
          <cell r="R378"/>
          <cell r="S378" t="str">
            <v>6600-2020-187</v>
          </cell>
          <cell r="T378">
            <v>20</v>
          </cell>
          <cell r="U378"/>
          <cell r="V378">
            <v>44181</v>
          </cell>
          <cell r="W378">
            <v>44347</v>
          </cell>
          <cell r="X378">
            <v>185954990</v>
          </cell>
          <cell r="Y378" t="str">
            <v>Alejandra Hernandez Rodas</v>
          </cell>
        </row>
        <row r="379">
          <cell r="B379" t="str">
            <v>66-138-378</v>
          </cell>
          <cell r="C379" t="str">
            <v>Risaralda</v>
          </cell>
          <cell r="D379" t="str">
            <v>Fundación hogares Claret</v>
          </cell>
          <cell r="E379" t="str">
            <v>800098983-8</v>
          </cell>
          <cell r="F379" t="str">
            <v>Jorge Olver Orrego Valencia</v>
          </cell>
          <cell r="G379" t="str">
            <v>Génesis</v>
          </cell>
          <cell r="H379" t="str">
            <v>Carrera 11 Bis No. 2-10 Barrio Popular Modelo</v>
          </cell>
          <cell r="I379" t="str">
            <v>Pereira</v>
          </cell>
          <cell r="J379" t="str">
            <v>Pereira</v>
          </cell>
          <cell r="K379" t="str">
            <v>3172111 Ext. 4
3110698
3110733
3110878</v>
          </cell>
          <cell r="L379">
            <v>3216085432</v>
          </cell>
          <cell r="M379" t="str">
            <v>lina.garcia@fundacionhogaresclaret.org</v>
          </cell>
          <cell r="N379" t="str">
            <v>SRPA</v>
          </cell>
          <cell r="O379" t="str">
            <v>Semicerrado externado</v>
          </cell>
          <cell r="P379" t="str">
            <v>Media jornada</v>
          </cell>
          <cell r="Q379" t="str">
            <v>SRPA</v>
          </cell>
          <cell r="R379"/>
          <cell r="S379" t="str">
            <v>6600-2020-180</v>
          </cell>
          <cell r="T379">
            <v>45</v>
          </cell>
          <cell r="U379"/>
          <cell r="V379">
            <v>44181</v>
          </cell>
          <cell r="W379">
            <v>44347</v>
          </cell>
          <cell r="X379">
            <v>127592100</v>
          </cell>
          <cell r="Y379" t="str">
            <v>Valentina Gil Hoyos</v>
          </cell>
        </row>
        <row r="380">
          <cell r="B380" t="str">
            <v>66-138-379</v>
          </cell>
          <cell r="C380" t="str">
            <v>Risaralda</v>
          </cell>
          <cell r="D380" t="str">
            <v>Fundación hogares Claret</v>
          </cell>
          <cell r="E380" t="str">
            <v>800098983-8</v>
          </cell>
          <cell r="F380" t="str">
            <v>Jorge Olver Orrego Valencia</v>
          </cell>
          <cell r="G380" t="str">
            <v>Génesis</v>
          </cell>
          <cell r="H380" t="str">
            <v>Carrera 11 Bis No. 2-10 Barrio Popular Modelo</v>
          </cell>
          <cell r="I380" t="str">
            <v>Pereira</v>
          </cell>
          <cell r="J380" t="str">
            <v>Pereira</v>
          </cell>
          <cell r="K380" t="str">
            <v>3172111 Ext. 4
3110698
3110733
3110878</v>
          </cell>
          <cell r="L380">
            <v>3216085432</v>
          </cell>
          <cell r="M380" t="str">
            <v>lina.garcia@fundacionhogaresclaret.org</v>
          </cell>
          <cell r="N380" t="str">
            <v>SRPA</v>
          </cell>
          <cell r="O380" t="str">
            <v>Libertad vigilada – asistida</v>
          </cell>
          <cell r="P380"/>
          <cell r="Q380" t="str">
            <v>SRPA</v>
          </cell>
          <cell r="R380"/>
          <cell r="S380" t="str">
            <v>6600-2020-180</v>
          </cell>
          <cell r="T380">
            <v>52</v>
          </cell>
          <cell r="U380"/>
          <cell r="V380">
            <v>44181</v>
          </cell>
          <cell r="W380">
            <v>44347</v>
          </cell>
          <cell r="X380">
            <v>122294640</v>
          </cell>
          <cell r="Y380" t="str">
            <v>Valentina Gil Hoyos</v>
          </cell>
        </row>
        <row r="381">
          <cell r="B381" t="str">
            <v>66-138-380</v>
          </cell>
          <cell r="C381" t="str">
            <v>Risaralda</v>
          </cell>
          <cell r="D381" t="str">
            <v>Fundación hogares Claret</v>
          </cell>
          <cell r="E381" t="str">
            <v>800098983-8</v>
          </cell>
          <cell r="F381" t="str">
            <v>Jorge Olver Orrego Valencia</v>
          </cell>
          <cell r="G381" t="str">
            <v>Fé Y Esperanza</v>
          </cell>
          <cell r="H381" t="str">
            <v>Carrera 8 No. 25-54</v>
          </cell>
          <cell r="I381" t="str">
            <v>Pereira</v>
          </cell>
          <cell r="J381" t="str">
            <v>Pereira</v>
          </cell>
          <cell r="K381" t="str">
            <v>3172111 Ext. 4
3110698
3110733
3110878</v>
          </cell>
          <cell r="L381">
            <v>3216085432</v>
          </cell>
          <cell r="M381" t="str">
            <v>lina.garcia@fundacionhogaresclaret.org</v>
          </cell>
          <cell r="N381" t="str">
            <v>SRPA</v>
          </cell>
          <cell r="O381" t="str">
            <v>Apoyo postinstitucional – SRPA</v>
          </cell>
          <cell r="P381"/>
          <cell r="Q381" t="str">
            <v>SRPA</v>
          </cell>
          <cell r="R381"/>
          <cell r="S381" t="str">
            <v>6600-2020-177</v>
          </cell>
          <cell r="T381">
            <v>70</v>
          </cell>
          <cell r="U381"/>
          <cell r="V381">
            <v>44181</v>
          </cell>
          <cell r="W381">
            <v>44347</v>
          </cell>
          <cell r="X381">
            <v>485709523</v>
          </cell>
          <cell r="Y381" t="str">
            <v>Zully Vanessa Latorre</v>
          </cell>
        </row>
        <row r="382">
          <cell r="B382" t="str">
            <v>66-138-381</v>
          </cell>
          <cell r="C382" t="str">
            <v>Risaralda</v>
          </cell>
          <cell r="D382" t="str">
            <v>Fundación hogares Claret</v>
          </cell>
          <cell r="E382" t="str">
            <v>800098983-8</v>
          </cell>
          <cell r="F382" t="str">
            <v>Jorge Olver Orrego Valencia</v>
          </cell>
          <cell r="G382" t="str">
            <v>Génesis</v>
          </cell>
          <cell r="H382" t="str">
            <v>Carrera 11 Bis No. 2-10 Barrio Popular Modelo</v>
          </cell>
          <cell r="I382" t="str">
            <v>Pereira</v>
          </cell>
          <cell r="J382" t="str">
            <v>Pereira</v>
          </cell>
          <cell r="K382" t="str">
            <v>3172111 Ext. 4
3110698
3110733
3110878</v>
          </cell>
          <cell r="L382">
            <v>3216085432</v>
          </cell>
          <cell r="M382" t="str">
            <v>lina.garcia@fundacionhogaresclaret.org</v>
          </cell>
          <cell r="N382" t="str">
            <v>SRPA</v>
          </cell>
          <cell r="O382" t="str">
            <v>Prestación de servicios sociales a la comunidad</v>
          </cell>
          <cell r="P382"/>
          <cell r="Q382" t="str">
            <v>SRPA</v>
          </cell>
          <cell r="R382"/>
          <cell r="S382" t="str">
            <v>6600-2020-180</v>
          </cell>
          <cell r="T382">
            <v>20</v>
          </cell>
          <cell r="U382"/>
          <cell r="V382">
            <v>44181</v>
          </cell>
          <cell r="W382">
            <v>44347</v>
          </cell>
          <cell r="X382">
            <v>32398400</v>
          </cell>
          <cell r="Y382" t="str">
            <v>Valentina Gil Hoyos</v>
          </cell>
        </row>
        <row r="383">
          <cell r="B383" t="str">
            <v>66-138-382</v>
          </cell>
          <cell r="C383" t="str">
            <v>Risaralda</v>
          </cell>
          <cell r="D383" t="str">
            <v>Fundación hogares Claret</v>
          </cell>
          <cell r="E383" t="str">
            <v>800098983-8</v>
          </cell>
          <cell r="F383" t="str">
            <v>Jorge Olver Orrego Valencia</v>
          </cell>
          <cell r="G383" t="str">
            <v>Vientos De Cambio</v>
          </cell>
          <cell r="H383" t="str">
            <v>Kilómetro 7 Vereda Guacari Vía Pereira Armenia</v>
          </cell>
          <cell r="I383" t="str">
            <v>Pereira</v>
          </cell>
          <cell r="J383" t="str">
            <v>Pereira</v>
          </cell>
          <cell r="K383" t="str">
            <v>3172111 Ext.1 y 2 - 3327830 - 3327832 - 3327738</v>
          </cell>
          <cell r="L383" t="str">
            <v>3162062307 - 3136597583</v>
          </cell>
          <cell r="M383" t="str">
            <v>julian.suarez@fundacionhogaresclaret.org</v>
          </cell>
          <cell r="N383" t="str">
            <v>SRPA</v>
          </cell>
          <cell r="O383" t="str">
            <v>Internado RAJ</v>
          </cell>
          <cell r="P383"/>
          <cell r="Q383" t="str">
            <v>RAJ</v>
          </cell>
          <cell r="R383"/>
          <cell r="S383" t="str">
            <v>6600-2020-188</v>
          </cell>
          <cell r="T383">
            <v>38</v>
          </cell>
          <cell r="U383"/>
          <cell r="V383">
            <v>44181</v>
          </cell>
          <cell r="W383">
            <v>44347</v>
          </cell>
          <cell r="X383">
            <v>346603757</v>
          </cell>
          <cell r="Y383" t="str">
            <v>Alejandra Hernandez Rodas</v>
          </cell>
        </row>
        <row r="384">
          <cell r="B384" t="str">
            <v>66-138-383</v>
          </cell>
          <cell r="C384" t="str">
            <v>Risaralda</v>
          </cell>
          <cell r="D384" t="str">
            <v>Fundación hogares Claret</v>
          </cell>
          <cell r="E384" t="str">
            <v>800098983-8</v>
          </cell>
          <cell r="F384" t="str">
            <v>Jorge Olver Orrego Valencia</v>
          </cell>
          <cell r="G384" t="str">
            <v>Vientos De Cambio</v>
          </cell>
          <cell r="H384" t="str">
            <v>Kilómetro 7 Vereda Guacari Vía Pereira Armenia</v>
          </cell>
          <cell r="I384" t="str">
            <v>Pereira</v>
          </cell>
          <cell r="J384" t="str">
            <v>Pereira</v>
          </cell>
          <cell r="K384" t="str">
            <v>3172111 Ext.1 y 2 - 3327830 - 3327832 - 3327738</v>
          </cell>
          <cell r="L384" t="str">
            <v>3162062307 - 3136597583</v>
          </cell>
          <cell r="M384" t="str">
            <v>julian.suarez@fundacionhogaresclaret.org</v>
          </cell>
          <cell r="N384" t="str">
            <v>SRD</v>
          </cell>
          <cell r="O384" t="str">
            <v>Internado</v>
          </cell>
          <cell r="P384"/>
          <cell r="Q384" t="str">
            <v>Consumo SPA</v>
          </cell>
          <cell r="R384"/>
          <cell r="S384" t="str">
            <v>6600-2020-184</v>
          </cell>
          <cell r="T384">
            <v>45</v>
          </cell>
          <cell r="U384"/>
          <cell r="V384">
            <v>44181</v>
          </cell>
          <cell r="W384">
            <v>44347</v>
          </cell>
          <cell r="X384">
            <v>718062210</v>
          </cell>
          <cell r="Y384" t="str">
            <v>Alejandra Hernandez Rodas</v>
          </cell>
        </row>
        <row r="385">
          <cell r="B385" t="str">
            <v>23-95-384</v>
          </cell>
          <cell r="C385" t="str">
            <v>Córdoba</v>
          </cell>
          <cell r="D385" t="str">
            <v>Fundación Casalud</v>
          </cell>
          <cell r="E385" t="str">
            <v>812007647-2</v>
          </cell>
          <cell r="F385" t="str">
            <v>Ledys Burgos Rodriguez</v>
          </cell>
          <cell r="G385"/>
          <cell r="H385" t="str">
            <v>Calle 14 No. 3B-46 Barrio Nueva Granada</v>
          </cell>
          <cell r="I385" t="str">
            <v>Sahagún</v>
          </cell>
          <cell r="J385" t="str">
            <v>Sahagún</v>
          </cell>
          <cell r="K385"/>
          <cell r="L385">
            <v>3015696397</v>
          </cell>
          <cell r="M385" t="str">
            <v>fundacioncasaludsahagun@hotmail.com</v>
          </cell>
          <cell r="N385" t="str">
            <v>SRD</v>
          </cell>
          <cell r="O385" t="str">
            <v>Intervención de apoyo - Apoyo psicosocial</v>
          </cell>
          <cell r="P385"/>
          <cell r="Q385" t="str">
            <v>Consumo SPA</v>
          </cell>
          <cell r="R385"/>
          <cell r="S385">
            <v>379</v>
          </cell>
          <cell r="T385">
            <v>20</v>
          </cell>
          <cell r="U385"/>
          <cell r="V385">
            <v>44181</v>
          </cell>
          <cell r="W385">
            <v>44347</v>
          </cell>
          <cell r="X385">
            <v>37915450</v>
          </cell>
          <cell r="Y385" t="str">
            <v>Fermina Isabel del Castillo Santos</v>
          </cell>
        </row>
        <row r="386">
          <cell r="B386" t="str">
            <v>23-95-385</v>
          </cell>
          <cell r="C386" t="str">
            <v>Córdoba</v>
          </cell>
          <cell r="D386" t="str">
            <v>Fundación Casalud</v>
          </cell>
          <cell r="E386" t="str">
            <v>812007647-2</v>
          </cell>
          <cell r="F386" t="str">
            <v>Ledys Burgos Rodriguez</v>
          </cell>
          <cell r="G386"/>
          <cell r="H386" t="str">
            <v>Calle 31 No. 7-25 Centro</v>
          </cell>
          <cell r="I386" t="str">
            <v>Montería</v>
          </cell>
          <cell r="J386" t="str">
            <v>Montería</v>
          </cell>
          <cell r="K386"/>
          <cell r="L386">
            <v>3015696397</v>
          </cell>
          <cell r="M386" t="str">
            <v>fundacioncasalud@hotmail.com</v>
          </cell>
          <cell r="N386" t="str">
            <v>SRD</v>
          </cell>
          <cell r="O386" t="str">
            <v>Externado</v>
          </cell>
          <cell r="P386" t="str">
            <v>Media jornada</v>
          </cell>
          <cell r="Q386" t="str">
            <v>Consumo SPA</v>
          </cell>
          <cell r="R386"/>
          <cell r="S386">
            <v>377</v>
          </cell>
          <cell r="T386">
            <v>83</v>
          </cell>
          <cell r="U386"/>
          <cell r="V386">
            <v>44181</v>
          </cell>
          <cell r="W386">
            <v>44347</v>
          </cell>
          <cell r="X386">
            <v>242008246</v>
          </cell>
          <cell r="Y386" t="str">
            <v>Lesvia Isabel Ruiz Marquez</v>
          </cell>
        </row>
        <row r="387">
          <cell r="B387" t="str">
            <v>23-187-386</v>
          </cell>
          <cell r="C387" t="str">
            <v>Córdoba</v>
          </cell>
          <cell r="D387" t="str">
            <v>Fundación para la investigación y el desarrollo regional alternativo - Finderreal</v>
          </cell>
          <cell r="E387" t="str">
            <v>812003848-8</v>
          </cell>
          <cell r="F387" t="str">
            <v>Marelis Candanoza Padilla</v>
          </cell>
          <cell r="G387"/>
          <cell r="H387" t="str">
            <v>Calle 17 carrera 4 No. 3 Barrio el Carmen</v>
          </cell>
          <cell r="I387" t="str">
            <v>Sahagún</v>
          </cell>
          <cell r="J387" t="str">
            <v>Sahagún</v>
          </cell>
          <cell r="K387"/>
          <cell r="L387">
            <v>3013616824</v>
          </cell>
          <cell r="M387" t="str">
            <v>fundacionfinderreal@hotmail.com</v>
          </cell>
          <cell r="N387" t="str">
            <v>SRD</v>
          </cell>
          <cell r="O387" t="str">
            <v>Intervención de apoyo - Apoyo psicosocial</v>
          </cell>
          <cell r="P387"/>
          <cell r="Q387" t="str">
            <v>Trabajo infantil</v>
          </cell>
          <cell r="R387"/>
          <cell r="S387">
            <v>384</v>
          </cell>
          <cell r="T387">
            <v>60</v>
          </cell>
          <cell r="U387"/>
          <cell r="V387">
            <v>44181</v>
          </cell>
          <cell r="W387">
            <v>44347</v>
          </cell>
          <cell r="X387">
            <v>279923696</v>
          </cell>
          <cell r="Y387" t="str">
            <v>Fermina Isabel del Castillo Santos</v>
          </cell>
        </row>
        <row r="388">
          <cell r="B388" t="str">
            <v>23-166-387</v>
          </cell>
          <cell r="C388" t="str">
            <v>Córdoba</v>
          </cell>
          <cell r="D388" t="str">
            <v>Fundación niños del futuro</v>
          </cell>
          <cell r="E388" t="str">
            <v>812005460-3</v>
          </cell>
          <cell r="F388" t="str">
            <v>Leomar Pacheco Salgado</v>
          </cell>
          <cell r="G388"/>
          <cell r="H388" t="str">
            <v>Calle 11 No. 11-107 Barrio Piñalito</v>
          </cell>
          <cell r="I388" t="str">
            <v>Montelíbano</v>
          </cell>
          <cell r="J388" t="str">
            <v>Montelibano</v>
          </cell>
          <cell r="K388"/>
          <cell r="L388">
            <v>3108342627</v>
          </cell>
          <cell r="M388" t="str">
            <v>fundaciondelfuturo2010@gmail.com</v>
          </cell>
          <cell r="N388" t="str">
            <v>SRD</v>
          </cell>
          <cell r="O388" t="str">
            <v>Externado</v>
          </cell>
          <cell r="P388" t="str">
            <v>Media jornada</v>
          </cell>
          <cell r="Q388" t="str">
            <v>Trabajo infantil</v>
          </cell>
          <cell r="R388"/>
          <cell r="S388">
            <v>387</v>
          </cell>
          <cell r="T388">
            <v>120</v>
          </cell>
          <cell r="U388"/>
          <cell r="V388">
            <v>44183</v>
          </cell>
          <cell r="W388">
            <v>44347</v>
          </cell>
          <cell r="X388">
            <v>34989144</v>
          </cell>
          <cell r="Y388" t="str">
            <v>Dayley Esther Cabrales Lenes</v>
          </cell>
        </row>
        <row r="389">
          <cell r="B389" t="str">
            <v>23-144-388</v>
          </cell>
          <cell r="C389" t="str">
            <v>Córdoba</v>
          </cell>
          <cell r="D389" t="str">
            <v>Fundación integral para el desarrollo humano y social - Fintedes</v>
          </cell>
          <cell r="E389" t="str">
            <v>900690558-1</v>
          </cell>
          <cell r="F389" t="str">
            <v>Ana Carmela Comas Covo</v>
          </cell>
          <cell r="G389" t="str">
            <v>Sede 1</v>
          </cell>
          <cell r="H389" t="str">
            <v>Calle 22 No. 10-52 Barrio la Julia</v>
          </cell>
          <cell r="I389" t="str">
            <v>Montería</v>
          </cell>
          <cell r="J389" t="str">
            <v>Montería</v>
          </cell>
          <cell r="K389"/>
          <cell r="L389">
            <v>3008146700</v>
          </cell>
          <cell r="M389" t="str">
            <v>fintedes@gmail.com</v>
          </cell>
          <cell r="N389" t="str">
            <v>SRD</v>
          </cell>
          <cell r="O389" t="str">
            <v>Externado</v>
          </cell>
          <cell r="P389" t="str">
            <v>Media jornada</v>
          </cell>
          <cell r="Q389" t="str">
            <v>Trabajo infantil</v>
          </cell>
          <cell r="R389"/>
          <cell r="S389">
            <v>386</v>
          </cell>
          <cell r="T389">
            <v>180</v>
          </cell>
          <cell r="U389"/>
          <cell r="V389">
            <v>44183</v>
          </cell>
          <cell r="W389">
            <v>44347</v>
          </cell>
          <cell r="X389">
            <v>524837160</v>
          </cell>
          <cell r="Y389" t="str">
            <v>Lesvia Isabel Ruiz Marquez</v>
          </cell>
        </row>
        <row r="390">
          <cell r="B390" t="str">
            <v>23-144-389</v>
          </cell>
          <cell r="C390" t="str">
            <v>Córdoba</v>
          </cell>
          <cell r="D390" t="str">
            <v>Fundación integral para el desarrollo humano y social - Fintedes</v>
          </cell>
          <cell r="E390" t="str">
            <v>900690558-1</v>
          </cell>
          <cell r="F390" t="str">
            <v>Ana Carmela Comas Covo</v>
          </cell>
          <cell r="G390" t="str">
            <v>Sede 2</v>
          </cell>
          <cell r="H390" t="str">
            <v>Carrera 8A No. 22-40 Barrio Santa Clara</v>
          </cell>
          <cell r="I390" t="str">
            <v>Montería</v>
          </cell>
          <cell r="J390" t="str">
            <v>Montería</v>
          </cell>
          <cell r="K390"/>
          <cell r="L390">
            <v>3008146700</v>
          </cell>
          <cell r="M390" t="str">
            <v>fintedes@gmail.com</v>
          </cell>
          <cell r="N390" t="str">
            <v>SRD</v>
          </cell>
          <cell r="O390" t="str">
            <v>Externado</v>
          </cell>
          <cell r="P390" t="str">
            <v>Media jornada</v>
          </cell>
          <cell r="Q390" t="str">
            <v>Trabajo infantil</v>
          </cell>
          <cell r="R390"/>
          <cell r="S390">
            <v>386</v>
          </cell>
          <cell r="T390"/>
          <cell r="U390"/>
          <cell r="V390">
            <v>44183</v>
          </cell>
          <cell r="W390">
            <v>44347</v>
          </cell>
          <cell r="X390"/>
          <cell r="Y390" t="str">
            <v>Lesvia Isabel Ruiz Marquez</v>
          </cell>
        </row>
        <row r="391">
          <cell r="B391" t="str">
            <v>23-222-390</v>
          </cell>
          <cell r="C391" t="str">
            <v>Córdoba</v>
          </cell>
          <cell r="D391" t="str">
            <v>Fundación vivir mejor - Funvime</v>
          </cell>
          <cell r="E391" t="str">
            <v>812000479-1</v>
          </cell>
          <cell r="F391" t="str">
            <v>Adriana Maria Castilla Tobia</v>
          </cell>
          <cell r="G391" t="str">
            <v>Sede Esther</v>
          </cell>
          <cell r="H391" t="str">
            <v>Carrera 8B No. 22-15</v>
          </cell>
          <cell r="I391" t="str">
            <v>Montería</v>
          </cell>
          <cell r="J391" t="str">
            <v>Montería</v>
          </cell>
          <cell r="K391"/>
          <cell r="L391">
            <v>3007356049</v>
          </cell>
          <cell r="M391" t="str">
            <v>fundacionvivirmejor97@gmail.com</v>
          </cell>
          <cell r="N391" t="str">
            <v>SRD</v>
          </cell>
          <cell r="O391" t="str">
            <v>Centro de emergencia</v>
          </cell>
          <cell r="P391"/>
          <cell r="Q391" t="str">
            <v>Vulneración</v>
          </cell>
          <cell r="R391"/>
          <cell r="S391">
            <v>385</v>
          </cell>
          <cell r="T391">
            <v>54</v>
          </cell>
          <cell r="U391"/>
          <cell r="V391">
            <v>44181</v>
          </cell>
          <cell r="W391">
            <v>44347</v>
          </cell>
          <cell r="X391">
            <v>516071034</v>
          </cell>
          <cell r="Y391" t="str">
            <v>Lesvia Isabel Ruiz Marquez</v>
          </cell>
        </row>
        <row r="392">
          <cell r="B392" t="str">
            <v>23-222-391</v>
          </cell>
          <cell r="C392" t="str">
            <v>Córdoba</v>
          </cell>
          <cell r="D392" t="str">
            <v>Fundación vivir mejor - Funvime</v>
          </cell>
          <cell r="E392" t="str">
            <v>812000479-1</v>
          </cell>
          <cell r="F392" t="str">
            <v>Adriana Maria Castilla Tobia</v>
          </cell>
          <cell r="G392" t="str">
            <v>Sede Josue</v>
          </cell>
          <cell r="H392" t="str">
            <v>Carrera 9 No. 22C-11</v>
          </cell>
          <cell r="I392" t="str">
            <v>Montería</v>
          </cell>
          <cell r="J392" t="str">
            <v>Montería</v>
          </cell>
          <cell r="K392"/>
          <cell r="L392">
            <v>3007356049</v>
          </cell>
          <cell r="M392" t="str">
            <v>fundacionvivirmejor97@gmail.com</v>
          </cell>
          <cell r="N392" t="str">
            <v>SRD</v>
          </cell>
          <cell r="O392" t="str">
            <v>Centro de emergencia</v>
          </cell>
          <cell r="P392"/>
          <cell r="Q392" t="str">
            <v>Vulneración</v>
          </cell>
          <cell r="R392"/>
          <cell r="S392">
            <v>385</v>
          </cell>
          <cell r="T392"/>
          <cell r="U392"/>
          <cell r="V392">
            <v>44181</v>
          </cell>
          <cell r="W392">
            <v>44347</v>
          </cell>
          <cell r="X392"/>
          <cell r="Y392" t="str">
            <v>Lesvia Isabel Ruiz Marquez</v>
          </cell>
        </row>
        <row r="393">
          <cell r="B393" t="str">
            <v>23-135-392</v>
          </cell>
          <cell r="C393" t="str">
            <v>Córdoba</v>
          </cell>
          <cell r="D393" t="str">
            <v>Fundación hogar feliz de Nazareth</v>
          </cell>
          <cell r="E393" t="str">
            <v>900563087-0</v>
          </cell>
          <cell r="F393" t="str">
            <v>Elbert Navarro Hernandez</v>
          </cell>
          <cell r="G393"/>
          <cell r="H393" t="str">
            <v>Carrera 1 No. 9-46 Antiguo Colegio Sagrado Corazón de Jesus</v>
          </cell>
          <cell r="I393" t="str">
            <v>San Pelayo</v>
          </cell>
          <cell r="J393" t="str">
            <v>Cerete</v>
          </cell>
          <cell r="K393"/>
          <cell r="L393">
            <v>3017665249</v>
          </cell>
          <cell r="M393" t="str">
            <v>harlyrojes@hotmail.com</v>
          </cell>
          <cell r="N393" t="str">
            <v>SRD</v>
          </cell>
          <cell r="O393" t="str">
            <v>Intervención de apoyo - Apoyo psicosocial</v>
          </cell>
          <cell r="P393"/>
          <cell r="Q393" t="str">
            <v>Trabajo infantil</v>
          </cell>
          <cell r="R393"/>
          <cell r="S393">
            <v>382</v>
          </cell>
          <cell r="T393">
            <v>200</v>
          </cell>
          <cell r="U393"/>
          <cell r="V393">
            <v>44181</v>
          </cell>
          <cell r="W393">
            <v>44347</v>
          </cell>
          <cell r="X393">
            <v>379154500</v>
          </cell>
          <cell r="Y393" t="str">
            <v>Sandra Leonor Martinez Lara</v>
          </cell>
        </row>
        <row r="394">
          <cell r="B394" t="str">
            <v>23-73-393</v>
          </cell>
          <cell r="C394" t="str">
            <v>Córdoba</v>
          </cell>
          <cell r="D394" t="str">
            <v>Corporación para el desarrollo social comunitario - CORSOC</v>
          </cell>
          <cell r="E394" t="str">
            <v>800179753-9</v>
          </cell>
          <cell r="F394" t="str">
            <v>Pedro Segundo Acosta Fernandez</v>
          </cell>
          <cell r="G394"/>
          <cell r="H394" t="str">
            <v>Carrera 15 No. 16-44 Barrio Alfonso Lopez</v>
          </cell>
          <cell r="I394" t="str">
            <v>Tierralta</v>
          </cell>
          <cell r="J394" t="str">
            <v>Tierralta</v>
          </cell>
          <cell r="K394"/>
          <cell r="L394">
            <v>3016079626</v>
          </cell>
          <cell r="M394" t="str">
            <v>coordinadora.semilla@gmail.com</v>
          </cell>
          <cell r="N394" t="str">
            <v>SRD</v>
          </cell>
          <cell r="O394" t="str">
            <v>Intervención de apoyo - Apoyo psicosocial</v>
          </cell>
          <cell r="P394"/>
          <cell r="Q394" t="str">
            <v>Trabajo infantil</v>
          </cell>
          <cell r="R394"/>
          <cell r="S394">
            <v>376</v>
          </cell>
          <cell r="T394">
            <v>50</v>
          </cell>
          <cell r="U394"/>
          <cell r="V394">
            <v>44181</v>
          </cell>
          <cell r="W394">
            <v>44347</v>
          </cell>
          <cell r="X394">
            <v>94788625</v>
          </cell>
          <cell r="Y394" t="str">
            <v>Beatriz del Carmen Buelvas Ramos</v>
          </cell>
        </row>
        <row r="395">
          <cell r="B395" t="str">
            <v>23-242-394</v>
          </cell>
          <cell r="C395" t="str">
            <v>Córdoba</v>
          </cell>
          <cell r="D395" t="str">
            <v>Instituto psicoeducativo de Colombia - IPSICOL</v>
          </cell>
          <cell r="E395" t="str">
            <v>890983904-1</v>
          </cell>
          <cell r="F395" t="str">
            <v>Padre Oscar Manuel Betancur Arango</v>
          </cell>
          <cell r="G395"/>
          <cell r="H395" t="str">
            <v>Carrera 7 No. 31-46</v>
          </cell>
          <cell r="I395" t="str">
            <v>Montería</v>
          </cell>
          <cell r="J395" t="str">
            <v>Montería</v>
          </cell>
          <cell r="K395"/>
          <cell r="L395">
            <v>3023562861</v>
          </cell>
          <cell r="M395" t="str">
            <v>libertadvigiladamonteria@gmail.com</v>
          </cell>
          <cell r="N395" t="str">
            <v>SRPA</v>
          </cell>
          <cell r="O395" t="str">
            <v>Libertad vigilada – asistida</v>
          </cell>
          <cell r="P395"/>
          <cell r="Q395" t="str">
            <v>SRPA</v>
          </cell>
          <cell r="R395"/>
          <cell r="S395">
            <v>381</v>
          </cell>
          <cell r="T395">
            <v>55</v>
          </cell>
          <cell r="U395"/>
          <cell r="V395">
            <v>44182</v>
          </cell>
          <cell r="W395">
            <v>44347</v>
          </cell>
          <cell r="X395">
            <v>141908360</v>
          </cell>
          <cell r="Y395" t="str">
            <v>Lesvia Isabel Ruiz Marquez</v>
          </cell>
        </row>
        <row r="396">
          <cell r="B396" t="str">
            <v>23-242-395</v>
          </cell>
          <cell r="C396" t="str">
            <v>Córdoba</v>
          </cell>
          <cell r="D396" t="str">
            <v>Instituto psicoeducativo de Colombia - IPSICOL</v>
          </cell>
          <cell r="E396" t="str">
            <v>890983904-1</v>
          </cell>
          <cell r="F396" t="str">
            <v>Padre Oscar Manuel Betancur Arango</v>
          </cell>
          <cell r="G396"/>
          <cell r="H396" t="str">
            <v>Carrera 8 No. 28-32</v>
          </cell>
          <cell r="I396" t="str">
            <v>Montería</v>
          </cell>
          <cell r="J396" t="str">
            <v>Montería</v>
          </cell>
          <cell r="K396"/>
          <cell r="L396">
            <v>3023562861</v>
          </cell>
          <cell r="M396" t="str">
            <v>ipsicolah@yahoo.com</v>
          </cell>
          <cell r="N396" t="str">
            <v>SRPA</v>
          </cell>
          <cell r="O396" t="str">
            <v>Centro transitorio</v>
          </cell>
          <cell r="P396"/>
          <cell r="Q396" t="str">
            <v>SRPA</v>
          </cell>
          <cell r="R396"/>
          <cell r="S396">
            <v>374</v>
          </cell>
          <cell r="T396">
            <v>4</v>
          </cell>
          <cell r="U396"/>
          <cell r="V396">
            <v>44182</v>
          </cell>
          <cell r="W396">
            <v>44347</v>
          </cell>
          <cell r="X396">
            <v>43835290</v>
          </cell>
          <cell r="Y396" t="str">
            <v>Lesvia Isabel Ruiz Marquez</v>
          </cell>
        </row>
        <row r="397">
          <cell r="B397" t="str">
            <v>23-242-396</v>
          </cell>
          <cell r="C397" t="str">
            <v>Córdoba</v>
          </cell>
          <cell r="D397" t="str">
            <v>Instituto psicoeducativo de Colombia - IPSICOL</v>
          </cell>
          <cell r="E397" t="str">
            <v>890983904-1</v>
          </cell>
          <cell r="F397" t="str">
            <v>Padre Oscar Manuel Betancur Arango</v>
          </cell>
          <cell r="G397"/>
          <cell r="H397" t="str">
            <v>Kilómetro 11 vía Cereté a Montería</v>
          </cell>
          <cell r="I397" t="str">
            <v>Montería</v>
          </cell>
          <cell r="J397" t="str">
            <v>Montería</v>
          </cell>
          <cell r="K397"/>
          <cell r="L397">
            <v>3023562861</v>
          </cell>
          <cell r="M397" t="str">
            <v>ipsicolahmonteria@gmail.com</v>
          </cell>
          <cell r="N397" t="str">
            <v>SRPA</v>
          </cell>
          <cell r="O397" t="str">
            <v>Centro de internamiento preventivo</v>
          </cell>
          <cell r="P397"/>
          <cell r="Q397" t="str">
            <v>SRPA</v>
          </cell>
          <cell r="R397"/>
          <cell r="S397">
            <v>373</v>
          </cell>
          <cell r="T397">
            <v>24</v>
          </cell>
          <cell r="U397"/>
          <cell r="V397">
            <v>44183</v>
          </cell>
          <cell r="W397">
            <v>44347</v>
          </cell>
          <cell r="X397">
            <v>282211644</v>
          </cell>
          <cell r="Y397" t="str">
            <v>Lesvia Isabel Ruiz Marquez</v>
          </cell>
        </row>
        <row r="398">
          <cell r="B398" t="str">
            <v>23-94-397</v>
          </cell>
          <cell r="C398" t="str">
            <v>Córdoba</v>
          </cell>
          <cell r="D398" t="str">
            <v>Fundación casa del niño IPS</v>
          </cell>
          <cell r="E398" t="str">
            <v>806008935-1</v>
          </cell>
          <cell r="F398" t="str">
            <v>Nestor Rafael De Oro Lora</v>
          </cell>
          <cell r="G398"/>
          <cell r="H398" t="str">
            <v>Calle 15 No. 14-25 Barrio Urbina</v>
          </cell>
          <cell r="I398" t="str">
            <v>Montería</v>
          </cell>
          <cell r="J398" t="str">
            <v>Montería</v>
          </cell>
          <cell r="K398"/>
          <cell r="L398">
            <v>3126225295</v>
          </cell>
          <cell r="M398" t="str">
            <v>fucaninocordoba@gmail.com</v>
          </cell>
          <cell r="N398" t="str">
            <v>SRD</v>
          </cell>
          <cell r="O398" t="str">
            <v>Hogar sustituto entidad</v>
          </cell>
          <cell r="P398"/>
          <cell r="Q398" t="str">
            <v>HS: Vulneración - Discapacidad</v>
          </cell>
          <cell r="R398"/>
          <cell r="S398">
            <v>375</v>
          </cell>
          <cell r="T398">
            <v>200</v>
          </cell>
          <cell r="U398"/>
          <cell r="V398">
            <v>44181</v>
          </cell>
          <cell r="W398">
            <v>44347</v>
          </cell>
          <cell r="X398">
            <v>744736669</v>
          </cell>
          <cell r="Y398" t="str">
            <v>Elvia Cristina Cordoba</v>
          </cell>
        </row>
        <row r="399">
          <cell r="B399" t="str">
            <v>23-149-398</v>
          </cell>
          <cell r="C399" t="str">
            <v>Córdoba</v>
          </cell>
          <cell r="D399" t="str">
            <v>Fundación labriegos por la paz</v>
          </cell>
          <cell r="E399" t="str">
            <v>900064245-7</v>
          </cell>
          <cell r="F399" t="str">
            <v>Katia Cecilia Brunal Cabrales</v>
          </cell>
          <cell r="G399"/>
          <cell r="H399" t="str">
            <v>Calle 41 No. 14C-20</v>
          </cell>
          <cell r="I399" t="str">
            <v>Montería</v>
          </cell>
          <cell r="J399" t="str">
            <v>Montería</v>
          </cell>
          <cell r="K399"/>
          <cell r="L399">
            <v>3013616750</v>
          </cell>
          <cell r="M399" t="str">
            <v>funlapazhs@gmail.com</v>
          </cell>
          <cell r="N399" t="str">
            <v>SRD</v>
          </cell>
          <cell r="O399" t="str">
            <v>Hogar sustituto entidad</v>
          </cell>
          <cell r="P399"/>
          <cell r="Q399" t="str">
            <v>Vulneración</v>
          </cell>
          <cell r="R399"/>
          <cell r="S399">
            <v>378</v>
          </cell>
          <cell r="T399">
            <v>116</v>
          </cell>
          <cell r="U399"/>
          <cell r="V399">
            <v>44181</v>
          </cell>
          <cell r="W399">
            <v>44347</v>
          </cell>
          <cell r="X399">
            <v>792563794</v>
          </cell>
          <cell r="Y399" t="str">
            <v>Elvia Cristina Cordoba</v>
          </cell>
        </row>
        <row r="400">
          <cell r="B400" t="str">
            <v>23-119-399</v>
          </cell>
          <cell r="C400" t="str">
            <v>Córdoba</v>
          </cell>
          <cell r="D400" t="str">
            <v>Fundación dignitas</v>
          </cell>
          <cell r="E400" t="str">
            <v>900843968-6</v>
          </cell>
          <cell r="F400" t="str">
            <v>Quellys Rodriguez Zuñiga</v>
          </cell>
          <cell r="G400"/>
          <cell r="H400" t="str">
            <v>Carrera 15 No. 11D-06 Barrio 6 de Marzo</v>
          </cell>
          <cell r="I400" t="str">
            <v>Montería</v>
          </cell>
          <cell r="J400" t="str">
            <v>Montería</v>
          </cell>
          <cell r="K400"/>
          <cell r="L400">
            <v>3145944383</v>
          </cell>
          <cell r="M400" t="str">
            <v>fundaciondignitasmonteria@gmail.com</v>
          </cell>
          <cell r="N400" t="str">
            <v>SRD</v>
          </cell>
          <cell r="O400" t="str">
            <v>Intervención de apoyo - Apoyo psicológico especializado</v>
          </cell>
          <cell r="P400"/>
          <cell r="Q400" t="str">
            <v>Violencia sexual</v>
          </cell>
          <cell r="R400"/>
          <cell r="S400">
            <v>380</v>
          </cell>
          <cell r="T400"/>
          <cell r="U400">
            <v>432</v>
          </cell>
          <cell r="V400">
            <v>44183</v>
          </cell>
          <cell r="W400">
            <v>44347</v>
          </cell>
          <cell r="X400">
            <v>165083400</v>
          </cell>
          <cell r="Y400" t="str">
            <v>Lesvia Isabel Ruiz Marquez</v>
          </cell>
        </row>
        <row r="401">
          <cell r="B401" t="str">
            <v>23-209-400</v>
          </cell>
          <cell r="C401" t="str">
            <v>Córdoba</v>
          </cell>
          <cell r="D401" t="str">
            <v>Fundación Significarte</v>
          </cell>
          <cell r="E401" t="str">
            <v>901034401-5</v>
          </cell>
          <cell r="F401" t="str">
            <v>Isaira Patricia Espitia Petro</v>
          </cell>
          <cell r="G401"/>
          <cell r="H401" t="str">
            <v>Calle 24 No. 2 -36</v>
          </cell>
          <cell r="I401" t="str">
            <v>Montería</v>
          </cell>
          <cell r="J401" t="str">
            <v>Montería</v>
          </cell>
          <cell r="K401"/>
          <cell r="L401">
            <v>3012825877</v>
          </cell>
          <cell r="M401" t="str">
            <v>significartemonteria@gmail.com</v>
          </cell>
          <cell r="N401" t="str">
            <v>SRD</v>
          </cell>
          <cell r="O401" t="str">
            <v>Centro de emergencia</v>
          </cell>
          <cell r="P401"/>
          <cell r="Q401" t="str">
            <v>Vulneración</v>
          </cell>
          <cell r="R401"/>
          <cell r="S401">
            <v>383</v>
          </cell>
          <cell r="T401">
            <v>30</v>
          </cell>
          <cell r="U401"/>
          <cell r="V401">
            <v>44182</v>
          </cell>
          <cell r="W401">
            <v>44255</v>
          </cell>
          <cell r="X401">
            <v>129905790</v>
          </cell>
          <cell r="Y401" t="str">
            <v>Lesvia Isabel Ruiz Marquez</v>
          </cell>
        </row>
        <row r="402">
          <cell r="B402" t="str">
            <v>50-248-401</v>
          </cell>
          <cell r="C402" t="str">
            <v>Meta</v>
          </cell>
          <cell r="D402" t="str">
            <v>ONG Crecer en familia</v>
          </cell>
          <cell r="E402" t="str">
            <v>805020621-1</v>
          </cell>
          <cell r="F402" t="str">
            <v>Zulamita Ana Liliana Kaim Torres</v>
          </cell>
          <cell r="G402"/>
          <cell r="H402" t="str">
            <v>Calle 33b No. 38-66 Barrio Barzal</v>
          </cell>
          <cell r="I402" t="str">
            <v>Villavicencio</v>
          </cell>
          <cell r="J402" t="str">
            <v>Villavicencio 2</v>
          </cell>
          <cell r="K402">
            <v>6620494</v>
          </cell>
          <cell r="L402">
            <v>3146803557</v>
          </cell>
          <cell r="M402" t="str">
            <v>crecefamiliahogarsustituto@hotmail.com</v>
          </cell>
          <cell r="N402" t="str">
            <v>SRD</v>
          </cell>
          <cell r="O402" t="str">
            <v>Hogar sustituto entidad</v>
          </cell>
          <cell r="P402"/>
          <cell r="Q402" t="str">
            <v>Vulneración</v>
          </cell>
          <cell r="R402"/>
          <cell r="S402" t="str">
            <v>50-277-2020</v>
          </cell>
          <cell r="T402">
            <v>678</v>
          </cell>
          <cell r="U402"/>
          <cell r="V402">
            <v>44182</v>
          </cell>
          <cell r="W402">
            <v>44347</v>
          </cell>
          <cell r="X402">
            <v>6206753765</v>
          </cell>
          <cell r="Y402" t="str">
            <v>Diana Lucia Nova Arevalo</v>
          </cell>
        </row>
        <row r="403">
          <cell r="B403" t="str">
            <v>50-248-402</v>
          </cell>
          <cell r="C403" t="str">
            <v>Meta</v>
          </cell>
          <cell r="D403" t="str">
            <v>ONG Crecer en familia</v>
          </cell>
          <cell r="E403" t="str">
            <v>805020621-1</v>
          </cell>
          <cell r="F403" t="str">
            <v>Zulamita Ana Liliana Kaim Torres</v>
          </cell>
          <cell r="G403"/>
          <cell r="H403" t="str">
            <v>Calle 33b No. 38-66 Barrio Barzal</v>
          </cell>
          <cell r="I403" t="str">
            <v>Villavicencio</v>
          </cell>
          <cell r="J403" t="str">
            <v>Villavicencio 2</v>
          </cell>
          <cell r="K403">
            <v>6620494</v>
          </cell>
          <cell r="L403">
            <v>3146803557</v>
          </cell>
          <cell r="M403" t="str">
            <v>crecefamiliahogarsustituto@hotmail.com</v>
          </cell>
          <cell r="N403" t="str">
            <v>SRD</v>
          </cell>
          <cell r="O403" t="str">
            <v>Hogar sustituto entidad</v>
          </cell>
          <cell r="P403"/>
          <cell r="Q403" t="str">
            <v>Discapacidad</v>
          </cell>
          <cell r="R403"/>
          <cell r="S403" t="str">
            <v>50-277-2020</v>
          </cell>
          <cell r="T403">
            <v>173</v>
          </cell>
          <cell r="U403"/>
          <cell r="V403">
            <v>44182</v>
          </cell>
          <cell r="W403">
            <v>44347</v>
          </cell>
          <cell r="X403"/>
          <cell r="Y403" t="str">
            <v>Diana Lucia Nova Arevalo</v>
          </cell>
        </row>
        <row r="404">
          <cell r="B404" t="str">
            <v>50-248-403</v>
          </cell>
          <cell r="C404" t="str">
            <v>Meta</v>
          </cell>
          <cell r="D404" t="str">
            <v>ONG Crecer en familia</v>
          </cell>
          <cell r="E404" t="str">
            <v>805020621-1</v>
          </cell>
          <cell r="F404" t="str">
            <v>Zulamita Ana Liliana Kaim Torres</v>
          </cell>
          <cell r="G404"/>
          <cell r="H404" t="str">
            <v>Calle 33b No. 38-66 Barrio Barzal</v>
          </cell>
          <cell r="I404" t="str">
            <v>Villavicencio</v>
          </cell>
          <cell r="J404" t="str">
            <v>Villavicencio 3</v>
          </cell>
          <cell r="K404">
            <v>6620494</v>
          </cell>
          <cell r="L404">
            <v>3146803557</v>
          </cell>
          <cell r="M404" t="str">
            <v>crecefamiliahogartutor@hotmail.com</v>
          </cell>
          <cell r="N404" t="str">
            <v>SRD</v>
          </cell>
          <cell r="O404" t="str">
            <v>Hogar sustituto tutor entidad</v>
          </cell>
          <cell r="P404"/>
          <cell r="Q404" t="str">
            <v>Desvinculados</v>
          </cell>
          <cell r="R404"/>
          <cell r="S404" t="str">
            <v>50-276-2020</v>
          </cell>
          <cell r="T404">
            <v>27</v>
          </cell>
          <cell r="U404"/>
          <cell r="V404">
            <v>44182</v>
          </cell>
          <cell r="W404">
            <v>44347</v>
          </cell>
          <cell r="X404">
            <v>244188263.25</v>
          </cell>
          <cell r="Y404" t="str">
            <v>Diana Lucia Nova Arevalo</v>
          </cell>
        </row>
        <row r="405">
          <cell r="B405" t="str">
            <v>50-9-404</v>
          </cell>
          <cell r="C405" t="str">
            <v>Meta</v>
          </cell>
          <cell r="D405" t="str">
            <v>Asociación Crecer</v>
          </cell>
          <cell r="E405" t="str">
            <v>822006227-4</v>
          </cell>
          <cell r="F405" t="str">
            <v>Yolanda Toledo Perez</v>
          </cell>
          <cell r="G405" t="str">
            <v>Sede Arco Iris Mental Cognitivo</v>
          </cell>
          <cell r="H405" t="str">
            <v>Vereda Caney Alto Kilometro 1 Lote Santa Maria</v>
          </cell>
          <cell r="I405" t="str">
            <v>Restrepo</v>
          </cell>
          <cell r="J405" t="str">
            <v>Villavicencio 2</v>
          </cell>
          <cell r="K405">
            <v>6648493</v>
          </cell>
          <cell r="L405">
            <v>3006306050</v>
          </cell>
          <cell r="M405" t="str">
            <v>ASOCIACIONCRECER1995@hotmail.com</v>
          </cell>
          <cell r="N405" t="str">
            <v>SRD</v>
          </cell>
          <cell r="O405" t="str">
            <v>Internado</v>
          </cell>
          <cell r="P405"/>
          <cell r="Q405" t="str">
            <v>Discapacidad</v>
          </cell>
          <cell r="R405" t="str">
            <v>Intelectual</v>
          </cell>
          <cell r="S405" t="str">
            <v>50-282-2020</v>
          </cell>
          <cell r="T405">
            <v>85</v>
          </cell>
          <cell r="U405"/>
          <cell r="V405">
            <v>44182</v>
          </cell>
          <cell r="W405">
            <v>44347</v>
          </cell>
          <cell r="X405">
            <v>1235641702.5</v>
          </cell>
          <cell r="Y405" t="str">
            <v>Miller Perdomo Ortegon</v>
          </cell>
        </row>
        <row r="406">
          <cell r="B406" t="str">
            <v>50-9-405</v>
          </cell>
          <cell r="C406" t="str">
            <v>Meta</v>
          </cell>
          <cell r="D406" t="str">
            <v>Asociación Crecer</v>
          </cell>
          <cell r="E406" t="str">
            <v>822006227-4</v>
          </cell>
          <cell r="F406" t="str">
            <v>Yolanda Toledo Perez</v>
          </cell>
          <cell r="G406" t="str">
            <v>Sede Sala Cuna Mental Cognitivo</v>
          </cell>
          <cell r="H406" t="str">
            <v>Kilometro 2.5 Vía Antigua A Restrepo Vereda Vanguardia Sector Los Naranjos</v>
          </cell>
          <cell r="I406" t="str">
            <v>Villavicencio</v>
          </cell>
          <cell r="J406" t="str">
            <v>Villavicencio 2</v>
          </cell>
          <cell r="K406">
            <v>6648493</v>
          </cell>
          <cell r="L406">
            <v>3006306050</v>
          </cell>
          <cell r="M406" t="str">
            <v>ASOCIACIONCRECER1995@hotmail.com</v>
          </cell>
          <cell r="N406" t="str">
            <v>SRD</v>
          </cell>
          <cell r="O406" t="str">
            <v>Internado</v>
          </cell>
          <cell r="P406"/>
          <cell r="Q406" t="str">
            <v>Discapacidad</v>
          </cell>
          <cell r="R406" t="str">
            <v>Intelectual</v>
          </cell>
          <cell r="S406" t="str">
            <v>50-282-2020</v>
          </cell>
          <cell r="T406">
            <v>50</v>
          </cell>
          <cell r="U406"/>
          <cell r="V406">
            <v>44182</v>
          </cell>
          <cell r="W406">
            <v>44347</v>
          </cell>
          <cell r="X406"/>
          <cell r="Y406" t="str">
            <v>Miller Perdomo Ortegon</v>
          </cell>
        </row>
        <row r="407">
          <cell r="B407" t="str">
            <v>50-9-406</v>
          </cell>
          <cell r="C407" t="str">
            <v>Meta</v>
          </cell>
          <cell r="D407" t="str">
            <v>Asociación Crecer</v>
          </cell>
          <cell r="E407" t="str">
            <v>822006227-4</v>
          </cell>
          <cell r="F407" t="str">
            <v>Yolanda Toledo Perez</v>
          </cell>
          <cell r="G407" t="str">
            <v>Sede Principal Mental Psicosocial Mujeres</v>
          </cell>
          <cell r="H407" t="str">
            <v>Kilometro 2.5 Vía Antigua A Restrepo Vereda Vanguardia Sector Los Naranjos Villa Blanca</v>
          </cell>
          <cell r="I407" t="str">
            <v>Villavicencio</v>
          </cell>
          <cell r="J407" t="str">
            <v>Villavicencio 2</v>
          </cell>
          <cell r="K407">
            <v>6648493</v>
          </cell>
          <cell r="L407">
            <v>3006306050</v>
          </cell>
          <cell r="M407" t="str">
            <v>ASOCIACIONCRECER1995@hotmail.com</v>
          </cell>
          <cell r="N407" t="str">
            <v>SRD</v>
          </cell>
          <cell r="O407" t="str">
            <v>Internado</v>
          </cell>
          <cell r="P407"/>
          <cell r="Q407" t="str">
            <v>Discapacidad</v>
          </cell>
          <cell r="R407" t="str">
            <v>Mental psicosocial</v>
          </cell>
          <cell r="S407" t="str">
            <v>50-281-2020</v>
          </cell>
          <cell r="T407">
            <v>25</v>
          </cell>
          <cell r="U407"/>
          <cell r="V407">
            <v>44182</v>
          </cell>
          <cell r="W407">
            <v>44347</v>
          </cell>
          <cell r="X407">
            <v>1362860207</v>
          </cell>
          <cell r="Y407" t="str">
            <v>Miller Perdomo Ortegon</v>
          </cell>
        </row>
        <row r="408">
          <cell r="B408" t="str">
            <v>50-9-407</v>
          </cell>
          <cell r="C408" t="str">
            <v>Meta</v>
          </cell>
          <cell r="D408" t="str">
            <v>Asociación Crecer</v>
          </cell>
          <cell r="E408" t="str">
            <v>822006227-4</v>
          </cell>
          <cell r="F408" t="str">
            <v>Yolanda Toledo Perez</v>
          </cell>
          <cell r="G408" t="str">
            <v>Sede Principal Mental Psicosocial Hombres</v>
          </cell>
          <cell r="H408" t="str">
            <v>Kilometro 2 Vía Antigua A Restrepo Vereda Vanguardia</v>
          </cell>
          <cell r="I408" t="str">
            <v>Villavicencio</v>
          </cell>
          <cell r="J408" t="str">
            <v>Villavicencio 2</v>
          </cell>
          <cell r="K408">
            <v>6648493</v>
          </cell>
          <cell r="L408">
            <v>3006306050</v>
          </cell>
          <cell r="M408" t="str">
            <v>ASOCIACIONCRECER1995@hotmail.com</v>
          </cell>
          <cell r="N408" t="str">
            <v>SRD</v>
          </cell>
          <cell r="O408" t="str">
            <v>Internado</v>
          </cell>
          <cell r="P408"/>
          <cell r="Q408" t="str">
            <v>Discapacidad</v>
          </cell>
          <cell r="R408" t="str">
            <v>Mental psicosocial</v>
          </cell>
          <cell r="S408" t="str">
            <v>50-281-2020</v>
          </cell>
          <cell r="T408">
            <v>78</v>
          </cell>
          <cell r="U408"/>
          <cell r="V408">
            <v>44182</v>
          </cell>
          <cell r="W408">
            <v>44347</v>
          </cell>
          <cell r="X408"/>
          <cell r="Y408" t="str">
            <v>Miller Perdomo Ortegon</v>
          </cell>
        </row>
        <row r="409">
          <cell r="B409" t="str">
            <v>50-72-408</v>
          </cell>
          <cell r="C409" t="str">
            <v>Meta</v>
          </cell>
          <cell r="D409" t="str">
            <v>Corporación nueva vida para el menor de y en la calle - CONVIDAME</v>
          </cell>
          <cell r="E409" t="str">
            <v>800215666-0</v>
          </cell>
          <cell r="F409" t="str">
            <v>Edna Nohemi Dias</v>
          </cell>
          <cell r="G409" t="str">
            <v>Sede Principal Convidame Las Ferias</v>
          </cell>
          <cell r="H409" t="str">
            <v>Calle 33b No. 27A-36 Barrio Las Ferias</v>
          </cell>
          <cell r="I409" t="str">
            <v>Villavicencio</v>
          </cell>
          <cell r="J409" t="str">
            <v>Villavicencio 3</v>
          </cell>
          <cell r="K409">
            <v>6636417</v>
          </cell>
          <cell r="L409">
            <v>3175104879</v>
          </cell>
          <cell r="M409" t="str">
            <v>convidame@yahho.es</v>
          </cell>
          <cell r="N409" t="str">
            <v>SRD</v>
          </cell>
          <cell r="O409" t="str">
            <v>Externado</v>
          </cell>
          <cell r="P409" t="str">
            <v>Media jornada</v>
          </cell>
          <cell r="Q409" t="str">
            <v>Vulneración</v>
          </cell>
          <cell r="R409"/>
          <cell r="S409" t="str">
            <v>50-288-2020</v>
          </cell>
          <cell r="T409">
            <v>82</v>
          </cell>
          <cell r="U409"/>
          <cell r="V409">
            <v>44182</v>
          </cell>
          <cell r="W409">
            <v>44347</v>
          </cell>
          <cell r="X409">
            <v>239092484</v>
          </cell>
          <cell r="Y409" t="str">
            <v>Miller Perdomo Ortegon</v>
          </cell>
        </row>
        <row r="410">
          <cell r="B410" t="str">
            <v>50-72-409</v>
          </cell>
          <cell r="C410" t="str">
            <v>Meta</v>
          </cell>
          <cell r="D410" t="str">
            <v>Corporación nueva vida para el menor de y en la calle - CONVIDAME</v>
          </cell>
          <cell r="E410" t="str">
            <v>800215666-0</v>
          </cell>
          <cell r="F410" t="str">
            <v>Edna Nohemi Dias</v>
          </cell>
          <cell r="G410" t="str">
            <v>Sede Principal Apoyo Psicosocial</v>
          </cell>
          <cell r="H410" t="str">
            <v>Calle 29 No. 21e-14 Barrio 20 De Julio</v>
          </cell>
          <cell r="I410" t="str">
            <v>Villavicencio</v>
          </cell>
          <cell r="J410" t="str">
            <v>Villavicencio 2</v>
          </cell>
          <cell r="K410">
            <v>6636417</v>
          </cell>
          <cell r="L410">
            <v>3175104879</v>
          </cell>
          <cell r="M410" t="str">
            <v>convidame@yahho.es</v>
          </cell>
          <cell r="N410" t="str">
            <v>SRD</v>
          </cell>
          <cell r="O410" t="str">
            <v>Intervención de apoyo - Apoyo psicosocial</v>
          </cell>
          <cell r="P410"/>
          <cell r="Q410" t="str">
            <v>Vulneración</v>
          </cell>
          <cell r="R410"/>
          <cell r="S410" t="str">
            <v>50-280-2020</v>
          </cell>
          <cell r="T410">
            <v>130</v>
          </cell>
          <cell r="U410"/>
          <cell r="V410">
            <v>44182</v>
          </cell>
          <cell r="W410">
            <v>44347</v>
          </cell>
          <cell r="X410">
            <v>246450425</v>
          </cell>
          <cell r="Y410" t="str">
            <v>Miller Perdomo Ortegon</v>
          </cell>
        </row>
        <row r="411">
          <cell r="B411" t="str">
            <v>50-72-410</v>
          </cell>
          <cell r="C411" t="str">
            <v>Meta</v>
          </cell>
          <cell r="D411" t="str">
            <v>Corporación nueva vida para el menor de y en la calle - CONVIDAME</v>
          </cell>
          <cell r="E411" t="str">
            <v>800215666-0</v>
          </cell>
          <cell r="F411" t="str">
            <v>Edna Nohemi Dias</v>
          </cell>
          <cell r="G411"/>
          <cell r="H411" t="str">
            <v>Carrera 23 No. 23-25 Barrio El Retiro</v>
          </cell>
          <cell r="I411" t="str">
            <v>Villavicencio</v>
          </cell>
          <cell r="J411" t="str">
            <v>Villavicencio 2</v>
          </cell>
          <cell r="K411">
            <v>6636417</v>
          </cell>
          <cell r="L411">
            <v>3102706583</v>
          </cell>
          <cell r="M411" t="str">
            <v>convidame.responsabilidadpenal@gmail.com</v>
          </cell>
          <cell r="N411" t="str">
            <v>SRPA</v>
          </cell>
          <cell r="O411" t="str">
            <v>Libertad vigilada – asistida</v>
          </cell>
          <cell r="P411"/>
          <cell r="Q411" t="str">
            <v>SRPA</v>
          </cell>
          <cell r="R411"/>
          <cell r="S411" t="str">
            <v>50-283-2020</v>
          </cell>
          <cell r="T411">
            <v>35</v>
          </cell>
          <cell r="U411"/>
          <cell r="V411">
            <v>44182</v>
          </cell>
          <cell r="W411">
            <v>44347</v>
          </cell>
          <cell r="X411">
            <v>90305320</v>
          </cell>
          <cell r="Y411" t="str">
            <v>Miller Perdomo Ortegon</v>
          </cell>
        </row>
        <row r="412">
          <cell r="B412" t="str">
            <v>50-72-411</v>
          </cell>
          <cell r="C412" t="str">
            <v>Meta</v>
          </cell>
          <cell r="D412" t="str">
            <v>Corporación nueva vida para el menor de y en la calle - CONVIDAME</v>
          </cell>
          <cell r="E412" t="str">
            <v>800215666-0</v>
          </cell>
          <cell r="F412" t="str">
            <v>Edna Nohemi Dias</v>
          </cell>
          <cell r="G412"/>
          <cell r="H412" t="str">
            <v>Carrera 24 No. 24-45 MZ Cs 18 barrio el retiro</v>
          </cell>
          <cell r="I412" t="str">
            <v>Villavicencio</v>
          </cell>
          <cell r="J412" t="str">
            <v>Villavicencio 2</v>
          </cell>
          <cell r="K412">
            <v>6636417</v>
          </cell>
          <cell r="L412">
            <v>3102706583</v>
          </cell>
          <cell r="M412" t="str">
            <v>convidame.responsabilidadpenal@gmail.com</v>
          </cell>
          <cell r="N412" t="str">
            <v>SRPA</v>
          </cell>
          <cell r="O412" t="str">
            <v>Externado RAJ</v>
          </cell>
          <cell r="P412" t="str">
            <v>Media jornada</v>
          </cell>
          <cell r="Q412" t="str">
            <v>RAJ</v>
          </cell>
          <cell r="R412"/>
          <cell r="S412" t="str">
            <v>50-284-2020</v>
          </cell>
          <cell r="T412">
            <v>20</v>
          </cell>
          <cell r="U412"/>
          <cell r="V412">
            <v>44182</v>
          </cell>
          <cell r="W412">
            <v>44347</v>
          </cell>
          <cell r="X412">
            <v>61031520</v>
          </cell>
          <cell r="Y412" t="str">
            <v>Miller Perdomo Ortegon</v>
          </cell>
        </row>
        <row r="413">
          <cell r="B413" t="str">
            <v>50-72-412</v>
          </cell>
          <cell r="C413" t="str">
            <v>Meta</v>
          </cell>
          <cell r="D413" t="str">
            <v>Corporación nueva vida para el menor de y en la calle - CONVIDAME</v>
          </cell>
          <cell r="E413" t="str">
            <v>800215666-0</v>
          </cell>
          <cell r="F413" t="str">
            <v>Edna Nohemi Dias</v>
          </cell>
          <cell r="G413"/>
          <cell r="H413" t="str">
            <v>Carrera 23 No. 23-25 Barrio El Retiro</v>
          </cell>
          <cell r="I413" t="str">
            <v>Villavicencio</v>
          </cell>
          <cell r="J413" t="str">
            <v>Villavicencio 2</v>
          </cell>
          <cell r="K413">
            <v>6636417</v>
          </cell>
          <cell r="L413">
            <v>3102706583</v>
          </cell>
          <cell r="M413" t="str">
            <v>convidame.responsabilidadpenal@gmail.com</v>
          </cell>
          <cell r="N413" t="str">
            <v>SRPA</v>
          </cell>
          <cell r="O413" t="str">
            <v>Prestación de servicios sociales a la comunidad</v>
          </cell>
          <cell r="P413"/>
          <cell r="Q413" t="str">
            <v>SRPA</v>
          </cell>
          <cell r="R413"/>
          <cell r="S413" t="str">
            <v>50-287-2020</v>
          </cell>
          <cell r="T413">
            <v>4</v>
          </cell>
          <cell r="U413"/>
          <cell r="V413">
            <v>44182</v>
          </cell>
          <cell r="W413">
            <v>44347</v>
          </cell>
          <cell r="X413">
            <v>7108776</v>
          </cell>
          <cell r="Y413" t="str">
            <v>Miller Perdomo Ortegon</v>
          </cell>
        </row>
        <row r="414">
          <cell r="B414" t="str">
            <v>50-72-413</v>
          </cell>
          <cell r="C414" t="str">
            <v>Meta</v>
          </cell>
          <cell r="D414" t="str">
            <v>Corporación nueva vida para el menor de y en la calle - CONVIDAME</v>
          </cell>
          <cell r="E414" t="str">
            <v>800215666-0</v>
          </cell>
          <cell r="F414" t="str">
            <v>Edna Nohemi Dias</v>
          </cell>
          <cell r="G414"/>
          <cell r="H414" t="str">
            <v>Carrera 24 No. 23-15 manzana G Cs 26 barrio el retiro</v>
          </cell>
          <cell r="I414" t="str">
            <v>Villavicencio</v>
          </cell>
          <cell r="J414" t="str">
            <v>Villavicencio 2</v>
          </cell>
          <cell r="K414">
            <v>6636417</v>
          </cell>
          <cell r="L414">
            <v>3102706583</v>
          </cell>
          <cell r="M414" t="str">
            <v>convidame.responsabilidadpenal@gmail.com</v>
          </cell>
          <cell r="N414" t="str">
            <v>SRPA</v>
          </cell>
          <cell r="O414" t="str">
            <v>Semicerrado externado</v>
          </cell>
          <cell r="P414" t="str">
            <v>Media jornada</v>
          </cell>
          <cell r="Q414" t="str">
            <v>SRPA</v>
          </cell>
          <cell r="R414"/>
          <cell r="S414" t="str">
            <v>50-286-2020</v>
          </cell>
          <cell r="T414">
            <v>30</v>
          </cell>
          <cell r="U414"/>
          <cell r="V414">
            <v>44182</v>
          </cell>
          <cell r="W414">
            <v>44347</v>
          </cell>
          <cell r="X414">
            <v>93319785</v>
          </cell>
          <cell r="Y414" t="str">
            <v>Miller Perdomo Ortegon</v>
          </cell>
        </row>
        <row r="415">
          <cell r="B415" t="str">
            <v>50-74-414</v>
          </cell>
          <cell r="C415" t="str">
            <v>Meta</v>
          </cell>
          <cell r="D415" t="str">
            <v>Corporación para el fomento social de Colombia - COFESCO</v>
          </cell>
          <cell r="E415" t="str">
            <v>900106789-3</v>
          </cell>
          <cell r="F415" t="str">
            <v>Javier Garzon Salazar</v>
          </cell>
          <cell r="G415"/>
          <cell r="H415" t="str">
            <v>Kilometro 4 Vía Puerto Lopez</v>
          </cell>
          <cell r="I415" t="str">
            <v>Villavicencio</v>
          </cell>
          <cell r="J415" t="str">
            <v>Villavicencio 2</v>
          </cell>
          <cell r="K415">
            <v>6636417</v>
          </cell>
          <cell r="L415">
            <v>3102706583</v>
          </cell>
          <cell r="M415" t="str">
            <v>centrokairosvillavicencio@hotmail.com</v>
          </cell>
          <cell r="N415" t="str">
            <v>SRPA</v>
          </cell>
          <cell r="O415" t="str">
            <v>Centro de internamiento preventivo</v>
          </cell>
          <cell r="P415"/>
          <cell r="Q415" t="str">
            <v>SRPA</v>
          </cell>
          <cell r="R415"/>
          <cell r="S415" t="str">
            <v>50-290-2020</v>
          </cell>
          <cell r="T415">
            <v>12</v>
          </cell>
          <cell r="U415"/>
          <cell r="V415">
            <v>44182</v>
          </cell>
          <cell r="W415">
            <v>44347</v>
          </cell>
          <cell r="X415">
            <v>141105822</v>
          </cell>
          <cell r="Y415" t="str">
            <v>Miller Perdomo Ortegon</v>
          </cell>
        </row>
        <row r="416">
          <cell r="B416" t="str">
            <v>50-74-415</v>
          </cell>
          <cell r="C416" t="str">
            <v>Meta</v>
          </cell>
          <cell r="D416" t="str">
            <v>Corporación para el fomento social de Colombia - COFESCO</v>
          </cell>
          <cell r="E416" t="str">
            <v>900106789-3</v>
          </cell>
          <cell r="F416" t="str">
            <v>Javier Garzon Salazar</v>
          </cell>
          <cell r="G416"/>
          <cell r="H416" t="str">
            <v>Kilometro 4 Vía Puerto Lopez</v>
          </cell>
          <cell r="I416" t="str">
            <v>Villavicencio</v>
          </cell>
          <cell r="J416" t="str">
            <v>Villavicencio 2</v>
          </cell>
          <cell r="K416">
            <v>6636417</v>
          </cell>
          <cell r="L416">
            <v>3102706583</v>
          </cell>
          <cell r="M416" t="str">
            <v>centrokairosvillavicencio@hotmail.com</v>
          </cell>
          <cell r="N416" t="str">
            <v>SRPA</v>
          </cell>
          <cell r="O416" t="str">
            <v>Centro transitorio</v>
          </cell>
          <cell r="P416"/>
          <cell r="Q416" t="str">
            <v>SRPA</v>
          </cell>
          <cell r="R416"/>
          <cell r="S416" t="str">
            <v>50-285-2020</v>
          </cell>
          <cell r="T416">
            <v>3</v>
          </cell>
          <cell r="U416"/>
          <cell r="V416">
            <v>44182</v>
          </cell>
          <cell r="W416">
            <v>44347</v>
          </cell>
          <cell r="X416">
            <v>32876468</v>
          </cell>
          <cell r="Y416" t="str">
            <v>Miller Perdomo Ortegon</v>
          </cell>
        </row>
        <row r="417">
          <cell r="B417" t="str">
            <v>50-74-416</v>
          </cell>
          <cell r="C417" t="str">
            <v>Meta</v>
          </cell>
          <cell r="D417" t="str">
            <v>Corporación para el fomento social de Colombia - COFESCO</v>
          </cell>
          <cell r="E417" t="str">
            <v>900106789-3</v>
          </cell>
          <cell r="F417" t="str">
            <v>Javier Garzon Salazar</v>
          </cell>
          <cell r="G417"/>
          <cell r="H417" t="str">
            <v>Kilometro 4 Vía Puerto Lopez</v>
          </cell>
          <cell r="I417" t="str">
            <v>Villavicencio</v>
          </cell>
          <cell r="J417" t="str">
            <v>Villavicencio 2</v>
          </cell>
          <cell r="K417">
            <v>6636417</v>
          </cell>
          <cell r="L417">
            <v>3102706583</v>
          </cell>
          <cell r="M417" t="str">
            <v>centrokairosvillavicencio@hotmail.com</v>
          </cell>
          <cell r="N417" t="str">
            <v>SRPA</v>
          </cell>
          <cell r="O417" t="str">
            <v>Centro de atención especializada</v>
          </cell>
          <cell r="P417"/>
          <cell r="Q417" t="str">
            <v>SRPA</v>
          </cell>
          <cell r="R417"/>
          <cell r="S417" t="str">
            <v>50-289-2020</v>
          </cell>
          <cell r="T417">
            <v>41</v>
          </cell>
          <cell r="U417"/>
          <cell r="V417">
            <v>44182</v>
          </cell>
          <cell r="W417">
            <v>44347</v>
          </cell>
          <cell r="X417">
            <v>836782534.5</v>
          </cell>
          <cell r="Y417" t="str">
            <v>Miller Perdomo Ortegon</v>
          </cell>
        </row>
        <row r="418">
          <cell r="B418" t="str">
            <v>50-74-417</v>
          </cell>
          <cell r="C418" t="str">
            <v>Meta</v>
          </cell>
          <cell r="D418" t="str">
            <v>Corporación para el fomento social de Colombia - COFESCO</v>
          </cell>
          <cell r="E418" t="str">
            <v>900106789-3</v>
          </cell>
          <cell r="F418" t="str">
            <v>Javier Garzon Salazar</v>
          </cell>
          <cell r="G418"/>
          <cell r="H418" t="str">
            <v>Kilometro 4 vía restrepo - Hacienda san Carlos</v>
          </cell>
          <cell r="I418" t="str">
            <v>Villavicencio</v>
          </cell>
          <cell r="J418" t="str">
            <v>Villavicencio 2</v>
          </cell>
          <cell r="K418">
            <v>6636417</v>
          </cell>
          <cell r="L418">
            <v>3102706583</v>
          </cell>
          <cell r="M418" t="str">
            <v>centrokairosvillavicencio@hotmail.com</v>
          </cell>
          <cell r="N418" t="str">
            <v>SRPA</v>
          </cell>
          <cell r="O418" t="str">
            <v>Centro de atención especializada</v>
          </cell>
          <cell r="P418"/>
          <cell r="Q418" t="str">
            <v>SRPA</v>
          </cell>
          <cell r="R418"/>
          <cell r="S418" t="str">
            <v>50-289-2020</v>
          </cell>
          <cell r="T418">
            <v>30</v>
          </cell>
          <cell r="U418"/>
          <cell r="V418">
            <v>44182</v>
          </cell>
          <cell r="W418">
            <v>44347</v>
          </cell>
          <cell r="X418"/>
          <cell r="Y418" t="str">
            <v>Miller Perdomo Ortegon</v>
          </cell>
        </row>
        <row r="419">
          <cell r="B419" t="str">
            <v>50-81-418</v>
          </cell>
          <cell r="C419" t="str">
            <v>Meta</v>
          </cell>
          <cell r="D419" t="str">
            <v>Corporación social fé y futuro - Corpofé</v>
          </cell>
          <cell r="E419" t="str">
            <v>900552478-1</v>
          </cell>
          <cell r="F419" t="str">
            <v>José Manuel Bernal Carreño</v>
          </cell>
          <cell r="G419"/>
          <cell r="H419" t="str">
            <v>Kilometro 2 vía antigua a Restrepo - Vereda Argentina finca montes de horeb</v>
          </cell>
          <cell r="I419" t="str">
            <v>Villavicencio</v>
          </cell>
          <cell r="J419" t="str">
            <v>Villavicencio 2</v>
          </cell>
          <cell r="K419">
            <v>6636417</v>
          </cell>
          <cell r="L419">
            <v>3217832686</v>
          </cell>
          <cell r="M419" t="str">
            <v>corpofe.internado@gmail.com</v>
          </cell>
          <cell r="N419" t="str">
            <v>SRPA</v>
          </cell>
          <cell r="O419" t="str">
            <v>Internado RAJ</v>
          </cell>
          <cell r="P419"/>
          <cell r="Q419" t="str">
            <v>RAJ</v>
          </cell>
          <cell r="R419"/>
          <cell r="S419" t="str">
            <v>50-279-2020</v>
          </cell>
          <cell r="T419">
            <v>50</v>
          </cell>
          <cell r="U419"/>
          <cell r="V419">
            <v>44183</v>
          </cell>
          <cell r="W419">
            <v>44347</v>
          </cell>
          <cell r="X419">
            <v>456057575</v>
          </cell>
          <cell r="Y419" t="str">
            <v>Miller Perdomo Ortegon</v>
          </cell>
        </row>
        <row r="420">
          <cell r="B420" t="str">
            <v>50-182-419</v>
          </cell>
          <cell r="C420" t="str">
            <v>Meta</v>
          </cell>
          <cell r="D420" t="str">
            <v>Fundación para el progreso de la Orinoquia - FUNDEPRO</v>
          </cell>
          <cell r="E420" t="str">
            <v>822002132-5</v>
          </cell>
          <cell r="F420" t="str">
            <v>Martha Mejia De Romero</v>
          </cell>
          <cell r="G420" t="str">
            <v>Internado Santa Maria OSAMAR"</v>
          </cell>
          <cell r="H420" t="str">
            <v>Villa jema 2 - Vereda vanguardia</v>
          </cell>
          <cell r="I420" t="str">
            <v>Villavicencio</v>
          </cell>
          <cell r="J420" t="str">
            <v>Villavicencio 3</v>
          </cell>
          <cell r="K420">
            <v>6833818</v>
          </cell>
          <cell r="L420">
            <v>3222114260</v>
          </cell>
          <cell r="M420" t="str">
            <v>fundepro@gmail.com</v>
          </cell>
          <cell r="N420" t="str">
            <v>SRD</v>
          </cell>
          <cell r="O420" t="str">
            <v>Internado</v>
          </cell>
          <cell r="P420"/>
          <cell r="Q420" t="str">
            <v>Vulneración</v>
          </cell>
          <cell r="R420"/>
          <cell r="S420" t="str">
            <v>50-278-2020</v>
          </cell>
          <cell r="T420">
            <v>50</v>
          </cell>
          <cell r="U420"/>
          <cell r="V420">
            <v>44182</v>
          </cell>
          <cell r="W420">
            <v>44347</v>
          </cell>
          <cell r="X420">
            <v>398923450</v>
          </cell>
          <cell r="Y420" t="str">
            <v>Diana Lucia Nova Arevalo</v>
          </cell>
        </row>
        <row r="421">
          <cell r="B421" t="str">
            <v>05-68-420</v>
          </cell>
          <cell r="C421" t="str">
            <v>Antioquia</v>
          </cell>
          <cell r="D421" t="str">
            <v>Corporación Hogar</v>
          </cell>
          <cell r="E421" t="str">
            <v>800190245-3</v>
          </cell>
          <cell r="F421" t="str">
            <v>Mercedes Lucía Pereira Yepes</v>
          </cell>
          <cell r="G421"/>
          <cell r="H421" t="str">
            <v>Carrera 41 No. 46-111</v>
          </cell>
          <cell r="I421" t="str">
            <v>Medellín</v>
          </cell>
          <cell r="J421" t="str">
            <v>Nororiental</v>
          </cell>
          <cell r="K421" t="str">
            <v>2181827 - 2394408</v>
          </cell>
          <cell r="L421"/>
          <cell r="M421" t="str">
            <v>trabajosocial@corporacionhogar.org.co;info@corporacionhogar.org.co</v>
          </cell>
          <cell r="N421" t="str">
            <v>SRD</v>
          </cell>
          <cell r="O421" t="str">
            <v>Internado</v>
          </cell>
          <cell r="P421"/>
          <cell r="Q421" t="str">
            <v>Vulneración</v>
          </cell>
          <cell r="R421"/>
          <cell r="S421" t="str">
            <v>0500-724-2020</v>
          </cell>
          <cell r="T421">
            <v>50</v>
          </cell>
          <cell r="U421"/>
          <cell r="V421">
            <v>44166</v>
          </cell>
          <cell r="W421">
            <v>44347</v>
          </cell>
          <cell r="X421">
            <v>434226400</v>
          </cell>
          <cell r="Y421" t="str">
            <v>Gloria Lucia Montoya Arenas</v>
          </cell>
        </row>
        <row r="422">
          <cell r="B422" t="str">
            <v>05-62-421</v>
          </cell>
          <cell r="C422" t="str">
            <v>Antioquia</v>
          </cell>
          <cell r="D422" t="str">
            <v>Corporación Creser</v>
          </cell>
          <cell r="E422" t="str">
            <v>811006057-9</v>
          </cell>
          <cell r="F422" t="str">
            <v>Luz Patricia Velez Muñoz</v>
          </cell>
          <cell r="G422" t="str">
            <v>Consumo femenino</v>
          </cell>
          <cell r="H422" t="str">
            <v>Calle 64 No. 50A-66</v>
          </cell>
          <cell r="I422" t="str">
            <v>Medellín</v>
          </cell>
          <cell r="J422" t="str">
            <v>Nororiental</v>
          </cell>
          <cell r="K422">
            <v>2112013</v>
          </cell>
          <cell r="L422">
            <v>3105179846</v>
          </cell>
          <cell r="M422" t="str">
            <v>Creser.mixto@gmail.com;cresercorporacion@gmail.com</v>
          </cell>
          <cell r="N422" t="str">
            <v>SRD</v>
          </cell>
          <cell r="O422" t="str">
            <v>Internado</v>
          </cell>
          <cell r="P422"/>
          <cell r="Q422" t="str">
            <v>Consumo SPA</v>
          </cell>
          <cell r="R422"/>
          <cell r="S422" t="str">
            <v>0500-733-2020</v>
          </cell>
          <cell r="T422">
            <v>97</v>
          </cell>
          <cell r="U422"/>
          <cell r="V422">
            <v>44166</v>
          </cell>
          <cell r="W422">
            <v>44347</v>
          </cell>
          <cell r="X422">
            <v>842399216</v>
          </cell>
          <cell r="Y422" t="str">
            <v>Gloria Lucia Montoya Arenas</v>
          </cell>
        </row>
        <row r="423">
          <cell r="B423" t="str">
            <v>05-62-422</v>
          </cell>
          <cell r="C423" t="str">
            <v>Antioquia</v>
          </cell>
          <cell r="D423" t="str">
            <v>Corporación Creser</v>
          </cell>
          <cell r="E423" t="str">
            <v>811006057-9</v>
          </cell>
          <cell r="F423" t="str">
            <v>Luz Patricia Velez Muñoz</v>
          </cell>
          <cell r="G423" t="str">
            <v>Masculino</v>
          </cell>
          <cell r="H423" t="str">
            <v>Carrera 50C No. 59-71 Prado Centro</v>
          </cell>
          <cell r="I423" t="str">
            <v>Medellín</v>
          </cell>
          <cell r="J423" t="str">
            <v>Nororiental</v>
          </cell>
          <cell r="K423">
            <v>2926457</v>
          </cell>
          <cell r="L423">
            <v>3105179846</v>
          </cell>
          <cell r="M423" t="str">
            <v>creser.colores@gmail.com</v>
          </cell>
          <cell r="N423" t="str">
            <v>SRD</v>
          </cell>
          <cell r="O423" t="str">
            <v>Internado</v>
          </cell>
          <cell r="P423"/>
          <cell r="Q423" t="str">
            <v>Consumo SPA</v>
          </cell>
          <cell r="R423"/>
          <cell r="S423" t="str">
            <v>0500-733-2020</v>
          </cell>
          <cell r="T423"/>
          <cell r="U423"/>
          <cell r="V423">
            <v>44166</v>
          </cell>
          <cell r="W423">
            <v>44347</v>
          </cell>
          <cell r="X423"/>
          <cell r="Y423" t="str">
            <v>Gloria Lucia Montoya Arenas</v>
          </cell>
        </row>
        <row r="424">
          <cell r="B424" t="str">
            <v>05-1-423</v>
          </cell>
          <cell r="C424" t="str">
            <v>Antioquia</v>
          </cell>
          <cell r="D424" t="str">
            <v>Acarpin hogar de niñez y juventud</v>
          </cell>
          <cell r="E424" t="str">
            <v>890980435-3</v>
          </cell>
          <cell r="F424" t="str">
            <v>Mario Hernan Correa Robledo</v>
          </cell>
          <cell r="G424"/>
          <cell r="H424" t="str">
            <v>Calle 50 No. 31-49</v>
          </cell>
          <cell r="I424" t="str">
            <v>Copacabana</v>
          </cell>
          <cell r="J424" t="str">
            <v>Aburra Norte</v>
          </cell>
          <cell r="K424" t="str">
            <v>4534623 - 2743086-2741583</v>
          </cell>
          <cell r="L424" t="str">
            <v>3104903713- 3122972290</v>
          </cell>
          <cell r="M424" t="str">
            <v>coordinacion@acarpin.org;contactenos@acarpin.org direccion@acarpin.org</v>
          </cell>
          <cell r="N424" t="str">
            <v>SRD</v>
          </cell>
          <cell r="O424" t="str">
            <v>Internado</v>
          </cell>
          <cell r="P424"/>
          <cell r="Q424" t="str">
            <v>Vulneración</v>
          </cell>
          <cell r="R424"/>
          <cell r="S424" t="str">
            <v>0500-719-2020</v>
          </cell>
          <cell r="T424">
            <v>51</v>
          </cell>
          <cell r="U424"/>
          <cell r="V424">
            <v>44166</v>
          </cell>
          <cell r="W424">
            <v>44347</v>
          </cell>
          <cell r="X424">
            <v>442910928</v>
          </cell>
          <cell r="Y424" t="str">
            <v>Maria Patricia Tobon</v>
          </cell>
        </row>
        <row r="425">
          <cell r="B425" t="str">
            <v>05-59-424</v>
          </cell>
          <cell r="C425" t="str">
            <v>Antioquia</v>
          </cell>
          <cell r="D425" t="str">
            <v>Corporación casa de María y el niño</v>
          </cell>
          <cell r="E425" t="str">
            <v>890984210-1</v>
          </cell>
          <cell r="F425" t="str">
            <v>Andres Guillermo Castillo Sanfeliu</v>
          </cell>
          <cell r="G425"/>
          <cell r="H425" t="str">
            <v>Calle 9A sur No. 25-422</v>
          </cell>
          <cell r="I425" t="str">
            <v>Medellín</v>
          </cell>
          <cell r="J425" t="str">
            <v>Aburra Sur</v>
          </cell>
          <cell r="K425">
            <v>2686112</v>
          </cell>
          <cell r="L425">
            <v>3148895432</v>
          </cell>
          <cell r="M425" t="str">
            <v>andres.castillo@casademaria.co - recepcion@casademaria.co</v>
          </cell>
          <cell r="N425" t="str">
            <v>SRD</v>
          </cell>
          <cell r="O425" t="str">
            <v>Internado</v>
          </cell>
          <cell r="P425"/>
          <cell r="Q425" t="str">
            <v>Vulneración</v>
          </cell>
          <cell r="R425"/>
          <cell r="S425" t="str">
            <v>0500-735-2020</v>
          </cell>
          <cell r="T425">
            <v>61</v>
          </cell>
          <cell r="U425"/>
          <cell r="V425">
            <v>44166</v>
          </cell>
          <cell r="W425">
            <v>44347</v>
          </cell>
          <cell r="X425">
            <v>574792081</v>
          </cell>
          <cell r="Y425" t="str">
            <v>Ivonne Rocio Hurtado Villaquiran</v>
          </cell>
        </row>
        <row r="426">
          <cell r="B426" t="str">
            <v>05-229-425</v>
          </cell>
          <cell r="C426" t="str">
            <v>Antioquia</v>
          </cell>
          <cell r="D426" t="str">
            <v>Hogar la Colina Amigó</v>
          </cell>
          <cell r="E426" t="str">
            <v>811013753-6</v>
          </cell>
          <cell r="F426" t="str">
            <v>Diana Carolina Giraldo Ramirez</v>
          </cell>
          <cell r="G426"/>
          <cell r="H426" t="str">
            <v>Carrera 55 No. 110-76 sur vereda el cano</v>
          </cell>
          <cell r="I426" t="str">
            <v>Caldas</v>
          </cell>
          <cell r="J426" t="str">
            <v>Aburra Sur</v>
          </cell>
          <cell r="K426" t="str">
            <v>2781991 ext 104-106, 2781717</v>
          </cell>
          <cell r="L426" t="str">
            <v>3228637813 - 3146875791</v>
          </cell>
          <cell r="M426" t="str">
            <v xml:space="preserve">  colinaamigo@une.net.co, psicosocialcolina@gmail.com</v>
          </cell>
          <cell r="N426" t="str">
            <v>SRD</v>
          </cell>
          <cell r="O426" t="str">
            <v>Internado</v>
          </cell>
          <cell r="P426"/>
          <cell r="Q426" t="str">
            <v>Vulneración</v>
          </cell>
          <cell r="R426"/>
          <cell r="S426" t="str">
            <v>0500-727-2020</v>
          </cell>
          <cell r="T426">
            <v>80</v>
          </cell>
          <cell r="U426"/>
          <cell r="V426">
            <v>44166</v>
          </cell>
          <cell r="W426">
            <v>44347</v>
          </cell>
          <cell r="X426">
            <v>694762240</v>
          </cell>
          <cell r="Y426" t="str">
            <v>Ivonne Rocio Hurtado Villaquiran</v>
          </cell>
        </row>
        <row r="427">
          <cell r="B427" t="str">
            <v>05-147-426</v>
          </cell>
          <cell r="C427" t="str">
            <v>Antioquia</v>
          </cell>
          <cell r="D427" t="str">
            <v>Fundación la casita de Nicolás</v>
          </cell>
          <cell r="E427" t="str">
            <v>890983748-7</v>
          </cell>
          <cell r="F427" t="str">
            <v>Pilar Maria De Chiquinquira Gomez De Tamayo</v>
          </cell>
          <cell r="G427"/>
          <cell r="H427" t="str">
            <v>Carrera 50 No. 65-23</v>
          </cell>
          <cell r="I427" t="str">
            <v>Medellín</v>
          </cell>
          <cell r="J427" t="str">
            <v>Suroriente</v>
          </cell>
          <cell r="K427">
            <v>3222124</v>
          </cell>
          <cell r="L427">
            <v>3155378583</v>
          </cell>
          <cell r="M427" t="str">
            <v>lacasitanicolas@une.net.co;administracion@lacasitadenicolas.org</v>
          </cell>
          <cell r="N427" t="str">
            <v>SRD</v>
          </cell>
          <cell r="O427" t="str">
            <v>Internado</v>
          </cell>
          <cell r="P427"/>
          <cell r="Q427" t="str">
            <v>Vulneración</v>
          </cell>
          <cell r="R427"/>
          <cell r="S427" t="str">
            <v>0500-721-2020</v>
          </cell>
          <cell r="T427">
            <v>50</v>
          </cell>
          <cell r="U427"/>
          <cell r="V427">
            <v>44166</v>
          </cell>
          <cell r="W427">
            <v>44347</v>
          </cell>
          <cell r="X427">
            <v>471141050</v>
          </cell>
          <cell r="Y427" t="str">
            <v>Mauricio Arango Villa</v>
          </cell>
        </row>
        <row r="428">
          <cell r="B428" t="str">
            <v>05-4-427</v>
          </cell>
          <cell r="C428" t="str">
            <v>Antioquia</v>
          </cell>
          <cell r="D428" t="str">
            <v>Aldeas infantiles SOS Colombia</v>
          </cell>
          <cell r="E428" t="str">
            <v>860024041-6</v>
          </cell>
          <cell r="F428" t="str">
            <v>Angela Maria Monica Bibiana Rosales Rodriguez</v>
          </cell>
          <cell r="G428"/>
          <cell r="H428" t="str">
            <v>Kilómetro 1 vía Belen vereda Galicia parte baja</v>
          </cell>
          <cell r="I428" t="str">
            <v>Rionegro</v>
          </cell>
          <cell r="J428" t="str">
            <v>Aburra Norte</v>
          </cell>
          <cell r="K428">
            <v>3222124</v>
          </cell>
          <cell r="L428">
            <v>3155378583</v>
          </cell>
          <cell r="M428" t="str">
            <v>lacasitanicolas@une.net.co;administracion@lacasitadenicolas.org</v>
          </cell>
          <cell r="N428" t="str">
            <v>SRD</v>
          </cell>
          <cell r="O428" t="str">
            <v>Casa hogar</v>
          </cell>
          <cell r="P428"/>
          <cell r="Q428" t="str">
            <v>Vulneración</v>
          </cell>
          <cell r="R428"/>
          <cell r="S428" t="str">
            <v>0500-737-2020</v>
          </cell>
          <cell r="T428">
            <v>36</v>
          </cell>
          <cell r="U428"/>
          <cell r="V428">
            <v>44166</v>
          </cell>
          <cell r="W428">
            <v>44347</v>
          </cell>
          <cell r="X428">
            <v>299804040</v>
          </cell>
          <cell r="Y428" t="str">
            <v>Maria Patricia Tobon</v>
          </cell>
        </row>
        <row r="429">
          <cell r="B429" t="str">
            <v>05-82-428</v>
          </cell>
          <cell r="C429" t="str">
            <v>Antioquia</v>
          </cell>
          <cell r="D429" t="str">
            <v>Corporación Superarse</v>
          </cell>
          <cell r="E429" t="str">
            <v>890980939-3</v>
          </cell>
          <cell r="F429" t="str">
            <v>Ana Lucia Palacio Montoya</v>
          </cell>
          <cell r="G429"/>
          <cell r="H429" t="str">
            <v>Carrera 31 No. 48-07</v>
          </cell>
          <cell r="I429" t="str">
            <v>Medellín</v>
          </cell>
          <cell r="J429" t="str">
            <v>Noroccidental</v>
          </cell>
          <cell r="K429" t="str">
            <v>4484110 Opción 2 Ext 370</v>
          </cell>
          <cell r="L429">
            <v>3164906241</v>
          </cell>
          <cell r="M429" t="str">
            <v>coordinternado@corporacionsuperarse.org; secretariainternado@corporacionsuperarse.org; nutricioninternado@corporacionsuperarse.org; tsinternado@corporacionsuperarse.org; psicologiainternado@corporacionsuperarse.org; pedagogiainternado@corporacionsuperarse.org;</v>
          </cell>
          <cell r="N429" t="str">
            <v>SRD</v>
          </cell>
          <cell r="O429" t="str">
            <v>Internado</v>
          </cell>
          <cell r="P429"/>
          <cell r="Q429" t="str">
            <v>Vulneración</v>
          </cell>
          <cell r="R429"/>
          <cell r="S429" t="str">
            <v>0500-720-2020</v>
          </cell>
          <cell r="T429">
            <v>48</v>
          </cell>
          <cell r="U429"/>
          <cell r="V429">
            <v>44166</v>
          </cell>
          <cell r="W429">
            <v>44347</v>
          </cell>
          <cell r="X429">
            <v>416857344</v>
          </cell>
          <cell r="Y429" t="str">
            <v>Claribel Guzman Castrillón</v>
          </cell>
        </row>
        <row r="430">
          <cell r="B430" t="str">
            <v>05-34-429</v>
          </cell>
          <cell r="C430" t="str">
            <v>Antioquia</v>
          </cell>
          <cell r="D430" t="str">
            <v>Casa nuestra señora de Chiquinquirá</v>
          </cell>
          <cell r="E430" t="str">
            <v>890905743-8</v>
          </cell>
          <cell r="F430" t="str">
            <v>Beatriz Eugenia Vega Trujillo</v>
          </cell>
          <cell r="G430"/>
          <cell r="H430" t="str">
            <v>Diagonal 79 No. 15-75</v>
          </cell>
          <cell r="I430" t="str">
            <v>Medellín</v>
          </cell>
          <cell r="J430" t="str">
            <v>Nororiental</v>
          </cell>
          <cell r="K430" t="str">
            <v>3422149, 2380977 - 3422192</v>
          </cell>
          <cell r="L430">
            <v>3104342073</v>
          </cell>
          <cell r="M430" t="str">
            <v>direccion@casadelachinca.org; secretaria@casadelachinca.org; trabajosocial@casadelachinca.org; enfermeriachinca@gmail.com;  financiera@casadelachinca.org</v>
          </cell>
          <cell r="N430" t="str">
            <v>SRD</v>
          </cell>
          <cell r="O430" t="str">
            <v>Internado</v>
          </cell>
          <cell r="P430"/>
          <cell r="Q430" t="str">
            <v>Vulneración</v>
          </cell>
          <cell r="R430"/>
          <cell r="S430" t="str">
            <v>0500-725-2020</v>
          </cell>
          <cell r="T430">
            <v>50</v>
          </cell>
          <cell r="U430"/>
          <cell r="V430">
            <v>44166</v>
          </cell>
          <cell r="W430">
            <v>44347</v>
          </cell>
          <cell r="X430">
            <v>434226400</v>
          </cell>
          <cell r="Y430" t="str">
            <v>Gloria Lucia Montoya Arenas</v>
          </cell>
        </row>
        <row r="431">
          <cell r="B431" t="str">
            <v>05-82-430</v>
          </cell>
          <cell r="C431" t="str">
            <v>Antioquia</v>
          </cell>
          <cell r="D431" t="str">
            <v>Corporación Superarse</v>
          </cell>
          <cell r="E431" t="str">
            <v>890980939-3</v>
          </cell>
          <cell r="F431" t="str">
            <v>Ana Lucia Palacio Montoya</v>
          </cell>
          <cell r="G431"/>
          <cell r="H431" t="str">
            <v>Carrera 41 No. 46-78</v>
          </cell>
          <cell r="I431" t="str">
            <v>Medellín</v>
          </cell>
          <cell r="J431" t="str">
            <v>Suroriente</v>
          </cell>
          <cell r="K431" t="str">
            <v>4484110 Opción3 Ext 470</v>
          </cell>
          <cell r="L431">
            <v>3117187338</v>
          </cell>
          <cell r="M431" t="str">
            <v>coordexternado@corporacionsuperarse.org; secretariaexternado@corporacionsuperarse.org; nutricionexternado@corporacionsuperarse.org; psicologiaexternado@corporacionsuperarse.org; pedagogiaexternado@corporacionsuperarse.org;</v>
          </cell>
          <cell r="N431" t="str">
            <v>SRD</v>
          </cell>
          <cell r="O431" t="str">
            <v>Externado</v>
          </cell>
          <cell r="P431" t="str">
            <v>Media jornada</v>
          </cell>
          <cell r="Q431" t="str">
            <v>Vulneración</v>
          </cell>
          <cell r="R431"/>
          <cell r="S431" t="str">
            <v>0500-736-2020</v>
          </cell>
          <cell r="T431">
            <v>76</v>
          </cell>
          <cell r="U431"/>
          <cell r="V431">
            <v>44166</v>
          </cell>
          <cell r="W431">
            <v>44347</v>
          </cell>
          <cell r="X431">
            <v>241208344</v>
          </cell>
          <cell r="Y431" t="str">
            <v>Mauricio Arango Villa</v>
          </cell>
        </row>
        <row r="432">
          <cell r="B432" t="str">
            <v>05-51-431</v>
          </cell>
          <cell r="C432" t="str">
            <v>Antioquia</v>
          </cell>
          <cell r="D432" t="str">
            <v>Congregación siervas de Cristo sacerdote - Sagrada familia</v>
          </cell>
          <cell r="E432" t="str">
            <v>860007314-1</v>
          </cell>
          <cell r="F432" t="str">
            <v>Maria Raquel Escalante Castañeda</v>
          </cell>
          <cell r="G432"/>
          <cell r="H432" t="str">
            <v>Carrera 49 No. 51-24 Barrio el Rosario</v>
          </cell>
          <cell r="I432" t="str">
            <v>Bello</v>
          </cell>
          <cell r="J432" t="str">
            <v>Aburra Norte</v>
          </cell>
          <cell r="K432">
            <v>2753961</v>
          </cell>
          <cell r="L432" t="str">
            <v>3008139239- 3218692161- 3162934412</v>
          </cell>
          <cell r="M432" t="str">
            <v>catintegral@hogarjudithjaramillo.org</v>
          </cell>
          <cell r="N432" t="str">
            <v>SRD</v>
          </cell>
          <cell r="O432" t="str">
            <v>Internado</v>
          </cell>
          <cell r="P432"/>
          <cell r="Q432" t="str">
            <v>Vulneración</v>
          </cell>
          <cell r="R432"/>
          <cell r="S432" t="str">
            <v>0500-722-2020</v>
          </cell>
          <cell r="T432">
            <v>90</v>
          </cell>
          <cell r="U432"/>
          <cell r="V432">
            <v>44166</v>
          </cell>
          <cell r="W432">
            <v>44347</v>
          </cell>
          <cell r="X432">
            <v>781607520</v>
          </cell>
          <cell r="Y432" t="str">
            <v>Maria Patricia Tobon</v>
          </cell>
        </row>
        <row r="433">
          <cell r="B433" t="str">
            <v>05-51-432</v>
          </cell>
          <cell r="C433" t="str">
            <v>Antioquia</v>
          </cell>
          <cell r="D433" t="str">
            <v>Congregación siervas de Cristo sacerdote - Sagrada familia</v>
          </cell>
          <cell r="E433" t="str">
            <v>860007314-1</v>
          </cell>
          <cell r="F433" t="str">
            <v>Maria Raquel Escalante Castañeda</v>
          </cell>
          <cell r="G433" t="str">
            <v>Casa la Divina Providencia</v>
          </cell>
          <cell r="H433" t="str">
            <v>Calle 61 No. 55A-37 barrio El Chagualo</v>
          </cell>
          <cell r="I433" t="str">
            <v>Medellín</v>
          </cell>
          <cell r="J433" t="str">
            <v>Suroriente</v>
          </cell>
          <cell r="K433">
            <v>4804230</v>
          </cell>
          <cell r="L433">
            <v>3123978043</v>
          </cell>
          <cell r="M433" t="str">
            <v>coordinaciondivinaprovidencia@outlook.com - casadeladivinaprovidencia@gmail.com</v>
          </cell>
          <cell r="N433" t="str">
            <v>SRD</v>
          </cell>
          <cell r="O433" t="str">
            <v>Internado</v>
          </cell>
          <cell r="P433"/>
          <cell r="Q433" t="str">
            <v>Gestantes</v>
          </cell>
          <cell r="R433"/>
          <cell r="S433" t="str">
            <v>0500-728-2020</v>
          </cell>
          <cell r="T433">
            <v>80</v>
          </cell>
          <cell r="U433"/>
          <cell r="V433">
            <v>44166</v>
          </cell>
          <cell r="W433">
            <v>44347</v>
          </cell>
          <cell r="X433">
            <v>702864960</v>
          </cell>
          <cell r="Y433" t="str">
            <v>Mauricio Arango Villa</v>
          </cell>
        </row>
        <row r="434">
          <cell r="B434" t="str">
            <v>05-66-433</v>
          </cell>
          <cell r="C434" t="str">
            <v>Antioquia</v>
          </cell>
          <cell r="D434" t="str">
            <v>Corporación gente de corazón</v>
          </cell>
          <cell r="E434" t="str">
            <v>900404024-6</v>
          </cell>
          <cell r="F434" t="str">
            <v>Elizabeth Tatiana Tobon Muñoz</v>
          </cell>
          <cell r="G434"/>
          <cell r="H434" t="str">
            <v>Carrera 130 No. 34B-71</v>
          </cell>
          <cell r="I434" t="str">
            <v>Medellín</v>
          </cell>
          <cell r="J434" t="str">
            <v>Aburra Sur</v>
          </cell>
          <cell r="K434"/>
          <cell r="L434">
            <v>3172212623</v>
          </cell>
          <cell r="M434" t="str">
            <v>gentedecorazon@yahoo.com</v>
          </cell>
          <cell r="N434" t="str">
            <v>SRD</v>
          </cell>
          <cell r="O434" t="str">
            <v>Externado</v>
          </cell>
          <cell r="P434" t="str">
            <v>Media jornada</v>
          </cell>
          <cell r="Q434" t="str">
            <v>Vulneración</v>
          </cell>
          <cell r="R434"/>
          <cell r="S434" t="str">
            <v>0500-731-2020</v>
          </cell>
          <cell r="T434">
            <v>100</v>
          </cell>
          <cell r="U434"/>
          <cell r="V434">
            <v>44166</v>
          </cell>
          <cell r="W434">
            <v>44347</v>
          </cell>
          <cell r="X434">
            <v>317379400</v>
          </cell>
          <cell r="Y434" t="str">
            <v>Ivonne Rocio Hurtado Villaquiran</v>
          </cell>
        </row>
        <row r="435">
          <cell r="B435" t="str">
            <v>05-45-434</v>
          </cell>
          <cell r="C435" t="str">
            <v>Antioquia</v>
          </cell>
          <cell r="D435" t="str">
            <v>Comité privado de asistencia a la niñez - PAN</v>
          </cell>
          <cell r="E435" t="str">
            <v>890980942-6</v>
          </cell>
          <cell r="F435" t="str">
            <v>Diego Fernando Sanchez Trujillo</v>
          </cell>
          <cell r="G435" t="str">
            <v>Miraflorez</v>
          </cell>
          <cell r="H435" t="str">
            <v>Calle 47 No. 16AA-086</v>
          </cell>
          <cell r="I435" t="str">
            <v>Medellín</v>
          </cell>
          <cell r="J435" t="str">
            <v>Suroriente</v>
          </cell>
          <cell r="K435" t="str">
            <v>460 23 62 - 4602352</v>
          </cell>
          <cell r="L435" t="str">
            <v>3127978115-3156693151-2692723 ext 125</v>
          </cell>
          <cell r="M435" t="str">
            <v>gladis.avendano@comitepan.org;paula.rivillas@comitepan.org</v>
          </cell>
          <cell r="N435" t="str">
            <v>SRD</v>
          </cell>
          <cell r="O435" t="str">
            <v>Internado</v>
          </cell>
          <cell r="P435"/>
          <cell r="Q435" t="str">
            <v>Vulneración</v>
          </cell>
          <cell r="R435"/>
          <cell r="S435" t="str">
            <v>0500-748-2020</v>
          </cell>
          <cell r="T435">
            <v>50</v>
          </cell>
          <cell r="U435"/>
          <cell r="V435">
            <v>44166</v>
          </cell>
          <cell r="W435">
            <v>44347</v>
          </cell>
          <cell r="X435">
            <v>434226400</v>
          </cell>
          <cell r="Y435" t="str">
            <v>Mauricio Arango Villa</v>
          </cell>
        </row>
        <row r="436">
          <cell r="B436" t="str">
            <v>05-237-435</v>
          </cell>
          <cell r="C436" t="str">
            <v>Antioquia</v>
          </cell>
          <cell r="D436" t="str">
            <v>Instituto de capacitación los Alamos - INCLA</v>
          </cell>
          <cell r="E436" t="str">
            <v>890982356-9</v>
          </cell>
          <cell r="F436" t="str">
            <v>Erika Coronel Gonzalez</v>
          </cell>
          <cell r="G436"/>
          <cell r="H436" t="str">
            <v>Calle 27 No. 62A-02</v>
          </cell>
          <cell r="I436" t="str">
            <v>Itagui</v>
          </cell>
          <cell r="J436" t="str">
            <v>Aburra Sur</v>
          </cell>
          <cell r="K436">
            <v>3094242</v>
          </cell>
          <cell r="L436">
            <v>3154973211</v>
          </cell>
          <cell r="M436" t="str">
            <v>coordinacion.hogares@losalamos.org.co;direccionatencion@losalamos.org.co</v>
          </cell>
          <cell r="N436" t="str">
            <v>SRD</v>
          </cell>
          <cell r="O436" t="str">
            <v>Hogar sustituto entidad</v>
          </cell>
          <cell r="P436"/>
          <cell r="Q436" t="str">
            <v>HS: Vulneración - Discapacidad</v>
          </cell>
          <cell r="R436"/>
          <cell r="S436" t="str">
            <v>0500-741-2020</v>
          </cell>
          <cell r="T436">
            <v>700</v>
          </cell>
          <cell r="U436"/>
          <cell r="V436">
            <v>44166</v>
          </cell>
          <cell r="W436">
            <v>44347</v>
          </cell>
          <cell r="X436">
            <v>6916342300</v>
          </cell>
          <cell r="Y436" t="str">
            <v>Ivonne Rocio Hurtado Villaquiran</v>
          </cell>
        </row>
        <row r="437">
          <cell r="B437" t="str">
            <v>05-43-436</v>
          </cell>
          <cell r="C437" t="str">
            <v>Antioquia</v>
          </cell>
          <cell r="D437" t="str">
            <v>Clínica del oriente - Corporación para la salud mental</v>
          </cell>
          <cell r="E437" t="str">
            <v>900271660-8</v>
          </cell>
          <cell r="F437" t="str">
            <v>Ramón Eduardo Lopera Lopera</v>
          </cell>
          <cell r="G437"/>
          <cell r="H437" t="str">
            <v>Vía La Ceja - Rionegro Kilómetro 3 - Vereda San Miguel - sector El Yarumo - finca La Palestina</v>
          </cell>
          <cell r="I437" t="str">
            <v>La Ceja</v>
          </cell>
          <cell r="J437" t="str">
            <v>Nororiental</v>
          </cell>
          <cell r="K437" t="str">
            <v>4534623 - 2743086-2741583</v>
          </cell>
          <cell r="L437">
            <v>3113842875</v>
          </cell>
          <cell r="M437" t="str">
            <v>clinicadeloriente@gmail.com - Clinicadeloriente@outlook.es</v>
          </cell>
          <cell r="N437" t="str">
            <v>SRD</v>
          </cell>
          <cell r="O437" t="str">
            <v>Internado</v>
          </cell>
          <cell r="P437"/>
          <cell r="Q437" t="str">
            <v>Discapacidad</v>
          </cell>
          <cell r="R437" t="str">
            <v>Mental psicosocial</v>
          </cell>
          <cell r="S437" t="str">
            <v>0500-760-2020</v>
          </cell>
          <cell r="T437">
            <v>250</v>
          </cell>
          <cell r="U437"/>
          <cell r="V437">
            <v>44166</v>
          </cell>
          <cell r="W437">
            <v>44347</v>
          </cell>
          <cell r="X437">
            <v>3600648750</v>
          </cell>
          <cell r="Y437" t="str">
            <v>Gloria Lucia Montoya Arenas</v>
          </cell>
        </row>
        <row r="438">
          <cell r="B438" t="str">
            <v>05-43-437</v>
          </cell>
          <cell r="C438" t="str">
            <v>Antioquia</v>
          </cell>
          <cell r="D438" t="str">
            <v>Clínica del oriente - Corporación para la salud mental</v>
          </cell>
          <cell r="E438" t="str">
            <v>900271660-8</v>
          </cell>
          <cell r="F438" t="str">
            <v>Ramón Eduardo Lopera Lopera</v>
          </cell>
          <cell r="G438"/>
          <cell r="H438" t="str">
            <v>Kilómetro 6 vía Rionegro - El Carmen de Viboral - Vereda Cristo Rey - Finca Santa Ana</v>
          </cell>
          <cell r="I438" t="str">
            <v>El Carmen De Viboral</v>
          </cell>
          <cell r="J438" t="str">
            <v>Nororiental</v>
          </cell>
          <cell r="K438"/>
          <cell r="L438">
            <v>3113842875</v>
          </cell>
          <cell r="M438" t="str">
            <v>clinicadeloriente@gmail.com</v>
          </cell>
          <cell r="N438" t="str">
            <v>SRD</v>
          </cell>
          <cell r="O438" t="str">
            <v>Internado</v>
          </cell>
          <cell r="P438"/>
          <cell r="Q438" t="str">
            <v>Discapacidad</v>
          </cell>
          <cell r="R438" t="str">
            <v>Mental psicosocial</v>
          </cell>
          <cell r="S438" t="str">
            <v>0500-760-2020</v>
          </cell>
          <cell r="T438"/>
          <cell r="U438"/>
          <cell r="V438">
            <v>44166</v>
          </cell>
          <cell r="W438">
            <v>44347</v>
          </cell>
          <cell r="X438"/>
          <cell r="Y438" t="str">
            <v>Gloria Lucia Montoya Arenas</v>
          </cell>
        </row>
        <row r="439">
          <cell r="B439" t="str">
            <v>05-255-438</v>
          </cell>
          <cell r="C439" t="str">
            <v>Antioquia</v>
          </cell>
          <cell r="D439" t="str">
            <v>Presencia Colombo Suiza</v>
          </cell>
          <cell r="E439" t="str">
            <v>890984938-4</v>
          </cell>
          <cell r="F439" t="str">
            <v>Carlos Alberto Baena Correa</v>
          </cell>
          <cell r="G439" t="str">
            <v>Centro de capacitación - Robledo</v>
          </cell>
          <cell r="H439" t="str">
            <v>Calle 76 No. 89A-35 Barrio Robledo Palenque</v>
          </cell>
          <cell r="I439" t="str">
            <v>Medellín</v>
          </cell>
          <cell r="J439" t="str">
            <v>Noroccidental</v>
          </cell>
          <cell r="K439" t="str">
            <v>2643552 ext 121</v>
          </cell>
          <cell r="L439">
            <v>3016658082</v>
          </cell>
          <cell r="M439" t="str">
            <v>hogaressustitutos@presencia.org.co</v>
          </cell>
          <cell r="N439" t="str">
            <v>SRD</v>
          </cell>
          <cell r="O439" t="str">
            <v>Hogar sustituto entidad</v>
          </cell>
          <cell r="P439"/>
          <cell r="Q439" t="str">
            <v>Vulneración</v>
          </cell>
          <cell r="R439"/>
          <cell r="S439" t="str">
            <v>0500-744-2020</v>
          </cell>
          <cell r="T439">
            <v>260</v>
          </cell>
          <cell r="U439"/>
          <cell r="V439">
            <v>44166</v>
          </cell>
          <cell r="W439">
            <v>44347</v>
          </cell>
          <cell r="X439">
            <v>1933642880</v>
          </cell>
          <cell r="Y439" t="str">
            <v>Claribel Guzman Castrillón</v>
          </cell>
        </row>
        <row r="440">
          <cell r="B440" t="str">
            <v>05-237-439</v>
          </cell>
          <cell r="C440" t="str">
            <v>Antioquia</v>
          </cell>
          <cell r="D440" t="str">
            <v>Instituto de capacitación los Alamos - INCLA</v>
          </cell>
          <cell r="E440" t="str">
            <v>890982356-9</v>
          </cell>
          <cell r="F440" t="str">
            <v>Erika Coronel Gonzalez</v>
          </cell>
          <cell r="G440"/>
          <cell r="H440" t="str">
            <v>Calle 27A No. 62A-02 Barrio Bariloche</v>
          </cell>
          <cell r="I440" t="str">
            <v>Itagui</v>
          </cell>
          <cell r="J440" t="str">
            <v>Aburra Sur</v>
          </cell>
          <cell r="K440" t="str">
            <v>2643552 ext 106</v>
          </cell>
          <cell r="L440"/>
          <cell r="M440" t="str">
            <v>coordinacion.internado@losalamos.org.co</v>
          </cell>
          <cell r="N440" t="str">
            <v>SRD</v>
          </cell>
          <cell r="O440" t="str">
            <v>Internado</v>
          </cell>
          <cell r="P440"/>
          <cell r="Q440" t="str">
            <v>Discapacidad</v>
          </cell>
          <cell r="R440" t="str">
            <v>Intelectual</v>
          </cell>
          <cell r="S440" t="str">
            <v>0500-751-2020</v>
          </cell>
          <cell r="T440">
            <v>300</v>
          </cell>
          <cell r="U440"/>
          <cell r="V440">
            <v>44166</v>
          </cell>
          <cell r="W440">
            <v>44347</v>
          </cell>
          <cell r="X440">
            <v>2988867900</v>
          </cell>
          <cell r="Y440" t="str">
            <v>Ivonne Rocio Hurtado Villaquiran</v>
          </cell>
        </row>
        <row r="441">
          <cell r="B441" t="str">
            <v>05-15-440</v>
          </cell>
          <cell r="C441" t="str">
            <v>Antioquia</v>
          </cell>
          <cell r="D441" t="str">
            <v>Asociación de pedagogos reeducadores egresados de la fundación universitaria Luis amigó - ASPERLA</v>
          </cell>
          <cell r="E441" t="str">
            <v>800198682-5</v>
          </cell>
          <cell r="F441" t="str">
            <v>Yurani Caro Silva</v>
          </cell>
          <cell r="G441" t="str">
            <v>El dulce hogar</v>
          </cell>
          <cell r="H441" t="str">
            <v>Calle 67 No. 125-20 Kilómetro 6 vía al mar</v>
          </cell>
          <cell r="I441" t="str">
            <v>Medellín</v>
          </cell>
          <cell r="J441" t="str">
            <v>Suroriente</v>
          </cell>
          <cell r="K441" t="str">
            <v>475 18 20 Opción 8 - Extensión 227</v>
          </cell>
          <cell r="L441"/>
          <cell r="M441" t="str">
            <v>coorhogar@asperla.org; hogarlauravicuna@asperla.org; direccion@asperla.org; nutricion@asperla.org</v>
          </cell>
          <cell r="N441" t="str">
            <v>SRD</v>
          </cell>
          <cell r="O441" t="str">
            <v>Internado</v>
          </cell>
          <cell r="P441"/>
          <cell r="Q441" t="str">
            <v>Violencia sexual</v>
          </cell>
          <cell r="R441"/>
          <cell r="S441" t="str">
            <v>0500-757-2020</v>
          </cell>
          <cell r="T441">
            <v>50</v>
          </cell>
          <cell r="U441"/>
          <cell r="V441">
            <v>44166</v>
          </cell>
          <cell r="W441">
            <v>44347</v>
          </cell>
          <cell r="X441">
            <v>422383500</v>
          </cell>
          <cell r="Y441" t="str">
            <v>Mauricio Arango Villa</v>
          </cell>
        </row>
        <row r="442">
          <cell r="B442" t="str">
            <v>05-15-441</v>
          </cell>
          <cell r="C442" t="str">
            <v>Antioquia</v>
          </cell>
          <cell r="D442" t="str">
            <v>Asociación de pedagogos reeducadores egresados de la fundación universitaria Luis amigó - ASPERLA</v>
          </cell>
          <cell r="E442" t="str">
            <v>800198682-5</v>
          </cell>
          <cell r="F442" t="str">
            <v>Yurani Caro Silva</v>
          </cell>
          <cell r="G442"/>
          <cell r="H442" t="str">
            <v>Carrera 50C No. 62-69</v>
          </cell>
          <cell r="I442" t="str">
            <v>Medellín</v>
          </cell>
          <cell r="J442" t="str">
            <v>Suroriente</v>
          </cell>
          <cell r="K442" t="str">
            <v>4751820 Opción 3 - 3008240689</v>
          </cell>
          <cell r="L442">
            <v>3008240689</v>
          </cell>
          <cell r="M442" t="str">
            <v>cooracercamiento@asperla.org;</v>
          </cell>
          <cell r="N442" t="str">
            <v>SRD</v>
          </cell>
          <cell r="O442" t="str">
            <v>Intervención de apoyo - Apoyo psicosocial</v>
          </cell>
          <cell r="P442"/>
          <cell r="Q442" t="str">
            <v>Vulneración</v>
          </cell>
          <cell r="R442"/>
          <cell r="S442" t="str">
            <v>0500-756-2020</v>
          </cell>
          <cell r="T442">
            <v>100</v>
          </cell>
          <cell r="U442"/>
          <cell r="V442">
            <v>44166</v>
          </cell>
          <cell r="W442">
            <v>44347</v>
          </cell>
          <cell r="X442">
            <v>197977800</v>
          </cell>
          <cell r="Y442" t="str">
            <v>Mauricio Arango Villa</v>
          </cell>
        </row>
        <row r="443">
          <cell r="B443" t="str">
            <v>05-15-442</v>
          </cell>
          <cell r="C443" t="str">
            <v>Antioquia</v>
          </cell>
          <cell r="D443" t="str">
            <v>Asociación de pedagogos reeducadores egresados de la fundación universitaria Luis amigó - ASPERLA</v>
          </cell>
          <cell r="E443" t="str">
            <v>800198682-5</v>
          </cell>
          <cell r="F443" t="str">
            <v>Sandra Jimena Osorio Toro</v>
          </cell>
          <cell r="G443"/>
          <cell r="H443" t="str">
            <v>Calle 10 No. 4-44</v>
          </cell>
          <cell r="I443" t="str">
            <v>Santafé De Antioquia</v>
          </cell>
          <cell r="J443" t="str">
            <v>Noroccidental</v>
          </cell>
          <cell r="K443" t="str">
            <v>4751820 Opción 3 - 3008240689</v>
          </cell>
          <cell r="L443">
            <v>3008240689</v>
          </cell>
          <cell r="M443" t="str">
            <v>coordespertar@asperla.org;</v>
          </cell>
          <cell r="N443" t="str">
            <v>SRD</v>
          </cell>
          <cell r="O443" t="str">
            <v>Intervención de apoyo - Apoyo psicosocial</v>
          </cell>
          <cell r="P443"/>
          <cell r="Q443" t="str">
            <v>Vulneración</v>
          </cell>
          <cell r="R443"/>
          <cell r="S443" t="str">
            <v>0500-761-2020</v>
          </cell>
          <cell r="T443">
            <v>100</v>
          </cell>
          <cell r="U443"/>
          <cell r="V443">
            <v>44166</v>
          </cell>
          <cell r="W443">
            <v>44347</v>
          </cell>
          <cell r="X443">
            <v>206354000</v>
          </cell>
          <cell r="Y443" t="str">
            <v>Mauricio Arango Villa</v>
          </cell>
        </row>
        <row r="444">
          <cell r="B444" t="str">
            <v>05-61-443</v>
          </cell>
          <cell r="C444" t="str">
            <v>Antioquia</v>
          </cell>
          <cell r="D444" t="str">
            <v>Corporación centro de recursos integrales para la familia - CERFAMI</v>
          </cell>
          <cell r="E444" t="str">
            <v>800102505-8</v>
          </cell>
          <cell r="F444" t="str">
            <v>Maria Dilia Rodriguez Villa</v>
          </cell>
          <cell r="G444"/>
          <cell r="H444" t="str">
            <v>Carrera 68 No. 49-30</v>
          </cell>
          <cell r="I444" t="str">
            <v>Medellín</v>
          </cell>
          <cell r="J444" t="str">
            <v>Noroccidental</v>
          </cell>
          <cell r="K444" t="str">
            <v>2601400 ext 230</v>
          </cell>
          <cell r="L444">
            <v>3008165974</v>
          </cell>
          <cell r="M444" t="str">
            <v>juan.martinez@cerfami.org.co</v>
          </cell>
          <cell r="N444" t="str">
            <v>SRD</v>
          </cell>
          <cell r="O444" t="str">
            <v>Hogar sustituto entidad</v>
          </cell>
          <cell r="P444"/>
          <cell r="Q444" t="str">
            <v>Vulneración</v>
          </cell>
          <cell r="R444"/>
          <cell r="S444" t="str">
            <v>0500-747-2020</v>
          </cell>
          <cell r="T444">
            <v>400</v>
          </cell>
          <cell r="U444"/>
          <cell r="V444">
            <v>44166</v>
          </cell>
          <cell r="W444">
            <v>44347</v>
          </cell>
          <cell r="X444">
            <v>2974835200</v>
          </cell>
          <cell r="Y444" t="str">
            <v>Claribel Guzman Castrillón</v>
          </cell>
        </row>
        <row r="445">
          <cell r="B445" t="str">
            <v>05-4-444</v>
          </cell>
          <cell r="C445" t="str">
            <v>Antioquia</v>
          </cell>
          <cell r="D445" t="str">
            <v>Aldeas infantiles SOS Colombia</v>
          </cell>
          <cell r="E445" t="str">
            <v>860024041-6</v>
          </cell>
          <cell r="F445" t="str">
            <v>Angela Maria Monica Bibiana Rosales Rodriguez</v>
          </cell>
          <cell r="G445"/>
          <cell r="H445" t="str">
            <v>Kilómetro 1 vía Belen vereda Galicia parte baja</v>
          </cell>
          <cell r="I445" t="str">
            <v>Rionegro</v>
          </cell>
          <cell r="J445" t="str">
            <v>Aburra Norte</v>
          </cell>
          <cell r="K445" t="str">
            <v>5626908 -5626925
Fax: +57 – 4- 562 69 25</v>
          </cell>
          <cell r="L445"/>
          <cell r="M445" t="str">
            <v>yaneth.casas@aldeasinfantiles.org.co, aura.gutierrez@aldeasinfantiles.org.co</v>
          </cell>
          <cell r="N445" t="str">
            <v>SRD</v>
          </cell>
          <cell r="O445" t="str">
            <v>Casa universitaria</v>
          </cell>
          <cell r="P445"/>
          <cell r="Q445" t="str">
            <v>Vida independiente</v>
          </cell>
          <cell r="R445"/>
          <cell r="S445" t="str">
            <v>0500-734-2020</v>
          </cell>
          <cell r="T445">
            <v>12</v>
          </cell>
          <cell r="U445"/>
          <cell r="V445">
            <v>44166</v>
          </cell>
          <cell r="W445">
            <v>44347</v>
          </cell>
          <cell r="X445">
            <v>112372824</v>
          </cell>
          <cell r="Y445" t="str">
            <v>Maria Patricia Tobon</v>
          </cell>
        </row>
        <row r="446">
          <cell r="B446" t="str">
            <v>05-61-445</v>
          </cell>
          <cell r="C446" t="str">
            <v>Antioquia</v>
          </cell>
          <cell r="D446" t="str">
            <v>Corporación centro de recursos integrales para la familia - CERFAMI</v>
          </cell>
          <cell r="E446" t="str">
            <v>800102505-8</v>
          </cell>
          <cell r="F446" t="str">
            <v>Maria Dilia Rodriguez Villa</v>
          </cell>
          <cell r="G446"/>
          <cell r="H446" t="str">
            <v>Carrera 68 No. 49-08</v>
          </cell>
          <cell r="I446" t="str">
            <v>Medellín</v>
          </cell>
          <cell r="J446" t="str">
            <v>Suroriente</v>
          </cell>
          <cell r="K446" t="str">
            <v>2601400 ext 230</v>
          </cell>
          <cell r="L446">
            <v>3008165974</v>
          </cell>
          <cell r="M446" t="str">
            <v>juan.martinez@cerfami.org.co</v>
          </cell>
          <cell r="N446" t="str">
            <v>SRD</v>
          </cell>
          <cell r="O446" t="str">
            <v>Intervención de apoyo - Apoyo psicológico especializado</v>
          </cell>
          <cell r="P446"/>
          <cell r="Q446" t="str">
            <v>Violencia sexual</v>
          </cell>
          <cell r="R446"/>
          <cell r="S446" t="str">
            <v>0500-763-2020</v>
          </cell>
          <cell r="T446"/>
          <cell r="U446">
            <v>1136</v>
          </cell>
          <cell r="V446">
            <v>44166</v>
          </cell>
          <cell r="W446">
            <v>44347</v>
          </cell>
          <cell r="X446">
            <v>472524880</v>
          </cell>
          <cell r="Y446" t="str">
            <v>Mauricio Arango Villa</v>
          </cell>
        </row>
        <row r="447">
          <cell r="B447" t="str">
            <v>05-255-446</v>
          </cell>
          <cell r="C447" t="str">
            <v>Antioquia</v>
          </cell>
          <cell r="D447" t="str">
            <v>Presencia Colombo Suiza</v>
          </cell>
          <cell r="E447" t="str">
            <v>890984938-4</v>
          </cell>
          <cell r="F447" t="str">
            <v>Carlos Alberto Baena Correa</v>
          </cell>
          <cell r="G447" t="str">
            <v>Centro de capacitación - Robledo</v>
          </cell>
          <cell r="H447" t="str">
            <v>Calle 76 No. 89A-35 Barrio Robledo Palenque</v>
          </cell>
          <cell r="I447" t="str">
            <v>Medellín</v>
          </cell>
          <cell r="J447" t="str">
            <v>Noroccidental</v>
          </cell>
          <cell r="K447" t="str">
            <v>2643552 ext 114-112</v>
          </cell>
          <cell r="L447"/>
          <cell r="M447" t="str">
            <v>externadojornadacompleta@presencia.org.co</v>
          </cell>
          <cell r="N447" t="str">
            <v>SRD</v>
          </cell>
          <cell r="O447" t="str">
            <v>Externado</v>
          </cell>
          <cell r="P447" t="str">
            <v>Jornada completa</v>
          </cell>
          <cell r="Q447" t="str">
            <v>Vulneración</v>
          </cell>
          <cell r="R447"/>
          <cell r="S447" t="str">
            <v>0500-752-2020</v>
          </cell>
          <cell r="T447">
            <v>175</v>
          </cell>
          <cell r="U447"/>
          <cell r="V447">
            <v>44166</v>
          </cell>
          <cell r="W447">
            <v>44347</v>
          </cell>
          <cell r="X447">
            <v>803058025</v>
          </cell>
          <cell r="Y447" t="str">
            <v>Claribel Guzman Castrillón</v>
          </cell>
        </row>
        <row r="448">
          <cell r="B448" t="str">
            <v>05-60-447</v>
          </cell>
          <cell r="C448" t="str">
            <v>Antioquia</v>
          </cell>
          <cell r="D448" t="str">
            <v>Corporación centro de atención especializada Crecer</v>
          </cell>
          <cell r="E448" t="str">
            <v>811039146-8</v>
          </cell>
          <cell r="F448" t="str">
            <v>Wilson Dario Toro Zapata</v>
          </cell>
          <cell r="G448"/>
          <cell r="H448" t="str">
            <v>Carrera 30 No. 28-27</v>
          </cell>
          <cell r="I448" t="str">
            <v>Frontino</v>
          </cell>
          <cell r="J448" t="str">
            <v>Nororiental</v>
          </cell>
          <cell r="K448">
            <v>5576891</v>
          </cell>
          <cell r="L448"/>
          <cell r="M448" t="str">
            <v>intervenciondeapoyopsicosocial@gmail.com - caecadmon@gmail.com</v>
          </cell>
          <cell r="N448" t="str">
            <v>SRD</v>
          </cell>
          <cell r="O448" t="str">
            <v>Intervención de apoyo - Apoyo psicosocial</v>
          </cell>
          <cell r="P448"/>
          <cell r="Q448" t="str">
            <v>Vulneración</v>
          </cell>
          <cell r="R448"/>
          <cell r="S448" t="str">
            <v>0500-729-2020</v>
          </cell>
          <cell r="T448">
            <v>245</v>
          </cell>
          <cell r="U448"/>
          <cell r="V448">
            <v>44166</v>
          </cell>
          <cell r="W448">
            <v>44347</v>
          </cell>
          <cell r="X448">
            <v>505567300</v>
          </cell>
          <cell r="Y448" t="str">
            <v>Gloria Lucia Montoya Arenas</v>
          </cell>
        </row>
        <row r="449">
          <cell r="B449" t="str">
            <v>05-60-448</v>
          </cell>
          <cell r="C449" t="str">
            <v>Antioquia</v>
          </cell>
          <cell r="D449" t="str">
            <v>Corporación centro de atención especializada Crecer</v>
          </cell>
          <cell r="E449" t="str">
            <v>811039146-8</v>
          </cell>
          <cell r="F449" t="str">
            <v>Wilson Dario Toro Zapata</v>
          </cell>
          <cell r="G449"/>
          <cell r="H449" t="str">
            <v>Carrera 18 No. 21-48</v>
          </cell>
          <cell r="I449" t="str">
            <v>Yarumal</v>
          </cell>
          <cell r="J449" t="str">
            <v>Nororiental</v>
          </cell>
          <cell r="K449">
            <v>5576891</v>
          </cell>
          <cell r="L449"/>
          <cell r="M449" t="str">
            <v>intervenciondeapoyopsicosocial@gmail.com - caecadmon@gmail.com</v>
          </cell>
          <cell r="N449" t="str">
            <v>SRD</v>
          </cell>
          <cell r="O449" t="str">
            <v>Intervención de apoyo - Apoyo psicosocial</v>
          </cell>
          <cell r="P449"/>
          <cell r="Q449" t="str">
            <v>Vulneración</v>
          </cell>
          <cell r="R449"/>
          <cell r="S449" t="str">
            <v>0500-729-2020</v>
          </cell>
          <cell r="T449"/>
          <cell r="U449"/>
          <cell r="V449">
            <v>44166</v>
          </cell>
          <cell r="W449">
            <v>44347</v>
          </cell>
          <cell r="X449"/>
          <cell r="Y449" t="str">
            <v>Gloria Lucia Montoya Arenas</v>
          </cell>
        </row>
        <row r="450">
          <cell r="B450" t="str">
            <v>05-60-449</v>
          </cell>
          <cell r="C450" t="str">
            <v>Antioquia</v>
          </cell>
          <cell r="D450" t="str">
            <v>Corporación centro de atención especializada Crecer</v>
          </cell>
          <cell r="E450" t="str">
            <v>811039146-8</v>
          </cell>
          <cell r="F450" t="str">
            <v>Wilson Dario Toro Zapata</v>
          </cell>
          <cell r="G450"/>
          <cell r="H450" t="str">
            <v>Carrera 31 No. 22-131</v>
          </cell>
          <cell r="I450" t="str">
            <v>Urrao</v>
          </cell>
          <cell r="J450" t="str">
            <v>Nororiental</v>
          </cell>
          <cell r="K450">
            <v>5576891</v>
          </cell>
          <cell r="L450"/>
          <cell r="M450" t="str">
            <v>intervenciondeapoyopsicosocial@gmail.com - caecadmon@gmail.com</v>
          </cell>
          <cell r="N450" t="str">
            <v>SRD</v>
          </cell>
          <cell r="O450" t="str">
            <v>Intervención de apoyo - Apoyo psicosocial</v>
          </cell>
          <cell r="P450"/>
          <cell r="Q450" t="str">
            <v>Vulneración</v>
          </cell>
          <cell r="R450"/>
          <cell r="S450" t="str">
            <v>0500-729-2020</v>
          </cell>
          <cell r="T450"/>
          <cell r="U450"/>
          <cell r="V450">
            <v>44166</v>
          </cell>
          <cell r="W450">
            <v>44347</v>
          </cell>
          <cell r="X450"/>
          <cell r="Y450" t="str">
            <v>Gloria Lucia Montoya Arenas</v>
          </cell>
        </row>
        <row r="451">
          <cell r="B451" t="str">
            <v>05-60-450</v>
          </cell>
          <cell r="C451" t="str">
            <v>Antioquia</v>
          </cell>
          <cell r="D451" t="str">
            <v>Corporación centro de atención especializada Crecer</v>
          </cell>
          <cell r="E451" t="str">
            <v>811039146-8</v>
          </cell>
          <cell r="F451" t="str">
            <v>Wilson Dario Toro Zapata</v>
          </cell>
          <cell r="G451"/>
          <cell r="H451" t="str">
            <v>Carrera 8 No. 9-25</v>
          </cell>
          <cell r="I451" t="str">
            <v>Sonson</v>
          </cell>
          <cell r="J451" t="str">
            <v>Nororiental</v>
          </cell>
          <cell r="K451">
            <v>5576891</v>
          </cell>
          <cell r="L451"/>
          <cell r="M451" t="str">
            <v>intervenciondeapoyopsicosocial@gmail.com - caecadmon@gmail.com</v>
          </cell>
          <cell r="N451" t="str">
            <v>SRD</v>
          </cell>
          <cell r="O451" t="str">
            <v>Intervención de apoyo - Apoyo psicosocial</v>
          </cell>
          <cell r="P451"/>
          <cell r="Q451" t="str">
            <v>Vulneración</v>
          </cell>
          <cell r="R451"/>
          <cell r="S451" t="str">
            <v>0500-729-2020</v>
          </cell>
          <cell r="T451"/>
          <cell r="U451"/>
          <cell r="V451">
            <v>44166</v>
          </cell>
          <cell r="W451">
            <v>44347</v>
          </cell>
          <cell r="X451"/>
          <cell r="Y451" t="str">
            <v>Gloria Lucia Montoya Arenas</v>
          </cell>
        </row>
        <row r="452">
          <cell r="B452" t="str">
            <v>05-60-451</v>
          </cell>
          <cell r="C452" t="str">
            <v>Antioquia</v>
          </cell>
          <cell r="D452" t="str">
            <v>Corporación centro de atención especializada Crecer</v>
          </cell>
          <cell r="E452" t="str">
            <v>811039146-8</v>
          </cell>
          <cell r="F452" t="str">
            <v>Wilson Dario Toro Zapata</v>
          </cell>
          <cell r="G452"/>
          <cell r="H452" t="str">
            <v>Calle 48 No. 4-29</v>
          </cell>
          <cell r="I452" t="str">
            <v>Puerto Berrío</v>
          </cell>
          <cell r="J452" t="str">
            <v>Nororiental</v>
          </cell>
          <cell r="K452">
            <v>5576891</v>
          </cell>
          <cell r="L452"/>
          <cell r="M452" t="str">
            <v>intervenciondeapoyopsicosocial@gmail.com - caecadmon@gmail.com</v>
          </cell>
          <cell r="N452" t="str">
            <v>SRD</v>
          </cell>
          <cell r="O452" t="str">
            <v>Intervención de apoyo - Apoyo psicosocial</v>
          </cell>
          <cell r="P452"/>
          <cell r="Q452" t="str">
            <v>Vulneración</v>
          </cell>
          <cell r="R452"/>
          <cell r="S452" t="str">
            <v>0500-729-2020</v>
          </cell>
          <cell r="T452"/>
          <cell r="U452"/>
          <cell r="V452">
            <v>44166</v>
          </cell>
          <cell r="W452">
            <v>44347</v>
          </cell>
          <cell r="X452"/>
          <cell r="Y452" t="str">
            <v>Gloria Lucia Montoya Arenas</v>
          </cell>
        </row>
        <row r="453">
          <cell r="B453" t="str">
            <v>05-60-452</v>
          </cell>
          <cell r="C453" t="str">
            <v>Antioquia</v>
          </cell>
          <cell r="D453" t="str">
            <v>Corporación centro de atención especializada Crecer</v>
          </cell>
          <cell r="E453" t="str">
            <v>811039146-8</v>
          </cell>
          <cell r="F453" t="str">
            <v>Wilson Dario Toro Zapata</v>
          </cell>
          <cell r="G453"/>
          <cell r="H453" t="str">
            <v>Calle 47 No. 48-17</v>
          </cell>
          <cell r="I453" t="str">
            <v>Andes</v>
          </cell>
          <cell r="J453" t="str">
            <v>Nororiental</v>
          </cell>
          <cell r="K453">
            <v>5576891</v>
          </cell>
          <cell r="L453"/>
          <cell r="M453" t="str">
            <v>intervenciondeapoyopsicosocial@gmail.com - caecadmon@gmail.com</v>
          </cell>
          <cell r="N453" t="str">
            <v>SRD</v>
          </cell>
          <cell r="O453" t="str">
            <v>Intervención de apoyo - Apoyo psicosocial</v>
          </cell>
          <cell r="P453"/>
          <cell r="Q453" t="str">
            <v>Vulneración</v>
          </cell>
          <cell r="R453"/>
          <cell r="S453" t="str">
            <v>0500-729-2020</v>
          </cell>
          <cell r="T453"/>
          <cell r="U453"/>
          <cell r="V453">
            <v>44166</v>
          </cell>
          <cell r="W453">
            <v>44347</v>
          </cell>
          <cell r="X453"/>
          <cell r="Y453" t="str">
            <v>Gloria Lucia Montoya Arenas</v>
          </cell>
        </row>
        <row r="454">
          <cell r="B454" t="str">
            <v>05-45-453</v>
          </cell>
          <cell r="C454" t="str">
            <v>Antioquia</v>
          </cell>
          <cell r="D454" t="str">
            <v>Comité privado de asistencia a la niñez - PAN</v>
          </cell>
          <cell r="E454" t="str">
            <v>890980942-6</v>
          </cell>
          <cell r="F454" t="str">
            <v>Diego Fernando Sanchez Trujillo</v>
          </cell>
          <cell r="G454"/>
          <cell r="H454" t="str">
            <v>Calle 45D No. 16C-25</v>
          </cell>
          <cell r="I454" t="str">
            <v>Medellín</v>
          </cell>
          <cell r="J454" t="str">
            <v>Suroriente</v>
          </cell>
          <cell r="K454" t="str">
            <v>4602362- 4602352</v>
          </cell>
          <cell r="L454" t="str">
            <v>3012424427-3156693151</v>
          </cell>
          <cell r="M454" t="str">
            <v>luzmery.gutierrez@comitepan.org;doris.urrego@comitepan.org</v>
          </cell>
          <cell r="N454" t="str">
            <v>SRD</v>
          </cell>
          <cell r="O454" t="str">
            <v>Hogar sustituto entidad</v>
          </cell>
          <cell r="P454"/>
          <cell r="Q454" t="str">
            <v>Vulneración</v>
          </cell>
          <cell r="R454"/>
          <cell r="S454" t="str">
            <v>0500-745-2020</v>
          </cell>
          <cell r="T454">
            <v>700</v>
          </cell>
          <cell r="U454"/>
          <cell r="V454">
            <v>44166</v>
          </cell>
          <cell r="W454">
            <v>44347</v>
          </cell>
          <cell r="X454">
            <v>5205961600</v>
          </cell>
          <cell r="Y454" t="str">
            <v>Mauricio Arango Villa</v>
          </cell>
        </row>
        <row r="455">
          <cell r="B455" t="str">
            <v>05-84-454</v>
          </cell>
          <cell r="C455" t="str">
            <v>Antioquia</v>
          </cell>
          <cell r="D455" t="str">
            <v>E.S.E - Hospital mental de Antioquia</v>
          </cell>
          <cell r="E455" t="str">
            <v>890905166-8</v>
          </cell>
          <cell r="F455" t="str">
            <v>Elkin De Jesus Cardona Ortiz</v>
          </cell>
          <cell r="G455"/>
          <cell r="H455" t="str">
            <v>Calle 38 No. 55-310 Barrio Santa Ana</v>
          </cell>
          <cell r="I455" t="str">
            <v>Bello</v>
          </cell>
          <cell r="J455" t="str">
            <v>Aburra Norte</v>
          </cell>
          <cell r="K455" t="str">
            <v>4448330 Opción 1. ext. 249-239-133</v>
          </cell>
          <cell r="L455"/>
          <cell r="M455" t="str">
            <v>gerencia@homo.gov.co; coordinacioncpi@homo.gov.co;solicitudcuposcpi@homo.gov.co</v>
          </cell>
          <cell r="N455" t="str">
            <v>SRD</v>
          </cell>
          <cell r="O455" t="str">
            <v>Internado</v>
          </cell>
          <cell r="P455"/>
          <cell r="Q455" t="str">
            <v>Discapacidad</v>
          </cell>
          <cell r="R455" t="str">
            <v>Mental psicosocial</v>
          </cell>
          <cell r="S455" t="str">
            <v>0500-739-2020</v>
          </cell>
          <cell r="T455">
            <v>228</v>
          </cell>
          <cell r="U455"/>
          <cell r="V455">
            <v>44166</v>
          </cell>
          <cell r="W455">
            <v>44347</v>
          </cell>
          <cell r="X455">
            <v>3374494911</v>
          </cell>
          <cell r="Y455" t="str">
            <v>Maria Patricia Tobon</v>
          </cell>
        </row>
        <row r="456">
          <cell r="B456" t="str">
            <v>05-15-455</v>
          </cell>
          <cell r="C456" t="str">
            <v>Antioquia</v>
          </cell>
          <cell r="D456" t="str">
            <v>Asociación de pedagogos reeducadores egresados de la fundación universitaria Luis amigó - ASPERLA</v>
          </cell>
          <cell r="E456" t="str">
            <v>800198682-5</v>
          </cell>
          <cell r="F456" t="str">
            <v>Sandra Jimena Osorio Toro</v>
          </cell>
          <cell r="G456"/>
          <cell r="H456" t="str">
            <v>Calle 64 No. 50-44</v>
          </cell>
          <cell r="I456" t="str">
            <v>Medellín</v>
          </cell>
          <cell r="J456" t="str">
            <v>Nororiental</v>
          </cell>
          <cell r="K456" t="str">
            <v>4484311 Ext. 3 - 3235804308</v>
          </cell>
          <cell r="L456">
            <v>3235804308</v>
          </cell>
          <cell r="M456" t="str">
            <v xml:space="preserve">direccion@asperla.org; coorapse@asperla.org; gestorinstitucional@asperla.org;
</v>
          </cell>
          <cell r="N456" t="str">
            <v>SRD</v>
          </cell>
          <cell r="O456" t="str">
            <v>Intervención de apoyo - Apoyo psicológico especializado</v>
          </cell>
          <cell r="P456"/>
          <cell r="Q456" t="str">
            <v>Violencia sexual</v>
          </cell>
          <cell r="R456"/>
          <cell r="S456" t="str">
            <v>0500-753-2020</v>
          </cell>
          <cell r="T456"/>
          <cell r="U456">
            <v>2056</v>
          </cell>
          <cell r="V456">
            <v>44166</v>
          </cell>
          <cell r="W456">
            <v>44347</v>
          </cell>
          <cell r="X456">
            <v>855203480</v>
          </cell>
          <cell r="Y456" t="str">
            <v>Gloria Lucia Montoya Arenas</v>
          </cell>
        </row>
        <row r="457">
          <cell r="B457" t="str">
            <v>05-15-456</v>
          </cell>
          <cell r="C457" t="str">
            <v>Antioquia</v>
          </cell>
          <cell r="D457" t="str">
            <v>Asociación de pedagogos reeducadores egresados de la fundación universitaria Luis amigó - ASPERLA</v>
          </cell>
          <cell r="E457" t="str">
            <v>800198682-5</v>
          </cell>
          <cell r="F457" t="str">
            <v>Sandra Jimena Osorio Toro</v>
          </cell>
          <cell r="G457"/>
          <cell r="H457" t="str">
            <v>Calle 10 No. 4-44</v>
          </cell>
          <cell r="I457" t="str">
            <v>Santafé De Antioquia</v>
          </cell>
          <cell r="J457" t="str">
            <v>Nororiental</v>
          </cell>
          <cell r="K457" t="str">
            <v>4484311 Ext. 3 - 3235804308</v>
          </cell>
          <cell r="L457">
            <v>3235804308</v>
          </cell>
          <cell r="M457" t="str">
            <v xml:space="preserve">direccion@asperla.org; coorapse@asperla.org; gestorinstitucional@asperla.org;
</v>
          </cell>
          <cell r="N457" t="str">
            <v>SRD</v>
          </cell>
          <cell r="O457" t="str">
            <v>Intervención de apoyo - Apoyo psicológico especializado</v>
          </cell>
          <cell r="P457"/>
          <cell r="Q457" t="str">
            <v>Violencia sexual</v>
          </cell>
          <cell r="R457"/>
          <cell r="S457" t="str">
            <v>0500-753-2020</v>
          </cell>
          <cell r="T457"/>
          <cell r="U457"/>
          <cell r="V457">
            <v>44166</v>
          </cell>
          <cell r="W457">
            <v>44347</v>
          </cell>
          <cell r="X457"/>
          <cell r="Y457" t="str">
            <v>Gloria Lucia Montoya Arenas</v>
          </cell>
        </row>
        <row r="458">
          <cell r="B458" t="str">
            <v>05-15-457</v>
          </cell>
          <cell r="C458" t="str">
            <v>Antioquia</v>
          </cell>
          <cell r="D458" t="str">
            <v>Asociación de pedagogos reeducadores egresados de la fundación universitaria Luis amigó - ASPERLA</v>
          </cell>
          <cell r="E458" t="str">
            <v>800198682-5</v>
          </cell>
          <cell r="F458" t="str">
            <v>Sandra Jimena Osorio Toro</v>
          </cell>
          <cell r="G458"/>
          <cell r="H458" t="str">
            <v>Carrera 9 No. 53-10</v>
          </cell>
          <cell r="I458" t="str">
            <v>Puerto Berrío</v>
          </cell>
          <cell r="J458" t="str">
            <v>Nororiental</v>
          </cell>
          <cell r="K458" t="str">
            <v>4484311 Ext. 3 - 3235804308</v>
          </cell>
          <cell r="L458">
            <v>3235804308</v>
          </cell>
          <cell r="M458" t="str">
            <v xml:space="preserve">direccion@asperla.org; coorapse@asperla.org; gestorinstitucional@asperla.org;
</v>
          </cell>
          <cell r="N458" t="str">
            <v>SRD</v>
          </cell>
          <cell r="O458" t="str">
            <v>Intervención de apoyo - Apoyo psicológico especializado</v>
          </cell>
          <cell r="P458"/>
          <cell r="Q458" t="str">
            <v>Violencia sexual</v>
          </cell>
          <cell r="R458"/>
          <cell r="S458" t="str">
            <v>0500-753-2020</v>
          </cell>
          <cell r="T458"/>
          <cell r="U458"/>
          <cell r="V458">
            <v>44166</v>
          </cell>
          <cell r="W458">
            <v>44347</v>
          </cell>
          <cell r="X458"/>
          <cell r="Y458" t="str">
            <v>Gloria Lucia Montoya Arenas</v>
          </cell>
        </row>
        <row r="459">
          <cell r="B459" t="str">
            <v>05-15-458</v>
          </cell>
          <cell r="C459" t="str">
            <v>Antioquia</v>
          </cell>
          <cell r="D459" t="str">
            <v>Asociación de pedagogos reeducadores egresados de la fundación universitaria Luis amigó - ASPERLA</v>
          </cell>
          <cell r="E459" t="str">
            <v>800198682-5</v>
          </cell>
          <cell r="F459" t="str">
            <v>Sandra Jimena Osorio Toro</v>
          </cell>
          <cell r="G459"/>
          <cell r="H459" t="str">
            <v>Carrera 49 No. 51-11 interior 202</v>
          </cell>
          <cell r="I459" t="str">
            <v>El Santuario</v>
          </cell>
          <cell r="J459" t="str">
            <v>Nororiental</v>
          </cell>
          <cell r="K459" t="str">
            <v>4484311 Ext. 3 - 3235804308</v>
          </cell>
          <cell r="L459">
            <v>3235804308</v>
          </cell>
          <cell r="M459" t="str">
            <v xml:space="preserve">direccion@asperla.org; coorapse@asperla.org; gestorinstitucional@asperla.org;
</v>
          </cell>
          <cell r="N459" t="str">
            <v>SRD</v>
          </cell>
          <cell r="O459" t="str">
            <v>Intervención de apoyo - Apoyo psicológico especializado</v>
          </cell>
          <cell r="P459"/>
          <cell r="Q459" t="str">
            <v>Violencia sexual</v>
          </cell>
          <cell r="R459"/>
          <cell r="S459" t="str">
            <v>0500-753-2020</v>
          </cell>
          <cell r="T459"/>
          <cell r="U459"/>
          <cell r="V459">
            <v>44166</v>
          </cell>
          <cell r="W459">
            <v>44347</v>
          </cell>
          <cell r="X459"/>
          <cell r="Y459" t="str">
            <v>Gloria Lucia Montoya Arenas</v>
          </cell>
        </row>
        <row r="460">
          <cell r="B460" t="str">
            <v>05-15-459</v>
          </cell>
          <cell r="C460" t="str">
            <v>Antioquia</v>
          </cell>
          <cell r="D460" t="str">
            <v>Asociación de pedagogos reeducadores egresados de la fundación universitaria Luis amigó - ASPERLA</v>
          </cell>
          <cell r="E460" t="str">
            <v>800198682-5</v>
          </cell>
          <cell r="F460" t="str">
            <v>Sandra Jimena Osorio Toro</v>
          </cell>
          <cell r="G460"/>
          <cell r="H460" t="str">
            <v>Calle 28 No. 29-39</v>
          </cell>
          <cell r="I460" t="str">
            <v>Urrao</v>
          </cell>
          <cell r="J460" t="str">
            <v>Nororiental</v>
          </cell>
          <cell r="K460" t="str">
            <v>4484311 Ext. 3 - 3235804308</v>
          </cell>
          <cell r="L460">
            <v>3235804308</v>
          </cell>
          <cell r="M460" t="str">
            <v xml:space="preserve">direccion@asperla.org; coorapse@asperla.org; gestorinstitucional@asperla.org;
</v>
          </cell>
          <cell r="N460" t="str">
            <v>SRD</v>
          </cell>
          <cell r="O460" t="str">
            <v>Intervención de apoyo - Apoyo psicológico especializado</v>
          </cell>
          <cell r="P460"/>
          <cell r="Q460" t="str">
            <v>Violencia sexual</v>
          </cell>
          <cell r="R460"/>
          <cell r="S460" t="str">
            <v>0500-753-2020</v>
          </cell>
          <cell r="T460"/>
          <cell r="U460"/>
          <cell r="V460">
            <v>44166</v>
          </cell>
          <cell r="W460">
            <v>44347</v>
          </cell>
          <cell r="X460"/>
          <cell r="Y460" t="str">
            <v>Gloria Lucia Montoya Arenas</v>
          </cell>
        </row>
        <row r="461">
          <cell r="B461" t="str">
            <v>05-15-460</v>
          </cell>
          <cell r="C461" t="str">
            <v>Antioquia</v>
          </cell>
          <cell r="D461" t="str">
            <v>Asociación de pedagogos reeducadores egresados de la fundación universitaria Luis amigó - ASPERLA</v>
          </cell>
          <cell r="E461" t="str">
            <v>800198682-5</v>
          </cell>
          <cell r="F461" t="str">
            <v>Sandra Jimena Osorio Toro</v>
          </cell>
          <cell r="G461"/>
          <cell r="H461" t="str">
            <v>Diagonal 55 No. 37-41 Oficina 545</v>
          </cell>
          <cell r="I461" t="str">
            <v>Bello</v>
          </cell>
          <cell r="J461" t="str">
            <v>Nororiental</v>
          </cell>
          <cell r="K461" t="str">
            <v>4484311 Ext. 3 - 3235804308</v>
          </cell>
          <cell r="L461">
            <v>3235804308</v>
          </cell>
          <cell r="M461" t="str">
            <v xml:space="preserve">direccion@asperla.org; coorapse@asperla.org; gestorinstitucional@asperla.org;
</v>
          </cell>
          <cell r="N461" t="str">
            <v>SRD</v>
          </cell>
          <cell r="O461" t="str">
            <v>Intervención de apoyo - Apoyo psicológico especializado</v>
          </cell>
          <cell r="P461"/>
          <cell r="Q461" t="str">
            <v>Violencia sexual</v>
          </cell>
          <cell r="R461"/>
          <cell r="S461" t="str">
            <v>0500-753-2020</v>
          </cell>
          <cell r="T461"/>
          <cell r="U461"/>
          <cell r="V461">
            <v>44166</v>
          </cell>
          <cell r="W461">
            <v>44347</v>
          </cell>
          <cell r="X461"/>
          <cell r="Y461" t="str">
            <v>Gloria Lucia Montoya Arenas</v>
          </cell>
        </row>
        <row r="462">
          <cell r="B462" t="str">
            <v>05-15-461</v>
          </cell>
          <cell r="C462" t="str">
            <v>Antioquia</v>
          </cell>
          <cell r="D462" t="str">
            <v>Asociación de pedagogos reeducadores egresados de la fundación universitaria Luis amigó - ASPERLA</v>
          </cell>
          <cell r="E462" t="str">
            <v>800198682-5</v>
          </cell>
          <cell r="F462" t="str">
            <v>Sandra Jimena Osorio Toro</v>
          </cell>
          <cell r="G462"/>
          <cell r="H462" t="str">
            <v>Carrera 51 No. 50-31 Local 409</v>
          </cell>
          <cell r="I462" t="str">
            <v>Rionegro</v>
          </cell>
          <cell r="J462" t="str">
            <v>Nororiental</v>
          </cell>
          <cell r="K462" t="str">
            <v>4484311 Ext. 3 - 3235804308</v>
          </cell>
          <cell r="L462">
            <v>3235804308</v>
          </cell>
          <cell r="M462" t="str">
            <v xml:space="preserve">direccion@asperla.org; coorapse@asperla.org; gestorinstitucional@asperla.org;
</v>
          </cell>
          <cell r="N462" t="str">
            <v>SRD</v>
          </cell>
          <cell r="O462" t="str">
            <v>Intervención de apoyo - Apoyo psicológico especializado</v>
          </cell>
          <cell r="P462"/>
          <cell r="Q462" t="str">
            <v>Violencia sexual</v>
          </cell>
          <cell r="R462"/>
          <cell r="S462" t="str">
            <v>0500-753-2020</v>
          </cell>
          <cell r="T462"/>
          <cell r="U462"/>
          <cell r="V462">
            <v>44166</v>
          </cell>
          <cell r="W462">
            <v>44347</v>
          </cell>
          <cell r="X462"/>
          <cell r="Y462" t="str">
            <v>Gloria Lucia Montoya Arenas</v>
          </cell>
        </row>
        <row r="463">
          <cell r="B463" t="str">
            <v>05-15-462</v>
          </cell>
          <cell r="C463" t="str">
            <v>Antioquia</v>
          </cell>
          <cell r="D463" t="str">
            <v>Asociación de pedagogos reeducadores egresados de la fundación universitaria Luis amigó - ASPERLA</v>
          </cell>
          <cell r="E463" t="str">
            <v>800198682-5</v>
          </cell>
          <cell r="F463" t="str">
            <v>Sandra Jimena Osorio Toro</v>
          </cell>
          <cell r="G463"/>
          <cell r="H463" t="str">
            <v>Calle 9 No. 10-35</v>
          </cell>
          <cell r="I463" t="str">
            <v>Dabeiba</v>
          </cell>
          <cell r="J463" t="str">
            <v>Nororiental</v>
          </cell>
          <cell r="K463" t="str">
            <v>4484311 Ext. 3 - 3235804308</v>
          </cell>
          <cell r="L463">
            <v>3235804308</v>
          </cell>
          <cell r="M463" t="str">
            <v xml:space="preserve">direccion@asperla.org; coorapse@asperla.org; gestorinstitucional@asperla.org;
</v>
          </cell>
          <cell r="N463" t="str">
            <v>SRD</v>
          </cell>
          <cell r="O463" t="str">
            <v>Intervención de apoyo - Apoyo psicológico especializado</v>
          </cell>
          <cell r="P463"/>
          <cell r="Q463" t="str">
            <v>Violencia sexual</v>
          </cell>
          <cell r="R463"/>
          <cell r="S463" t="str">
            <v>0500-753-2020</v>
          </cell>
          <cell r="T463"/>
          <cell r="U463"/>
          <cell r="V463">
            <v>44166</v>
          </cell>
          <cell r="W463">
            <v>44347</v>
          </cell>
          <cell r="X463"/>
          <cell r="Y463" t="str">
            <v>Gloria Lucia Montoya Arenas</v>
          </cell>
        </row>
        <row r="464">
          <cell r="B464" t="str">
            <v>05-15-463</v>
          </cell>
          <cell r="C464" t="str">
            <v>Antioquia</v>
          </cell>
          <cell r="D464" t="str">
            <v>Asociación de pedagogos reeducadores egresados de la fundación universitaria Luis amigó - ASPERLA</v>
          </cell>
          <cell r="E464" t="str">
            <v>800198682-5</v>
          </cell>
          <cell r="F464" t="str">
            <v>Sandra Jimena Osorio Toro</v>
          </cell>
          <cell r="G464"/>
          <cell r="H464" t="str">
            <v>Calle 22 No. 19-39</v>
          </cell>
          <cell r="I464" t="str">
            <v>Yarumal</v>
          </cell>
          <cell r="J464" t="str">
            <v>Nororiental</v>
          </cell>
          <cell r="K464" t="str">
            <v>4484311 Ext. 3 - 3235804308</v>
          </cell>
          <cell r="L464">
            <v>3235804308</v>
          </cell>
          <cell r="M464" t="str">
            <v xml:space="preserve">direccion@asperla.org; coorapse@asperla.org; gestorinstitucional@asperla.org;
</v>
          </cell>
          <cell r="N464" t="str">
            <v>SRD</v>
          </cell>
          <cell r="O464" t="str">
            <v>Intervención de apoyo - Apoyo psicológico especializado</v>
          </cell>
          <cell r="P464"/>
          <cell r="Q464" t="str">
            <v>Violencia sexual</v>
          </cell>
          <cell r="R464"/>
          <cell r="S464" t="str">
            <v>0500-753-2020</v>
          </cell>
          <cell r="T464"/>
          <cell r="U464"/>
          <cell r="V464">
            <v>44166</v>
          </cell>
          <cell r="W464">
            <v>44347</v>
          </cell>
          <cell r="X464"/>
          <cell r="Y464" t="str">
            <v>Gloria Lucia Montoya Arenas</v>
          </cell>
        </row>
        <row r="465">
          <cell r="B465" t="str">
            <v>05-15-464</v>
          </cell>
          <cell r="C465" t="str">
            <v>Antioquia</v>
          </cell>
          <cell r="D465" t="str">
            <v>Asociación de pedagogos reeducadores egresados de la fundación universitaria Luis amigó - ASPERLA</v>
          </cell>
          <cell r="E465" t="str">
            <v>800198682-5</v>
          </cell>
          <cell r="F465" t="str">
            <v>Sandra Jimena Osorio Toro</v>
          </cell>
          <cell r="G465"/>
          <cell r="H465" t="str">
            <v>Carrera 51 No. 50-63</v>
          </cell>
          <cell r="I465" t="str">
            <v>Andes</v>
          </cell>
          <cell r="J465" t="str">
            <v>Nororiental</v>
          </cell>
          <cell r="K465" t="str">
            <v>4484311 Ext. 3 - 3235804308</v>
          </cell>
          <cell r="L465">
            <v>3235804308</v>
          </cell>
          <cell r="M465" t="str">
            <v xml:space="preserve">direccion@asperla.org; coorapse@asperla.org; gestorinstitucional@asperla.org;
</v>
          </cell>
          <cell r="N465" t="str">
            <v>SRD</v>
          </cell>
          <cell r="O465" t="str">
            <v>Intervención de apoyo - Apoyo psicológico especializado</v>
          </cell>
          <cell r="P465"/>
          <cell r="Q465" t="str">
            <v>Violencia sexual</v>
          </cell>
          <cell r="R465"/>
          <cell r="S465" t="str">
            <v>0500-753-2020</v>
          </cell>
          <cell r="T465"/>
          <cell r="U465"/>
          <cell r="V465">
            <v>44166</v>
          </cell>
          <cell r="W465">
            <v>44347</v>
          </cell>
          <cell r="X465"/>
          <cell r="Y465" t="str">
            <v>Gloria Lucia Montoya Arenas</v>
          </cell>
        </row>
        <row r="466">
          <cell r="B466" t="str">
            <v>05-15-465</v>
          </cell>
          <cell r="C466" t="str">
            <v>Antioquia</v>
          </cell>
          <cell r="D466" t="str">
            <v>Asociación de pedagogos reeducadores egresados de la fundación universitaria Luis amigó - ASPERLA</v>
          </cell>
          <cell r="E466" t="str">
            <v>800198682-5</v>
          </cell>
          <cell r="F466" t="str">
            <v>Sandra Jimena Osorio Toro</v>
          </cell>
          <cell r="G466"/>
          <cell r="H466" t="str">
            <v>Carrera 99 No. 96-35 Oficina 201</v>
          </cell>
          <cell r="I466" t="str">
            <v>Apartadó</v>
          </cell>
          <cell r="J466" t="str">
            <v>Nororiental</v>
          </cell>
          <cell r="K466" t="str">
            <v>4484311 Ext. 3 - 3235804308</v>
          </cell>
          <cell r="L466">
            <v>3235804308</v>
          </cell>
          <cell r="M466" t="str">
            <v xml:space="preserve">direccion@asperla.org; coorapse@asperla.org; gestorinstitucional@asperla.org;
</v>
          </cell>
          <cell r="N466" t="str">
            <v>SRD</v>
          </cell>
          <cell r="O466" t="str">
            <v>Intervención de apoyo - Apoyo psicológico especializado</v>
          </cell>
          <cell r="P466"/>
          <cell r="Q466" t="str">
            <v>Violencia sexual</v>
          </cell>
          <cell r="R466"/>
          <cell r="S466" t="str">
            <v>0500-753-2020</v>
          </cell>
          <cell r="T466"/>
          <cell r="U466"/>
          <cell r="V466">
            <v>44166</v>
          </cell>
          <cell r="W466">
            <v>44347</v>
          </cell>
          <cell r="X466"/>
          <cell r="Y466" t="str">
            <v>Gloria Lucia Montoya Arenas</v>
          </cell>
        </row>
        <row r="467">
          <cell r="B467" t="str">
            <v>05-15-466</v>
          </cell>
          <cell r="C467" t="str">
            <v>Antioquia</v>
          </cell>
          <cell r="D467" t="str">
            <v>Asociación de pedagogos reeducadores egresados de la fundación universitaria Luis amigó - ASPERLA</v>
          </cell>
          <cell r="E467" t="str">
            <v>800198682-5</v>
          </cell>
          <cell r="F467" t="str">
            <v>Sandra Jimena Osorio Toro</v>
          </cell>
          <cell r="G467"/>
          <cell r="H467" t="str">
            <v>Calle 51 No. 50-66 Oficina 102</v>
          </cell>
          <cell r="I467" t="str">
            <v>Itagui</v>
          </cell>
          <cell r="J467" t="str">
            <v>Nororiental</v>
          </cell>
          <cell r="K467" t="str">
            <v>4484311 Ext. 3 - 3235804308</v>
          </cell>
          <cell r="L467">
            <v>3235804308</v>
          </cell>
          <cell r="M467" t="str">
            <v xml:space="preserve">direccion@asperla.org; coorapse@asperla.org; gestorinstitucional@asperla.org;
</v>
          </cell>
          <cell r="N467" t="str">
            <v>SRD</v>
          </cell>
          <cell r="O467" t="str">
            <v>Intervención de apoyo - Apoyo psicológico especializado</v>
          </cell>
          <cell r="P467"/>
          <cell r="Q467" t="str">
            <v>Violencia sexual</v>
          </cell>
          <cell r="R467"/>
          <cell r="S467" t="str">
            <v>0500-753-2020</v>
          </cell>
          <cell r="T467"/>
          <cell r="U467"/>
          <cell r="V467">
            <v>44166</v>
          </cell>
          <cell r="W467">
            <v>44347</v>
          </cell>
          <cell r="X467"/>
          <cell r="Y467" t="str">
            <v>Gloria Lucia Montoya Arenas</v>
          </cell>
        </row>
        <row r="468">
          <cell r="B468" t="str">
            <v>05-15-467</v>
          </cell>
          <cell r="C468" t="str">
            <v>Antioquia</v>
          </cell>
          <cell r="D468" t="str">
            <v>Asociación de pedagogos reeducadores egresados de la fundación universitaria Luis amigó - ASPERLA</v>
          </cell>
          <cell r="E468" t="str">
            <v>800198682-5</v>
          </cell>
          <cell r="F468" t="str">
            <v>Sandra Jimena Osorio Toro</v>
          </cell>
          <cell r="G468"/>
          <cell r="H468" t="str">
            <v>Calle 20 No. 20-323</v>
          </cell>
          <cell r="I468" t="str">
            <v>Yolombó</v>
          </cell>
          <cell r="J468" t="str">
            <v>Nororiental</v>
          </cell>
          <cell r="K468" t="str">
            <v>4484311 Ext. 3 - 3235804308</v>
          </cell>
          <cell r="L468">
            <v>3235804308</v>
          </cell>
          <cell r="M468" t="str">
            <v xml:space="preserve">direccion@asperla.org; coorapse@asperla.org; gestorinstitucional@asperla.org;
</v>
          </cell>
          <cell r="N468" t="str">
            <v>SRD</v>
          </cell>
          <cell r="O468" t="str">
            <v>Intervención de apoyo - Apoyo psicológico especializado</v>
          </cell>
          <cell r="P468"/>
          <cell r="Q468" t="str">
            <v>Violencia sexual</v>
          </cell>
          <cell r="R468"/>
          <cell r="S468" t="str">
            <v>0500-753-2020</v>
          </cell>
          <cell r="T468"/>
          <cell r="U468"/>
          <cell r="V468">
            <v>44166</v>
          </cell>
          <cell r="W468">
            <v>44347</v>
          </cell>
          <cell r="X468"/>
          <cell r="Y468" t="str">
            <v>Gloria Lucia Montoya Arenas</v>
          </cell>
        </row>
        <row r="469">
          <cell r="B469" t="str">
            <v>05-15-468</v>
          </cell>
          <cell r="C469" t="str">
            <v>Antioquia</v>
          </cell>
          <cell r="D469" t="str">
            <v>Asociación de pedagogos reeducadores egresados de la fundación universitaria Luis amigó - ASPERLA</v>
          </cell>
          <cell r="E469" t="str">
            <v>800198682-5</v>
          </cell>
          <cell r="F469" t="str">
            <v>Sandra Jimena Osorio Toro</v>
          </cell>
          <cell r="G469"/>
          <cell r="H469" t="str">
            <v>Calle 23 No. 8-135 barrio Kennedy</v>
          </cell>
          <cell r="I469" t="str">
            <v>Caucasia</v>
          </cell>
          <cell r="J469" t="str">
            <v>Nororiental</v>
          </cell>
          <cell r="K469" t="str">
            <v>4484311 Ext. 3 - 3235804308</v>
          </cell>
          <cell r="L469">
            <v>3235804308</v>
          </cell>
          <cell r="M469" t="str">
            <v xml:space="preserve">direccion@asperla.org; coorapse@asperla.org; gestorinstitucional@asperla.org;
</v>
          </cell>
          <cell r="N469" t="str">
            <v>SRD</v>
          </cell>
          <cell r="O469" t="str">
            <v>Intervención de apoyo - Apoyo psicológico especializado</v>
          </cell>
          <cell r="P469"/>
          <cell r="Q469" t="str">
            <v>Violencia sexual</v>
          </cell>
          <cell r="R469"/>
          <cell r="S469" t="str">
            <v>0500-753-2020</v>
          </cell>
          <cell r="T469"/>
          <cell r="U469"/>
          <cell r="V469">
            <v>44166</v>
          </cell>
          <cell r="W469">
            <v>44347</v>
          </cell>
          <cell r="X469"/>
          <cell r="Y469" t="str">
            <v>Gloria Lucia Montoya Arenas</v>
          </cell>
        </row>
        <row r="470">
          <cell r="B470" t="str">
            <v>05-15-469</v>
          </cell>
          <cell r="C470" t="str">
            <v>Antioquia</v>
          </cell>
          <cell r="D470" t="str">
            <v>Asociación de pedagogos reeducadores egresados de la fundación universitaria Luis amigó - ASPERLA</v>
          </cell>
          <cell r="E470" t="str">
            <v>800198682-5</v>
          </cell>
          <cell r="F470" t="str">
            <v>Yurani Caro Silva</v>
          </cell>
          <cell r="G470"/>
          <cell r="H470" t="str">
            <v>Calle 60 No. 49-34</v>
          </cell>
          <cell r="I470" t="str">
            <v>Medellín</v>
          </cell>
          <cell r="J470" t="str">
            <v>Noroccidental</v>
          </cell>
          <cell r="K470" t="str">
            <v>4751820 Opción 3 - 3008240689</v>
          </cell>
          <cell r="L470">
            <v>3008240689</v>
          </cell>
          <cell r="M470" t="str">
            <v>coordespertar@asperla.org;</v>
          </cell>
          <cell r="N470" t="str">
            <v>SRD</v>
          </cell>
          <cell r="O470" t="str">
            <v>Intervención de apoyo - Apoyo psicosocial</v>
          </cell>
          <cell r="P470"/>
          <cell r="Q470" t="str">
            <v>Violencia sexual</v>
          </cell>
          <cell r="R470"/>
          <cell r="S470" t="str">
            <v>0500-756-2020</v>
          </cell>
          <cell r="T470"/>
          <cell r="U470"/>
          <cell r="V470">
            <v>44166</v>
          </cell>
          <cell r="W470">
            <v>44347</v>
          </cell>
          <cell r="X470"/>
          <cell r="Y470" t="str">
            <v>Claribel Guzman Castrillón</v>
          </cell>
        </row>
        <row r="471">
          <cell r="B471" t="str">
            <v>05-238-470</v>
          </cell>
          <cell r="C471" t="str">
            <v>Antioquia</v>
          </cell>
          <cell r="D471" t="str">
            <v>Instituto de hermanas franciscanas de santa Clara</v>
          </cell>
          <cell r="E471" t="str">
            <v>890982597-7</v>
          </cell>
          <cell r="F471" t="str">
            <v>Angela Virzi Laccania</v>
          </cell>
          <cell r="G471"/>
          <cell r="H471" t="str">
            <v>Vereda San Andres Kilómetro 1</v>
          </cell>
          <cell r="I471" t="str">
            <v>Girardota</v>
          </cell>
          <cell r="J471" t="str">
            <v>Aburra Norte</v>
          </cell>
          <cell r="K471" t="str">
            <v>4545892- 28995482</v>
          </cell>
          <cell r="L471" t="str">
            <v>3127811514 - 3136420064</v>
          </cell>
          <cell r="M471" t="str">
            <v>direcciongeneralsantaclara@gmail.comhsustitutosmedellincoordi@gmail.com- hsustitutos.03@gmail.com</v>
          </cell>
          <cell r="N471" t="str">
            <v>SRD</v>
          </cell>
          <cell r="O471" t="str">
            <v>Hogar sustituto entidad</v>
          </cell>
          <cell r="P471"/>
          <cell r="Q471" t="str">
            <v>Vulneración</v>
          </cell>
          <cell r="R471"/>
          <cell r="S471" t="str">
            <v>0500-743-2020</v>
          </cell>
          <cell r="T471">
            <v>451</v>
          </cell>
          <cell r="U471"/>
          <cell r="V471">
            <v>44166</v>
          </cell>
          <cell r="W471">
            <v>44347</v>
          </cell>
          <cell r="X471">
            <v>3354126688</v>
          </cell>
          <cell r="Y471" t="str">
            <v>Maria Patricia Tobon</v>
          </cell>
        </row>
        <row r="472">
          <cell r="B472" t="str">
            <v>05-238-471</v>
          </cell>
          <cell r="C472" t="str">
            <v>Antioquia</v>
          </cell>
          <cell r="D472" t="str">
            <v>Instituto de hermanas franciscanas de santa Clara</v>
          </cell>
          <cell r="E472" t="str">
            <v>890982597-7</v>
          </cell>
          <cell r="F472" t="str">
            <v>Angela Virzi Laccania</v>
          </cell>
          <cell r="G472"/>
          <cell r="H472" t="str">
            <v>Calle 51 No. 63-87 barrio El Remanso</v>
          </cell>
          <cell r="I472" t="str">
            <v>Copacabana</v>
          </cell>
          <cell r="J472" t="str">
            <v>Aburra Sur</v>
          </cell>
          <cell r="K472">
            <v>2745417</v>
          </cell>
          <cell r="L472" t="str">
            <v>3136420064 - 3218466297</v>
          </cell>
          <cell r="M472" t="str">
            <v>atencionpsicologica.santaclara@gmail.com</v>
          </cell>
          <cell r="N472" t="str">
            <v>SRD</v>
          </cell>
          <cell r="O472" t="str">
            <v>Intervención de apoyo - Apoyo psicológico especializado</v>
          </cell>
          <cell r="P472"/>
          <cell r="Q472" t="str">
            <v>Violencia sexual</v>
          </cell>
          <cell r="R472"/>
          <cell r="S472" t="str">
            <v>0500-758-2020</v>
          </cell>
          <cell r="T472"/>
          <cell r="U472">
            <v>792</v>
          </cell>
          <cell r="V472">
            <v>44166</v>
          </cell>
          <cell r="W472">
            <v>44347</v>
          </cell>
          <cell r="X472">
            <v>329436360</v>
          </cell>
          <cell r="Y472" t="str">
            <v>Ivonne Rocio Hurtado Villaquiran</v>
          </cell>
        </row>
        <row r="473">
          <cell r="B473" t="str">
            <v>05-238-472</v>
          </cell>
          <cell r="C473" t="str">
            <v>Antioquia</v>
          </cell>
          <cell r="D473" t="str">
            <v>Instituto de hermanas franciscanas de santa Clara</v>
          </cell>
          <cell r="E473" t="str">
            <v>890982597-7</v>
          </cell>
          <cell r="F473" t="str">
            <v>Angela Virzi Laccania</v>
          </cell>
          <cell r="G473"/>
          <cell r="H473" t="str">
            <v>Vereda San Andres Kilómetro 1</v>
          </cell>
          <cell r="I473" t="str">
            <v>Girardota</v>
          </cell>
          <cell r="J473" t="str">
            <v>Aburra Norte</v>
          </cell>
          <cell r="K473" t="str">
            <v>4545892 ext. 105 - 2744765-2895482</v>
          </cell>
          <cell r="L473" t="str">
            <v>3136420064-3127811514</v>
          </cell>
          <cell r="M473" t="str">
            <v>direcciongeneralsantaclara@gmail.com - apoyosantaclara.girardota@gmail.com</v>
          </cell>
          <cell r="N473" t="str">
            <v>SRD</v>
          </cell>
          <cell r="O473" t="str">
            <v>Internado</v>
          </cell>
          <cell r="P473"/>
          <cell r="Q473" t="str">
            <v>Vulneración</v>
          </cell>
          <cell r="R473"/>
          <cell r="S473" t="str">
            <v>0500-754-2020</v>
          </cell>
          <cell r="T473">
            <v>200</v>
          </cell>
          <cell r="U473"/>
          <cell r="V473">
            <v>44166</v>
          </cell>
          <cell r="W473">
            <v>44347</v>
          </cell>
          <cell r="X473">
            <v>1736905600</v>
          </cell>
          <cell r="Y473" t="str">
            <v>Maria Patricia Tobon</v>
          </cell>
        </row>
        <row r="474">
          <cell r="B474" t="str">
            <v>05-238-473</v>
          </cell>
          <cell r="C474" t="str">
            <v>Antioquia</v>
          </cell>
          <cell r="D474" t="str">
            <v>Instituto de hermanas franciscanas de santa Clara</v>
          </cell>
          <cell r="E474" t="str">
            <v>890982597-7</v>
          </cell>
          <cell r="F474" t="str">
            <v>Angela Virzi Laccania</v>
          </cell>
          <cell r="G474"/>
          <cell r="H474" t="str">
            <v>Carrera 52A No. 42-73 Barrio Guamuru</v>
          </cell>
          <cell r="I474" t="str">
            <v>San Pedro De Los Milagros</v>
          </cell>
          <cell r="J474" t="str">
            <v>Aburra Norte</v>
          </cell>
          <cell r="K474">
            <v>8686168</v>
          </cell>
          <cell r="L474">
            <v>3145612311</v>
          </cell>
          <cell r="M474" t="str">
            <v>franciscanas3sanpedro@hotmail.com-direcciongeneralsantaclara@gmail.com</v>
          </cell>
          <cell r="N474" t="str">
            <v>SRD</v>
          </cell>
          <cell r="O474" t="str">
            <v>Internado</v>
          </cell>
          <cell r="P474"/>
          <cell r="Q474" t="str">
            <v>Vulneración</v>
          </cell>
          <cell r="R474"/>
          <cell r="S474" t="str">
            <v>0500-754-2020</v>
          </cell>
          <cell r="T474"/>
          <cell r="U474"/>
          <cell r="V474">
            <v>44166</v>
          </cell>
          <cell r="W474">
            <v>44347</v>
          </cell>
          <cell r="X474"/>
          <cell r="Y474" t="str">
            <v>Maria Patricia Tobon</v>
          </cell>
        </row>
        <row r="475">
          <cell r="B475" t="str">
            <v>05-138-474</v>
          </cell>
          <cell r="C475" t="str">
            <v>Antioquia</v>
          </cell>
          <cell r="D475" t="str">
            <v>Fundación hogares Claret</v>
          </cell>
          <cell r="E475" t="str">
            <v>800098983-8</v>
          </cell>
          <cell r="F475" t="str">
            <v>Hernan Montoya Cadavid</v>
          </cell>
          <cell r="G475" t="str">
            <v>Sede la Libertad</v>
          </cell>
          <cell r="H475" t="str">
            <v>Kilómetro 9 vía antigua al mar</v>
          </cell>
          <cell r="I475" t="str">
            <v>Medellín</v>
          </cell>
          <cell r="J475" t="str">
            <v>Aburra Sur</v>
          </cell>
          <cell r="K475" t="str">
            <v>2844304 Ext 61 y 62 (LA LIBERTAD) -</v>
          </cell>
          <cell r="L475"/>
          <cell r="M475" t="str">
            <v>libertad.antioquia@fundacionhogaresclaret.org; miraflores.antioquia@fundacionhogaresclaret.org; l.domico@fundacionhogaresclaret.org; morozco.vanegas@fundacionhogaresclaret.org</v>
          </cell>
          <cell r="N475" t="str">
            <v>SRD</v>
          </cell>
          <cell r="O475" t="str">
            <v>Internado</v>
          </cell>
          <cell r="P475"/>
          <cell r="Q475" t="str">
            <v>Consumo SPA</v>
          </cell>
          <cell r="R475"/>
          <cell r="S475" t="str">
            <v>0500-723-2020</v>
          </cell>
          <cell r="T475">
            <v>75</v>
          </cell>
          <cell r="U475"/>
          <cell r="V475">
            <v>44166</v>
          </cell>
          <cell r="W475">
            <v>44347</v>
          </cell>
          <cell r="X475">
            <v>651339600</v>
          </cell>
          <cell r="Y475" t="str">
            <v>Ivonne Rocio Hurtado Villaquiran</v>
          </cell>
        </row>
        <row r="476">
          <cell r="B476" t="str">
            <v>05-138-475</v>
          </cell>
          <cell r="C476" t="str">
            <v>Antioquia</v>
          </cell>
          <cell r="D476" t="str">
            <v>Fundación hogares Claret</v>
          </cell>
          <cell r="E476" t="str">
            <v>800098983-8</v>
          </cell>
          <cell r="F476" t="str">
            <v>Hernan Montoya Cadavid</v>
          </cell>
          <cell r="G476" t="str">
            <v>Sede Miraflores</v>
          </cell>
          <cell r="H476" t="str">
            <v>Calle 40 No. 21-79 Barrio la Milagrosa</v>
          </cell>
          <cell r="I476" t="str">
            <v>Medellín</v>
          </cell>
          <cell r="J476" t="str">
            <v>Aburra Sur</v>
          </cell>
          <cell r="K476" t="str">
            <v>2844304 Ext 61 y 62 (LA LIBERTAD) -</v>
          </cell>
          <cell r="L476"/>
          <cell r="M476" t="str">
            <v>libertad.antioquia@fundacionhogaresclaret.org; miraflores.antioquia@fundacionhogaresclaret.org; l.domico@fundacionhogaresclaret.org; morozco.vanegas@fundacionhogaresclaret.org</v>
          </cell>
          <cell r="N476" t="str">
            <v>SRD</v>
          </cell>
          <cell r="O476" t="str">
            <v>Internado</v>
          </cell>
          <cell r="P476"/>
          <cell r="Q476" t="str">
            <v>Consumo SPA</v>
          </cell>
          <cell r="R476"/>
          <cell r="S476" t="str">
            <v>0500-723-2020</v>
          </cell>
          <cell r="T476"/>
          <cell r="U476"/>
          <cell r="V476">
            <v>44166</v>
          </cell>
          <cell r="W476">
            <v>44347</v>
          </cell>
          <cell r="X476"/>
          <cell r="Y476" t="str">
            <v>Ivonne Rocio Hurtado Villaquiran</v>
          </cell>
        </row>
        <row r="477">
          <cell r="B477" t="str">
            <v>05-123-476</v>
          </cell>
          <cell r="C477" t="str">
            <v>Antioquia</v>
          </cell>
          <cell r="D477" t="str">
            <v>Fundación el Mana</v>
          </cell>
          <cell r="E477" t="str">
            <v>800113112-4</v>
          </cell>
          <cell r="F477" t="str">
            <v>Jose Humberto Gallego Franco</v>
          </cell>
          <cell r="G477"/>
          <cell r="H477" t="str">
            <v>Carrera 22 No. 21-47</v>
          </cell>
          <cell r="I477" t="str">
            <v>La Ceja</v>
          </cell>
          <cell r="J477" t="str">
            <v>Aburra Norte</v>
          </cell>
          <cell r="K477">
            <v>3172212623</v>
          </cell>
          <cell r="L477">
            <v>3128109496</v>
          </cell>
          <cell r="M477" t="str">
            <v>fundelmana@hotmail.com</v>
          </cell>
          <cell r="N477" t="str">
            <v>SRD</v>
          </cell>
          <cell r="O477" t="str">
            <v>Externado</v>
          </cell>
          <cell r="P477" t="str">
            <v>Media jornada</v>
          </cell>
          <cell r="Q477" t="str">
            <v>Vulneración</v>
          </cell>
          <cell r="R477"/>
          <cell r="S477" t="str">
            <v>0500-726-2020</v>
          </cell>
          <cell r="T477">
            <v>65</v>
          </cell>
          <cell r="U477"/>
          <cell r="V477">
            <v>44166</v>
          </cell>
          <cell r="W477">
            <v>44347</v>
          </cell>
          <cell r="X477">
            <v>206296610</v>
          </cell>
          <cell r="Y477" t="str">
            <v>Maria Patricia Tobon</v>
          </cell>
        </row>
        <row r="478">
          <cell r="B478" t="str">
            <v>05-112-477</v>
          </cell>
          <cell r="C478" t="str">
            <v>Antioquia</v>
          </cell>
          <cell r="D478" t="str">
            <v>Fundación de atención a la niñez - FAN</v>
          </cell>
          <cell r="E478" t="str">
            <v>890905179-3</v>
          </cell>
          <cell r="F478" t="str">
            <v>Luz Amalia Botero Montoya</v>
          </cell>
          <cell r="G478"/>
          <cell r="H478" t="str">
            <v>Carrera 79 No. 48-73</v>
          </cell>
          <cell r="I478" t="str">
            <v>Medellín</v>
          </cell>
          <cell r="J478" t="str">
            <v>Noroccidental</v>
          </cell>
          <cell r="K478" t="str">
            <v>5608860 ext 217</v>
          </cell>
          <cell r="L478">
            <v>3206828255</v>
          </cell>
          <cell r="M478" t="str">
            <v>m.patino@fan.org.co</v>
          </cell>
          <cell r="N478" t="str">
            <v>SRD</v>
          </cell>
          <cell r="O478" t="str">
            <v>Intervención de apoyo - Apoyo psicológico especializado</v>
          </cell>
          <cell r="P478"/>
          <cell r="Q478" t="str">
            <v>Violencia sexual</v>
          </cell>
          <cell r="R478"/>
          <cell r="S478" t="str">
            <v>0500-759-2020</v>
          </cell>
          <cell r="T478"/>
          <cell r="U478">
            <v>2260</v>
          </cell>
          <cell r="V478">
            <v>44166</v>
          </cell>
          <cell r="W478">
            <v>44347</v>
          </cell>
          <cell r="X478">
            <v>940058300</v>
          </cell>
          <cell r="Y478" t="str">
            <v>Claribel Guzman Castrillón</v>
          </cell>
        </row>
        <row r="479">
          <cell r="B479" t="str">
            <v>05-112-478</v>
          </cell>
          <cell r="C479" t="str">
            <v>Antioquia</v>
          </cell>
          <cell r="D479" t="str">
            <v>Fundación de atención a la niñez - FAN</v>
          </cell>
          <cell r="E479" t="str">
            <v>890905179-3</v>
          </cell>
          <cell r="F479" t="str">
            <v>Luz Amalia Botero Montoya</v>
          </cell>
          <cell r="G479"/>
          <cell r="H479" t="str">
            <v>Carrera 42 No. 60-48 barrio Los Ángeles</v>
          </cell>
          <cell r="I479" t="str">
            <v>Medellín</v>
          </cell>
          <cell r="J479" t="str">
            <v>Noroccidental</v>
          </cell>
          <cell r="K479" t="str">
            <v>5608860 ext 217</v>
          </cell>
          <cell r="L479">
            <v>3206828255</v>
          </cell>
          <cell r="M479" t="str">
            <v>m.patino@fan.org.co</v>
          </cell>
          <cell r="N479" t="str">
            <v>SRD</v>
          </cell>
          <cell r="O479" t="str">
            <v>Intervención de apoyo - Apoyo psicológico especializado</v>
          </cell>
          <cell r="P479"/>
          <cell r="Q479" t="str">
            <v>Violencia sexual</v>
          </cell>
          <cell r="R479"/>
          <cell r="S479" t="str">
            <v>0500-759-2020</v>
          </cell>
          <cell r="T479"/>
          <cell r="U479"/>
          <cell r="V479">
            <v>44166</v>
          </cell>
          <cell r="W479">
            <v>44347</v>
          </cell>
          <cell r="X479"/>
          <cell r="Y479" t="str">
            <v>Claribel Guzman Castrillón</v>
          </cell>
        </row>
        <row r="480">
          <cell r="B480" t="str">
            <v>05-112-479</v>
          </cell>
          <cell r="C480" t="str">
            <v>Antioquia</v>
          </cell>
          <cell r="D480" t="str">
            <v>Fundación de atención a la niñez - FAN</v>
          </cell>
          <cell r="E480" t="str">
            <v>890905179-3</v>
          </cell>
          <cell r="F480" t="str">
            <v>Luz Amalia Botero Montoya</v>
          </cell>
          <cell r="G480"/>
          <cell r="H480" t="str">
            <v>Carrera 48A No. 63-56</v>
          </cell>
          <cell r="I480" t="str">
            <v>Rionegro</v>
          </cell>
          <cell r="J480" t="str">
            <v>Noroccidental</v>
          </cell>
          <cell r="K480" t="str">
            <v>5608860 ext 217</v>
          </cell>
          <cell r="L480">
            <v>3206828255</v>
          </cell>
          <cell r="M480" t="str">
            <v>m.patino@fan.org.co</v>
          </cell>
          <cell r="N480" t="str">
            <v>SRD</v>
          </cell>
          <cell r="O480" t="str">
            <v>Intervención de apoyo - Apoyo psicológico especializado</v>
          </cell>
          <cell r="P480"/>
          <cell r="Q480" t="str">
            <v>Violencia sexual</v>
          </cell>
          <cell r="R480"/>
          <cell r="S480" t="str">
            <v>0500-759-2020</v>
          </cell>
          <cell r="T480"/>
          <cell r="U480"/>
          <cell r="V480">
            <v>44166</v>
          </cell>
          <cell r="W480">
            <v>44347</v>
          </cell>
          <cell r="X480"/>
          <cell r="Y480" t="str">
            <v>Claribel Guzman Castrillón</v>
          </cell>
        </row>
        <row r="481">
          <cell r="B481" t="str">
            <v>05-112-480</v>
          </cell>
          <cell r="C481" t="str">
            <v>Antioquia</v>
          </cell>
          <cell r="D481" t="str">
            <v>Fundación de atención a la niñez - FAN</v>
          </cell>
          <cell r="E481" t="str">
            <v>890905179-3</v>
          </cell>
          <cell r="F481" t="str">
            <v>Luz Amalia Botero Montoya</v>
          </cell>
          <cell r="G481"/>
          <cell r="H481" t="str">
            <v>Carrera 79 No. 48-80</v>
          </cell>
          <cell r="I481" t="str">
            <v>Medellín</v>
          </cell>
          <cell r="J481" t="str">
            <v>Nororiental</v>
          </cell>
          <cell r="K481" t="str">
            <v>5608860 ext 217</v>
          </cell>
          <cell r="L481" t="str">
            <v>3206828255 - 3137556098 - 3116340640</v>
          </cell>
          <cell r="M481" t="str">
            <v>m.patino@fan.org.co Carol Ortiz Acevedo &lt;c.ortiz@fan.org.co&gt;</v>
          </cell>
          <cell r="N481" t="str">
            <v>SRD</v>
          </cell>
          <cell r="O481" t="str">
            <v>Hogar sustituto entidad</v>
          </cell>
          <cell r="P481"/>
          <cell r="Q481" t="str">
            <v>Vulneración</v>
          </cell>
          <cell r="R481"/>
          <cell r="S481" t="str">
            <v>0500-742-2020</v>
          </cell>
          <cell r="T481">
            <v>250</v>
          </cell>
          <cell r="U481"/>
          <cell r="V481">
            <v>44166</v>
          </cell>
          <cell r="W481">
            <v>44347</v>
          </cell>
          <cell r="X481">
            <v>1859272000</v>
          </cell>
          <cell r="Y481" t="str">
            <v>Gloria Lucia Montoya Arenas</v>
          </cell>
        </row>
        <row r="482">
          <cell r="B482" t="str">
            <v>05-42-481</v>
          </cell>
          <cell r="C482" t="str">
            <v>Antioquia</v>
          </cell>
          <cell r="D482" t="str">
            <v>Ciudad don Bosco</v>
          </cell>
          <cell r="E482" t="str">
            <v>890905717-6</v>
          </cell>
          <cell r="F482" t="str">
            <v>Carlos Manuel Barrios Gonzalez</v>
          </cell>
          <cell r="G482"/>
          <cell r="H482" t="str">
            <v>Carrera 96B No. 78C-11</v>
          </cell>
          <cell r="I482" t="str">
            <v>Medellín</v>
          </cell>
          <cell r="J482" t="str">
            <v>Noroccidental</v>
          </cell>
          <cell r="K482" t="str">
            <v>5608861 ext 284-285</v>
          </cell>
          <cell r="L482" t="str">
            <v>3182152915-3225165902</v>
          </cell>
          <cell r="M482" t="str">
            <v>direccion@ciudaddonbosco.org; pds.ciudaddonbosco@gmail.com; derechoasonar@ciudaddonbosco.org; calidad@ciudaddonbosco.org; contabilidad@ciudaddonbosco.org; gestionhumana@ciudaddonbosco.org;</v>
          </cell>
          <cell r="N482" t="str">
            <v>SRD</v>
          </cell>
          <cell r="O482" t="str">
            <v>Internado</v>
          </cell>
          <cell r="P482"/>
          <cell r="Q482" t="str">
            <v>Calle</v>
          </cell>
          <cell r="R482"/>
          <cell r="S482" t="str">
            <v>0500-749-2020</v>
          </cell>
          <cell r="T482">
            <v>46</v>
          </cell>
          <cell r="U482"/>
          <cell r="V482">
            <v>44166</v>
          </cell>
          <cell r="W482">
            <v>44347</v>
          </cell>
          <cell r="X482">
            <v>399488288</v>
          </cell>
          <cell r="Y482" t="str">
            <v>Claribel Guzman Castrillón</v>
          </cell>
        </row>
        <row r="483">
          <cell r="B483" t="str">
            <v>05-42-482</v>
          </cell>
          <cell r="C483" t="str">
            <v>Antioquia</v>
          </cell>
          <cell r="D483" t="str">
            <v>Ciudad don Bosco</v>
          </cell>
          <cell r="E483" t="str">
            <v>890905717-6</v>
          </cell>
          <cell r="F483" t="str">
            <v>Carlos Manuel Barrios Gonzalez</v>
          </cell>
          <cell r="G483"/>
          <cell r="H483" t="str">
            <v>Carrera 96B No. 78C-11</v>
          </cell>
          <cell r="I483" t="str">
            <v>Medellín</v>
          </cell>
          <cell r="J483" t="str">
            <v>Nororiental</v>
          </cell>
          <cell r="K483" t="str">
            <v>2642122 Ext 137</v>
          </cell>
          <cell r="L483" t="str">
            <v>3002201329 - 3013933822</v>
          </cell>
          <cell r="M483" t="str">
            <v>direccion@ciudaddonbosco.org; pds.ciudaddonbosco@gmail.com; derechoasonar@ciudaddonbosco.org; calidad@ciudaddonbosco.org; contabilidad@ciudaddonbosco.org; gestionhumana@ciudaddonbosco.org;</v>
          </cell>
          <cell r="N483" t="str">
            <v>SRD</v>
          </cell>
          <cell r="O483" t="str">
            <v>Intervención de apoyo - Apoyo psicosocial</v>
          </cell>
          <cell r="P483"/>
          <cell r="Q483" t="str">
            <v>Vulneración</v>
          </cell>
          <cell r="R483"/>
          <cell r="S483" t="str">
            <v>0500-755-2020</v>
          </cell>
          <cell r="T483">
            <v>150</v>
          </cell>
          <cell r="U483"/>
          <cell r="V483">
            <v>44166</v>
          </cell>
          <cell r="W483">
            <v>44347</v>
          </cell>
          <cell r="X483">
            <v>309531000</v>
          </cell>
          <cell r="Y483" t="str">
            <v>Gloria Lucia Montoya Arenas</v>
          </cell>
        </row>
        <row r="484">
          <cell r="B484" t="str">
            <v>05-42-483</v>
          </cell>
          <cell r="C484" t="str">
            <v>Antioquia</v>
          </cell>
          <cell r="D484" t="str">
            <v>Ciudad don Bosco</v>
          </cell>
          <cell r="E484" t="str">
            <v>890905717-6</v>
          </cell>
          <cell r="F484" t="str">
            <v>Carlos Manuel Barrios Gonzalez</v>
          </cell>
          <cell r="G484" t="str">
            <v>Robledo Aures</v>
          </cell>
          <cell r="H484" t="str">
            <v>Carrera 96B No. 78C-11</v>
          </cell>
          <cell r="I484" t="str">
            <v>Medellín</v>
          </cell>
          <cell r="J484" t="str">
            <v>Nororiental</v>
          </cell>
          <cell r="K484" t="str">
            <v>AMAGA: 8423103 
AURES: 2642122 EXT 174-128</v>
          </cell>
          <cell r="L484" t="str">
            <v>AMAGA: 3013404327 - 
AURES: 3004254472 -</v>
          </cell>
          <cell r="M484" t="str">
            <v>direccion@ciudaddonbosco.org; amagopolis@ciudaddonbosco.org; cadam@ciudaddonbosco.org; caminos.sec@gmail.com; caminosts2@gmail.com; danny1028@hotmail.com; secretaria.cdb.amaga@gmail.com;</v>
          </cell>
          <cell r="N484" t="str">
            <v>SRD</v>
          </cell>
          <cell r="O484" t="str">
            <v>Externado</v>
          </cell>
          <cell r="P484" t="str">
            <v>Jornada completa</v>
          </cell>
          <cell r="Q484" t="str">
            <v>Vulneración</v>
          </cell>
          <cell r="R484"/>
          <cell r="S484" t="str">
            <v>0500-762-2020</v>
          </cell>
          <cell r="T484">
            <v>120</v>
          </cell>
          <cell r="U484"/>
          <cell r="V484">
            <v>44166</v>
          </cell>
          <cell r="W484">
            <v>44347</v>
          </cell>
          <cell r="X484">
            <v>550668360</v>
          </cell>
          <cell r="Y484" t="str">
            <v>Gloria Lucia Montoya Arenas</v>
          </cell>
        </row>
        <row r="485">
          <cell r="B485" t="str">
            <v>05-42-484</v>
          </cell>
          <cell r="C485" t="str">
            <v>Antioquia</v>
          </cell>
          <cell r="D485" t="str">
            <v>Ciudad don Bosco</v>
          </cell>
          <cell r="E485" t="str">
            <v>890905717-6</v>
          </cell>
          <cell r="F485" t="str">
            <v>Carlos Manuel Barrios Gonzalez</v>
          </cell>
          <cell r="G485"/>
          <cell r="H485" t="str">
            <v>Corregimiento la Clarita - Vereda Minas</v>
          </cell>
          <cell r="I485" t="str">
            <v>Amagá</v>
          </cell>
          <cell r="J485" t="str">
            <v>Nororiental</v>
          </cell>
          <cell r="K485" t="str">
            <v>AMAGA: 8423103 
AURES: 2642122 EXT 174-128</v>
          </cell>
          <cell r="L485" t="str">
            <v>AMAGA: 3013404327 - 8423103
AURES: 3004254472 - 2642122 Ext 174 o 128</v>
          </cell>
          <cell r="M485" t="str">
            <v>direccion@ciudaddonbosco.org; amagopolis@ciudaddonbosco.org; cadam@ciudaddonbosco.org; caminos.sec@gmail.com; caminosts2@gmail.com; danny1028@hotmail.com; secretaria.cdb.amaga@gmail.com;</v>
          </cell>
          <cell r="N485" t="str">
            <v>SRD</v>
          </cell>
          <cell r="O485" t="str">
            <v>Externado</v>
          </cell>
          <cell r="P485" t="str">
            <v>Jornada completa</v>
          </cell>
          <cell r="Q485" t="str">
            <v>Vulneración</v>
          </cell>
          <cell r="R485"/>
          <cell r="S485" t="str">
            <v>0500-762-2020</v>
          </cell>
          <cell r="T485"/>
          <cell r="U485"/>
          <cell r="V485">
            <v>44166</v>
          </cell>
          <cell r="W485">
            <v>44347</v>
          </cell>
          <cell r="X485"/>
          <cell r="Y485" t="str">
            <v>Gloria Lucia Montoya Arenas</v>
          </cell>
        </row>
        <row r="486">
          <cell r="B486" t="str">
            <v>05-42-485</v>
          </cell>
          <cell r="C486" t="str">
            <v>Antioquia</v>
          </cell>
          <cell r="D486" t="str">
            <v>Ciudad don Bosco</v>
          </cell>
          <cell r="E486" t="str">
            <v>890905717-6</v>
          </cell>
          <cell r="F486" t="str">
            <v>Carlos Manuel Barrios Gonzalez</v>
          </cell>
          <cell r="G486"/>
          <cell r="H486" t="str">
            <v>Carrera 96B No. 78C-11</v>
          </cell>
          <cell r="I486" t="str">
            <v>Medellín</v>
          </cell>
          <cell r="J486" t="str">
            <v>Noroccidental</v>
          </cell>
          <cell r="K486" t="str">
            <v>2642122 Ext 109</v>
          </cell>
          <cell r="L486">
            <v>3016346385</v>
          </cell>
          <cell r="M486" t="str">
            <v>direccion@ciudaddonbosco.org; coorppv@ciudaddonbosco.org; faberzs82@gmail.com; coordvulneracion@ciudaddonbosco.org;</v>
          </cell>
          <cell r="N486" t="str">
            <v>SRD</v>
          </cell>
          <cell r="O486" t="str">
            <v>Internado</v>
          </cell>
          <cell r="P486"/>
          <cell r="Q486" t="str">
            <v>Vulneración</v>
          </cell>
          <cell r="R486"/>
          <cell r="S486" t="str">
            <v>0500-746-2020</v>
          </cell>
          <cell r="T486">
            <v>175</v>
          </cell>
          <cell r="U486"/>
          <cell r="V486">
            <v>44166</v>
          </cell>
          <cell r="W486">
            <v>44347</v>
          </cell>
          <cell r="X486">
            <v>1519792400</v>
          </cell>
          <cell r="Y486" t="str">
            <v>Claribel Guzman Castrillón</v>
          </cell>
        </row>
        <row r="487">
          <cell r="B487" t="str">
            <v>05-42-486</v>
          </cell>
          <cell r="C487" t="str">
            <v>Antioquia</v>
          </cell>
          <cell r="D487" t="str">
            <v>Ciudad don Bosco</v>
          </cell>
          <cell r="E487" t="str">
            <v>890905717-6</v>
          </cell>
          <cell r="F487" t="str">
            <v>Carlos Manuel Barrios Gonzalez</v>
          </cell>
          <cell r="G487"/>
          <cell r="H487" t="str">
            <v>Diagonal 79A No. 76-306 Barrio Pilarica</v>
          </cell>
          <cell r="I487" t="str">
            <v>Medellín</v>
          </cell>
          <cell r="J487" t="str">
            <v>Noroccidental</v>
          </cell>
          <cell r="K487">
            <v>2345455</v>
          </cell>
          <cell r="L487">
            <v>3164958855</v>
          </cell>
          <cell r="M487" t="str">
            <v>direccion@ciudaddonbosco.org; capre@ciudaddonbosco.org; caeciudaddonbosco@hotmail.com;</v>
          </cell>
          <cell r="N487" t="str">
            <v>SRD</v>
          </cell>
          <cell r="O487" t="str">
            <v>Casa de protección</v>
          </cell>
          <cell r="P487"/>
          <cell r="Q487" t="str">
            <v>Desvinculados</v>
          </cell>
          <cell r="R487"/>
          <cell r="S487" t="str">
            <v>0500-750-2020</v>
          </cell>
          <cell r="T487">
            <v>60</v>
          </cell>
          <cell r="U487"/>
          <cell r="V487">
            <v>44166</v>
          </cell>
          <cell r="W487">
            <v>44347</v>
          </cell>
          <cell r="X487">
            <v>652424940</v>
          </cell>
          <cell r="Y487" t="str">
            <v>Claribel Guzman Castrillón</v>
          </cell>
        </row>
        <row r="488">
          <cell r="B488" t="str">
            <v>05-50-487</v>
          </cell>
          <cell r="C488" t="str">
            <v>Antioquia</v>
          </cell>
          <cell r="D488" t="str">
            <v>Congregación religiosos terciarios capuchinos nuestra señora de los dolores</v>
          </cell>
          <cell r="E488" t="str">
            <v>860005068-3</v>
          </cell>
          <cell r="F488" t="str">
            <v>Jacinto Ivan Guarin Carmona</v>
          </cell>
          <cell r="G488"/>
          <cell r="H488" t="str">
            <v>Carrera 17 No. 10-57</v>
          </cell>
          <cell r="I488" t="str">
            <v>Barbosa</v>
          </cell>
          <cell r="J488" t="str">
            <v>Aburra Norte</v>
          </cell>
          <cell r="K488">
            <v>4064180</v>
          </cell>
          <cell r="L488">
            <v>3046571808</v>
          </cell>
          <cell r="M488" t="str">
            <v>despertares@etsanjose.org</v>
          </cell>
          <cell r="N488" t="str">
            <v>SRD</v>
          </cell>
          <cell r="O488" t="str">
            <v>Intervención de apoyo - Apoyo psicosocial</v>
          </cell>
          <cell r="P488"/>
          <cell r="Q488" t="str">
            <v>Vulneración</v>
          </cell>
          <cell r="R488"/>
          <cell r="S488" t="str">
            <v>0500-740-2020</v>
          </cell>
          <cell r="T488">
            <v>500</v>
          </cell>
          <cell r="U488"/>
          <cell r="V488">
            <v>44166</v>
          </cell>
          <cell r="W488">
            <v>44347</v>
          </cell>
          <cell r="X488">
            <v>1031770000</v>
          </cell>
          <cell r="Y488" t="str">
            <v>Maria Patricia Tobon</v>
          </cell>
        </row>
        <row r="489">
          <cell r="B489" t="str">
            <v>05-50-488</v>
          </cell>
          <cell r="C489" t="str">
            <v>Antioquia</v>
          </cell>
          <cell r="D489" t="str">
            <v>Congregación religiosos terciarios capuchinos nuestra señora de los dolores</v>
          </cell>
          <cell r="E489" t="str">
            <v>860005068-3</v>
          </cell>
          <cell r="F489" t="str">
            <v>Jacinto Ivan Guarin Carmona</v>
          </cell>
          <cell r="G489"/>
          <cell r="H489" t="str">
            <v>Calle 20 No. 20-19 tercer piso</v>
          </cell>
          <cell r="I489" t="str">
            <v>Cocorná</v>
          </cell>
          <cell r="J489" t="str">
            <v>Aburra Norte</v>
          </cell>
          <cell r="K489"/>
          <cell r="L489">
            <v>3176489083</v>
          </cell>
          <cell r="M489" t="str">
            <v>caminosdelibertad@etsanjose.org</v>
          </cell>
          <cell r="N489" t="str">
            <v>SRD</v>
          </cell>
          <cell r="O489" t="str">
            <v>Intervención de apoyo - Apoyo psicosocial</v>
          </cell>
          <cell r="P489"/>
          <cell r="Q489" t="str">
            <v>Vulneración</v>
          </cell>
          <cell r="R489"/>
          <cell r="S489" t="str">
            <v>0500-740-2020</v>
          </cell>
          <cell r="T489"/>
          <cell r="U489"/>
          <cell r="V489">
            <v>44166</v>
          </cell>
          <cell r="W489">
            <v>44347</v>
          </cell>
          <cell r="X489"/>
          <cell r="Y489" t="str">
            <v>Maria Patricia Tobon</v>
          </cell>
        </row>
        <row r="490">
          <cell r="B490" t="str">
            <v>05-50-489</v>
          </cell>
          <cell r="C490" t="str">
            <v>Antioquia</v>
          </cell>
          <cell r="D490" t="str">
            <v>Congregación religiosos terciarios capuchinos nuestra señora de los dolores</v>
          </cell>
          <cell r="E490" t="str">
            <v>860005068-3</v>
          </cell>
          <cell r="F490" t="str">
            <v>Jacinto Ivan Guarin Carmona</v>
          </cell>
          <cell r="G490"/>
          <cell r="H490" t="str">
            <v>Carrera 28 No. 33-34</v>
          </cell>
          <cell r="I490" t="str">
            <v>Marinilla</v>
          </cell>
          <cell r="J490" t="str">
            <v>Aburra Norte</v>
          </cell>
          <cell r="K490">
            <v>5487339</v>
          </cell>
          <cell r="L490"/>
          <cell r="M490" t="str">
            <v>caminosdelibertad@etsanjose.org</v>
          </cell>
          <cell r="N490" t="str">
            <v>SRD</v>
          </cell>
          <cell r="O490" t="str">
            <v>Intervención de apoyo - Apoyo psicosocial</v>
          </cell>
          <cell r="P490"/>
          <cell r="Q490" t="str">
            <v>Vulneración</v>
          </cell>
          <cell r="R490"/>
          <cell r="S490" t="str">
            <v>0500-740-2020</v>
          </cell>
          <cell r="T490"/>
          <cell r="U490"/>
          <cell r="V490">
            <v>44166</v>
          </cell>
          <cell r="W490">
            <v>44347</v>
          </cell>
          <cell r="X490"/>
          <cell r="Y490" t="str">
            <v>Maria Patricia Tobon</v>
          </cell>
        </row>
        <row r="491">
          <cell r="B491" t="str">
            <v>05-50-490</v>
          </cell>
          <cell r="C491" t="str">
            <v>Antioquia</v>
          </cell>
          <cell r="D491" t="str">
            <v>Congregación religiosos terciarios capuchinos nuestra señora de los dolores</v>
          </cell>
          <cell r="E491" t="str">
            <v>860005068-3</v>
          </cell>
          <cell r="F491" t="str">
            <v>Jacinto Ivan Guarin Carmona</v>
          </cell>
          <cell r="G491"/>
          <cell r="H491" t="str">
            <v>Carrera 20 No. 15-62 Apartamento 202</v>
          </cell>
          <cell r="I491" t="str">
            <v>La Ceja</v>
          </cell>
          <cell r="J491" t="str">
            <v>Aburra Norte</v>
          </cell>
          <cell r="K491">
            <v>5535111</v>
          </cell>
          <cell r="L491">
            <v>3164368878</v>
          </cell>
          <cell r="M491" t="str">
            <v>caminosdelibertad@etsanjose.org</v>
          </cell>
          <cell r="N491" t="str">
            <v>SRD</v>
          </cell>
          <cell r="O491" t="str">
            <v>Intervención de apoyo - Apoyo psicosocial</v>
          </cell>
          <cell r="P491"/>
          <cell r="Q491" t="str">
            <v>Vulneración</v>
          </cell>
          <cell r="R491"/>
          <cell r="S491" t="str">
            <v>0500-740-2020</v>
          </cell>
          <cell r="T491"/>
          <cell r="U491"/>
          <cell r="V491">
            <v>44166</v>
          </cell>
          <cell r="W491">
            <v>44347</v>
          </cell>
          <cell r="X491"/>
          <cell r="Y491" t="str">
            <v>Maria Patricia Tobon</v>
          </cell>
        </row>
        <row r="492">
          <cell r="B492" t="str">
            <v>05-50-491</v>
          </cell>
          <cell r="C492" t="str">
            <v>Antioquia</v>
          </cell>
          <cell r="D492" t="str">
            <v>Congregación religiosos terciarios capuchinos nuestra señora de los dolores</v>
          </cell>
          <cell r="E492" t="str">
            <v>860005068-3</v>
          </cell>
          <cell r="F492" t="str">
            <v>Jacinto Ivan Guarin Carmona</v>
          </cell>
          <cell r="G492"/>
          <cell r="H492" t="str">
            <v>Calle 50 No. 52-14 Edificio Asocomunal oficina 306</v>
          </cell>
          <cell r="I492" t="str">
            <v>El Santuario</v>
          </cell>
          <cell r="J492" t="str">
            <v>Aburra Norte</v>
          </cell>
          <cell r="K492">
            <v>5673797</v>
          </cell>
          <cell r="L492">
            <v>3154087430</v>
          </cell>
          <cell r="M492" t="str">
            <v>caminosdelibertad@etsanjose.org</v>
          </cell>
          <cell r="N492" t="str">
            <v>SRD</v>
          </cell>
          <cell r="O492" t="str">
            <v>Intervención de apoyo - Apoyo psicosocial</v>
          </cell>
          <cell r="P492"/>
          <cell r="Q492" t="str">
            <v>Vulneración</v>
          </cell>
          <cell r="R492"/>
          <cell r="S492" t="str">
            <v>0500-740-2020</v>
          </cell>
          <cell r="T492"/>
          <cell r="U492"/>
          <cell r="V492">
            <v>44166</v>
          </cell>
          <cell r="W492">
            <v>44347</v>
          </cell>
          <cell r="X492"/>
          <cell r="Y492" t="str">
            <v>Maria Patricia Tobon</v>
          </cell>
        </row>
        <row r="493">
          <cell r="B493" t="str">
            <v>05-50-492</v>
          </cell>
          <cell r="C493" t="str">
            <v>Antioquia</v>
          </cell>
          <cell r="D493" t="str">
            <v>Congregación religiosos terciarios capuchinos nuestra señora de los dolores</v>
          </cell>
          <cell r="E493" t="str">
            <v>860005068-3</v>
          </cell>
          <cell r="F493" t="str">
            <v>Jacinto Ivan Guarin Carmona</v>
          </cell>
          <cell r="G493"/>
          <cell r="H493" t="str">
            <v>Calle 29 No. 30-18 Apto 201 Parque</v>
          </cell>
          <cell r="I493" t="str">
            <v>Donmatías</v>
          </cell>
          <cell r="J493" t="str">
            <v>Aburra Norte</v>
          </cell>
          <cell r="K493">
            <v>8663637</v>
          </cell>
          <cell r="L493">
            <v>3046571808</v>
          </cell>
          <cell r="M493" t="str">
            <v>despertares@etsanjose.org</v>
          </cell>
          <cell r="N493" t="str">
            <v>SRD</v>
          </cell>
          <cell r="O493" t="str">
            <v>Intervención de apoyo - Apoyo psicosocial</v>
          </cell>
          <cell r="P493"/>
          <cell r="Q493" t="str">
            <v>Vulneración</v>
          </cell>
          <cell r="R493"/>
          <cell r="S493" t="str">
            <v>0500-740-2020</v>
          </cell>
          <cell r="T493"/>
          <cell r="U493"/>
          <cell r="V493">
            <v>44166</v>
          </cell>
          <cell r="W493">
            <v>44347</v>
          </cell>
          <cell r="X493"/>
          <cell r="Y493" t="str">
            <v>Maria Patricia Tobon</v>
          </cell>
        </row>
        <row r="494">
          <cell r="B494" t="str">
            <v>05-50-493</v>
          </cell>
          <cell r="C494" t="str">
            <v>Antioquia</v>
          </cell>
          <cell r="D494" t="str">
            <v>Congregación religiosos terciarios capuchinos nuestra señora de los dolores</v>
          </cell>
          <cell r="E494" t="str">
            <v>860005068-3</v>
          </cell>
          <cell r="F494" t="str">
            <v>Jacinto Ivan Guarin Carmona</v>
          </cell>
          <cell r="G494"/>
          <cell r="H494" t="str">
            <v>Diagonal 40 No. 41-78</v>
          </cell>
          <cell r="I494" t="str">
            <v>Itagui</v>
          </cell>
          <cell r="J494" t="str">
            <v>Aburra Norte</v>
          </cell>
          <cell r="K494">
            <v>3710651</v>
          </cell>
          <cell r="L494">
            <v>3165225189</v>
          </cell>
          <cell r="M494" t="str">
            <v>sinfronteras@etsanjose.org</v>
          </cell>
          <cell r="N494" t="str">
            <v>SRD</v>
          </cell>
          <cell r="O494" t="str">
            <v>Intervención de apoyo - Apoyo psicosocial</v>
          </cell>
          <cell r="P494"/>
          <cell r="Q494" t="str">
            <v>Vulneración</v>
          </cell>
          <cell r="R494"/>
          <cell r="S494" t="str">
            <v>0500-740-2020</v>
          </cell>
          <cell r="T494"/>
          <cell r="U494"/>
          <cell r="V494">
            <v>44166</v>
          </cell>
          <cell r="W494">
            <v>44347</v>
          </cell>
          <cell r="X494"/>
          <cell r="Y494" t="str">
            <v>Maria Patricia Tobon</v>
          </cell>
        </row>
        <row r="495">
          <cell r="B495" t="str">
            <v>05-50-494</v>
          </cell>
          <cell r="C495" t="str">
            <v>Antioquia</v>
          </cell>
          <cell r="D495" t="str">
            <v>Congregación religiosos terciarios capuchinos nuestra señora de los dolores</v>
          </cell>
          <cell r="E495" t="str">
            <v>860005068-3</v>
          </cell>
          <cell r="F495" t="str">
            <v>Jacinto Ivan Guarin Carmona</v>
          </cell>
          <cell r="G495"/>
          <cell r="H495" t="str">
            <v>Carrera 47A No. 61-07</v>
          </cell>
          <cell r="I495" t="str">
            <v>Rionegro</v>
          </cell>
          <cell r="J495" t="str">
            <v>Aburra Norte</v>
          </cell>
          <cell r="K495">
            <v>5320018</v>
          </cell>
          <cell r="L495">
            <v>3185482963</v>
          </cell>
          <cell r="M495" t="str">
            <v>caminosdelibertad@etsanjose.org</v>
          </cell>
          <cell r="N495" t="str">
            <v>SRD</v>
          </cell>
          <cell r="O495" t="str">
            <v>Intervención de apoyo - Apoyo psicosocial</v>
          </cell>
          <cell r="P495"/>
          <cell r="Q495" t="str">
            <v>Vulneración</v>
          </cell>
          <cell r="R495"/>
          <cell r="S495" t="str">
            <v>0500-740-2020</v>
          </cell>
          <cell r="T495"/>
          <cell r="U495"/>
          <cell r="V495">
            <v>44166</v>
          </cell>
          <cell r="W495">
            <v>44347</v>
          </cell>
          <cell r="X495"/>
          <cell r="Y495" t="str">
            <v>Maria Patricia Tobon</v>
          </cell>
        </row>
        <row r="496">
          <cell r="B496" t="str">
            <v>05-50-495</v>
          </cell>
          <cell r="C496" t="str">
            <v>Antioquia</v>
          </cell>
          <cell r="D496" t="str">
            <v>Congregación religiosos terciarios capuchinos nuestra señora de los dolores</v>
          </cell>
          <cell r="E496" t="str">
            <v>860005068-3</v>
          </cell>
          <cell r="F496" t="str">
            <v>Jacinto Ivan Guarin Carmona</v>
          </cell>
          <cell r="G496"/>
          <cell r="H496" t="str">
            <v>Carrera 50 No. 49-32 Apartamento 203</v>
          </cell>
          <cell r="I496" t="str">
            <v>Guarne</v>
          </cell>
          <cell r="J496" t="str">
            <v>Aburra Norte</v>
          </cell>
          <cell r="K496">
            <v>5511118</v>
          </cell>
          <cell r="L496">
            <v>3165291842</v>
          </cell>
          <cell r="M496" t="str">
            <v>caminosdelibertad@etsanjose.org</v>
          </cell>
          <cell r="N496" t="str">
            <v>SRD</v>
          </cell>
          <cell r="O496" t="str">
            <v>Intervención de apoyo - Apoyo psicosocial</v>
          </cell>
          <cell r="P496"/>
          <cell r="Q496" t="str">
            <v>Vulneración</v>
          </cell>
          <cell r="R496"/>
          <cell r="S496" t="str">
            <v>0500-740-2020</v>
          </cell>
          <cell r="T496"/>
          <cell r="U496"/>
          <cell r="V496">
            <v>44166</v>
          </cell>
          <cell r="W496">
            <v>44347</v>
          </cell>
          <cell r="X496"/>
          <cell r="Y496" t="str">
            <v>Maria Patricia Tobon</v>
          </cell>
        </row>
        <row r="497">
          <cell r="B497" t="str">
            <v>05-50-496</v>
          </cell>
          <cell r="C497" t="str">
            <v>Antioquia</v>
          </cell>
          <cell r="D497" t="str">
            <v>Congregación religiosos terciarios capuchinos nuestra señora de los dolores</v>
          </cell>
          <cell r="E497" t="str">
            <v>860005068-3</v>
          </cell>
          <cell r="F497" t="str">
            <v>Jacinto Ivan Guarin Carmona</v>
          </cell>
          <cell r="G497"/>
          <cell r="H497" t="str">
            <v>Calle 51 No. 46-27</v>
          </cell>
          <cell r="I497" t="str">
            <v>Copacabana</v>
          </cell>
          <cell r="J497" t="str">
            <v>Aburra Norte</v>
          </cell>
          <cell r="K497">
            <v>2744707</v>
          </cell>
          <cell r="L497">
            <v>3104608480</v>
          </cell>
          <cell r="M497" t="str">
            <v>despertares@etsanjose.org</v>
          </cell>
          <cell r="N497" t="str">
            <v>SRD</v>
          </cell>
          <cell r="O497" t="str">
            <v>Intervención de apoyo - Apoyo psicosocial</v>
          </cell>
          <cell r="P497"/>
          <cell r="Q497" t="str">
            <v>Vulneración</v>
          </cell>
          <cell r="R497"/>
          <cell r="S497" t="str">
            <v>0500-740-2020</v>
          </cell>
          <cell r="T497"/>
          <cell r="U497"/>
          <cell r="V497">
            <v>44166</v>
          </cell>
          <cell r="W497">
            <v>44347</v>
          </cell>
          <cell r="X497"/>
          <cell r="Y497" t="str">
            <v>Maria Patricia Tobon</v>
          </cell>
        </row>
        <row r="498">
          <cell r="B498" t="str">
            <v>05-50-497</v>
          </cell>
          <cell r="C498" t="str">
            <v>Antioquia</v>
          </cell>
          <cell r="D498" t="str">
            <v>Congregación religiosos terciarios capuchinos nuestra señora de los dolores</v>
          </cell>
          <cell r="E498" t="str">
            <v>860005068-3</v>
          </cell>
          <cell r="F498" t="str">
            <v>Jacinto Ivan Guarin Carmona</v>
          </cell>
          <cell r="G498"/>
          <cell r="H498" t="str">
            <v>Carrera 49 No. 53-44</v>
          </cell>
          <cell r="I498" t="str">
            <v>Bello</v>
          </cell>
          <cell r="J498" t="str">
            <v>Aburra Norte</v>
          </cell>
          <cell r="K498">
            <v>4511915</v>
          </cell>
          <cell r="L498"/>
          <cell r="M498" t="str">
            <v>despertares@etsanjose.org</v>
          </cell>
          <cell r="N498" t="str">
            <v>SRD</v>
          </cell>
          <cell r="O498" t="str">
            <v>Intervención de apoyo - Apoyo psicosocial</v>
          </cell>
          <cell r="P498"/>
          <cell r="Q498" t="str">
            <v>Vulneración</v>
          </cell>
          <cell r="R498"/>
          <cell r="S498" t="str">
            <v>0500-740-2020</v>
          </cell>
          <cell r="T498"/>
          <cell r="U498"/>
          <cell r="V498">
            <v>44166</v>
          </cell>
          <cell r="W498">
            <v>44347</v>
          </cell>
          <cell r="X498"/>
          <cell r="Y498" t="str">
            <v>Maria Patricia Tobon</v>
          </cell>
        </row>
        <row r="499">
          <cell r="B499" t="str">
            <v>05-50-498</v>
          </cell>
          <cell r="C499" t="str">
            <v>Antioquia</v>
          </cell>
          <cell r="D499" t="str">
            <v>Congregación religiosos terciarios capuchinos nuestra señora de los dolores</v>
          </cell>
          <cell r="E499" t="str">
            <v>860005068-3</v>
          </cell>
          <cell r="F499" t="str">
            <v>Jacinto Ivan Guarin Carmona</v>
          </cell>
          <cell r="G499"/>
          <cell r="H499" t="str">
            <v>Calle 20 No. 17-90 Segundo piso</v>
          </cell>
          <cell r="I499" t="str">
            <v>San Luis</v>
          </cell>
          <cell r="J499" t="str">
            <v>Aburra Norte</v>
          </cell>
          <cell r="K499">
            <v>5487339</v>
          </cell>
          <cell r="L499">
            <v>3234517592</v>
          </cell>
          <cell r="M499" t="str">
            <v>caminosdelibertad@etsanjose.org</v>
          </cell>
          <cell r="N499" t="str">
            <v>SRD</v>
          </cell>
          <cell r="O499" t="str">
            <v>Intervención de apoyo - Apoyo psicosocial</v>
          </cell>
          <cell r="P499"/>
          <cell r="Q499" t="str">
            <v>Vulneración</v>
          </cell>
          <cell r="R499"/>
          <cell r="S499" t="str">
            <v>0500-740-2020</v>
          </cell>
          <cell r="T499"/>
          <cell r="U499"/>
          <cell r="V499">
            <v>44166</v>
          </cell>
          <cell r="W499">
            <v>44347</v>
          </cell>
          <cell r="X499"/>
          <cell r="Y499" t="str">
            <v>Maria Patricia Tobon</v>
          </cell>
        </row>
        <row r="500">
          <cell r="B500" t="str">
            <v>05-50-499</v>
          </cell>
          <cell r="C500" t="str">
            <v>Antioquia</v>
          </cell>
          <cell r="D500" t="str">
            <v>Congregación religiosos terciarios capuchinos nuestra señora de los dolores</v>
          </cell>
          <cell r="E500" t="str">
            <v>860005068-3</v>
          </cell>
          <cell r="F500" t="str">
            <v>Jacinto Ivan Guarin Carmona</v>
          </cell>
          <cell r="G500"/>
          <cell r="H500" t="str">
            <v>Calle 7 No. 18-72 interior 101</v>
          </cell>
          <cell r="I500" t="str">
            <v>Girardota</v>
          </cell>
          <cell r="J500" t="str">
            <v>Aburra Norte</v>
          </cell>
          <cell r="K500">
            <v>2892022</v>
          </cell>
          <cell r="L500">
            <v>3104608480</v>
          </cell>
          <cell r="M500" t="str">
            <v>despertares@etsanjose.org</v>
          </cell>
          <cell r="N500" t="str">
            <v>SRD</v>
          </cell>
          <cell r="O500" t="str">
            <v>Intervención de apoyo - Apoyo psicosocial</v>
          </cell>
          <cell r="P500"/>
          <cell r="Q500" t="str">
            <v>Vulneración</v>
          </cell>
          <cell r="R500"/>
          <cell r="S500" t="str">
            <v>0500-740-2020</v>
          </cell>
          <cell r="T500"/>
          <cell r="U500"/>
          <cell r="V500">
            <v>44166</v>
          </cell>
          <cell r="W500">
            <v>44347</v>
          </cell>
          <cell r="X500"/>
          <cell r="Y500" t="str">
            <v>Maria Patricia Tobon</v>
          </cell>
        </row>
        <row r="501">
          <cell r="B501" t="str">
            <v>05-246-500</v>
          </cell>
          <cell r="C501" t="str">
            <v>Antioquia</v>
          </cell>
          <cell r="D501" t="str">
            <v>Municipio de Amalfi</v>
          </cell>
          <cell r="E501" t="str">
            <v>890981518-0</v>
          </cell>
          <cell r="F501" t="str">
            <v>Federico Gil Jaramillo</v>
          </cell>
          <cell r="G501"/>
          <cell r="H501" t="str">
            <v>Calle 20 Bolivar No. 20-52</v>
          </cell>
          <cell r="I501" t="str">
            <v>Amalfi</v>
          </cell>
          <cell r="J501" t="str">
            <v>Porce Nus</v>
          </cell>
          <cell r="K501" t="str">
            <v>8300090 EXT 106</v>
          </cell>
          <cell r="L501">
            <v>3004964415</v>
          </cell>
          <cell r="M501" t="str">
            <v>gobierno@amalfi-antioquia.gov.co proyectointer.apoyoamalfi@gmail.com</v>
          </cell>
          <cell r="N501" t="str">
            <v>SRD</v>
          </cell>
          <cell r="O501" t="str">
            <v>Intervención de apoyo - Apoyo psicosocial</v>
          </cell>
          <cell r="P501"/>
          <cell r="Q501" t="str">
            <v>Vulneración</v>
          </cell>
          <cell r="R501"/>
          <cell r="S501" t="str">
            <v>0500-764-2020</v>
          </cell>
          <cell r="T501">
            <v>38</v>
          </cell>
          <cell r="U501"/>
          <cell r="V501">
            <v>44166</v>
          </cell>
          <cell r="W501">
            <v>44347</v>
          </cell>
          <cell r="X501">
            <v>123874520</v>
          </cell>
          <cell r="Y501" t="str">
            <v>Lina Maria Clavijo</v>
          </cell>
        </row>
        <row r="502">
          <cell r="B502" t="str">
            <v>05-15-501</v>
          </cell>
          <cell r="C502" t="str">
            <v>Antioquia</v>
          </cell>
          <cell r="D502" t="str">
            <v>Asociación de pedagogos reeducadores egresados de la fundación universitaria Luis amigó - ASPERLA</v>
          </cell>
          <cell r="E502" t="str">
            <v>800198682-5</v>
          </cell>
          <cell r="F502" t="str">
            <v>Sandra Jimena Osorio Toro</v>
          </cell>
          <cell r="G502" t="str">
            <v>La Candelaria</v>
          </cell>
          <cell r="H502" t="str">
            <v>Carrera 42 No. 49-45 Edificio Córdoba oficina 201 - 202 - 302</v>
          </cell>
          <cell r="I502" t="str">
            <v>Medellín</v>
          </cell>
          <cell r="J502" t="str">
            <v>Floresta</v>
          </cell>
          <cell r="K502" t="str">
            <v>2391361-2399374</v>
          </cell>
          <cell r="L502">
            <v>3168337640</v>
          </cell>
          <cell r="M502" t="str">
            <v>coorcrecer@asperla.org</v>
          </cell>
          <cell r="N502" t="str">
            <v>SRPA</v>
          </cell>
          <cell r="O502" t="str">
            <v>Intervención de apoyo RAJ</v>
          </cell>
          <cell r="P502"/>
          <cell r="Q502" t="str">
            <v>RAJ</v>
          </cell>
          <cell r="R502"/>
          <cell r="S502" t="str">
            <v>0500-803-2020</v>
          </cell>
          <cell r="T502">
            <v>100</v>
          </cell>
          <cell r="U502"/>
          <cell r="V502">
            <v>44181</v>
          </cell>
          <cell r="W502">
            <v>44347</v>
          </cell>
          <cell r="X502">
            <v>197197600</v>
          </cell>
          <cell r="Y502" t="str">
            <v>Claudia Liliana Rios</v>
          </cell>
        </row>
        <row r="503">
          <cell r="B503" t="str">
            <v>05-15-502</v>
          </cell>
          <cell r="C503" t="str">
            <v>Antioquia</v>
          </cell>
          <cell r="D503" t="str">
            <v>Asociación de pedagogos reeducadores egresados de la fundación universitaria Luis amigó - ASPERLA</v>
          </cell>
          <cell r="E503" t="str">
            <v>800198682-5</v>
          </cell>
          <cell r="F503" t="str">
            <v>Sandra Jimena Osorio Toro</v>
          </cell>
          <cell r="G503" t="str">
            <v>La Candelaria</v>
          </cell>
          <cell r="H503" t="str">
            <v>Carrera 42 No. 49-45 Edificio Córdoba oficina 201 - 202 - 302</v>
          </cell>
          <cell r="I503" t="str">
            <v>Medellín</v>
          </cell>
          <cell r="J503" t="str">
            <v>Floresta</v>
          </cell>
          <cell r="K503" t="str">
            <v>2391363-2399374</v>
          </cell>
          <cell r="L503">
            <v>3136198069</v>
          </cell>
          <cell r="M503" t="str">
            <v>coorcrecer@asperla.org</v>
          </cell>
          <cell r="N503" t="str">
            <v>SRPA</v>
          </cell>
          <cell r="O503" t="str">
            <v>Libertad vigilada – asistida</v>
          </cell>
          <cell r="P503"/>
          <cell r="Q503" t="str">
            <v>SRPA</v>
          </cell>
          <cell r="R503"/>
          <cell r="S503" t="str">
            <v>0500-802-2020</v>
          </cell>
          <cell r="T503">
            <v>40</v>
          </cell>
          <cell r="U503"/>
          <cell r="V503">
            <v>44181</v>
          </cell>
          <cell r="W503">
            <v>44347</v>
          </cell>
          <cell r="X503">
            <v>103206080</v>
          </cell>
          <cell r="Y503" t="str">
            <v>Claudia Liliana Rios</v>
          </cell>
        </row>
        <row r="504">
          <cell r="B504" t="str">
            <v>05-15-503</v>
          </cell>
          <cell r="C504" t="str">
            <v>Antioquia</v>
          </cell>
          <cell r="D504" t="str">
            <v>Asociación de pedagogos reeducadores egresados de la fundación universitaria Luis amigó - ASPERLA</v>
          </cell>
          <cell r="E504" t="str">
            <v>800198682-5</v>
          </cell>
          <cell r="F504" t="str">
            <v>Sandra Jimena Osorio Toro</v>
          </cell>
          <cell r="G504"/>
          <cell r="H504" t="str">
            <v>Calle 10 No. 4-44</v>
          </cell>
          <cell r="I504" t="str">
            <v>Santafé De Antioquia</v>
          </cell>
          <cell r="J504" t="str">
            <v>Floresta</v>
          </cell>
          <cell r="K504">
            <v>8533015</v>
          </cell>
          <cell r="L504">
            <v>3173318616</v>
          </cell>
          <cell r="M504" t="str">
            <v>coorcrecer@asperla.org</v>
          </cell>
          <cell r="N504" t="str">
            <v>SRPA</v>
          </cell>
          <cell r="O504" t="str">
            <v>Libertad vigilada – asistida</v>
          </cell>
          <cell r="P504"/>
          <cell r="Q504" t="str">
            <v>SRPA</v>
          </cell>
          <cell r="R504"/>
          <cell r="S504" t="str">
            <v>0500-802-2020</v>
          </cell>
          <cell r="T504"/>
          <cell r="U504"/>
          <cell r="V504">
            <v>44181</v>
          </cell>
          <cell r="W504">
            <v>44347</v>
          </cell>
          <cell r="X504"/>
          <cell r="Y504" t="str">
            <v>Claudia Liliana Rios</v>
          </cell>
        </row>
        <row r="505">
          <cell r="B505" t="str">
            <v>05-50-504</v>
          </cell>
          <cell r="C505" t="str">
            <v>Antioquia</v>
          </cell>
          <cell r="D505" t="str">
            <v>Congregación religiosos terciarios capuchinos nuestra señora de los dolores</v>
          </cell>
          <cell r="E505" t="str">
            <v>860005068-3</v>
          </cell>
          <cell r="F505" t="str">
            <v>Jacinto Ivan Guarin Carmona</v>
          </cell>
          <cell r="G505"/>
          <cell r="H505" t="str">
            <v>Calle 65C No. 94C-80</v>
          </cell>
          <cell r="I505" t="str">
            <v>Medellín</v>
          </cell>
          <cell r="J505" t="str">
            <v>Floresta</v>
          </cell>
          <cell r="K505" t="str">
            <v>4485168 ext 101</v>
          </cell>
          <cell r="L505"/>
          <cell r="M505" t="str">
            <v>crtc@centrocarloslleras.org</v>
          </cell>
          <cell r="N505" t="str">
            <v>SRPA</v>
          </cell>
          <cell r="O505" t="str">
            <v>Centro de internamiento preventivo</v>
          </cell>
          <cell r="P505"/>
          <cell r="Q505" t="str">
            <v>SRPA</v>
          </cell>
          <cell r="R505"/>
          <cell r="S505" t="str">
            <v>0500-818-2020</v>
          </cell>
          <cell r="T505">
            <v>25</v>
          </cell>
          <cell r="U505"/>
          <cell r="V505">
            <v>44181</v>
          </cell>
          <cell r="W505">
            <v>44347</v>
          </cell>
          <cell r="X505">
            <v>293970463</v>
          </cell>
          <cell r="Y505" t="str">
            <v>Claudia Liliana Rios</v>
          </cell>
        </row>
        <row r="506">
          <cell r="B506" t="str">
            <v>05-50-505</v>
          </cell>
          <cell r="C506" t="str">
            <v>Antioquia</v>
          </cell>
          <cell r="D506" t="str">
            <v>Congregación religiosos terciarios capuchinos nuestra señora de los dolores</v>
          </cell>
          <cell r="E506" t="str">
            <v>860005068-3</v>
          </cell>
          <cell r="F506" t="str">
            <v>Jacinto Ivan Guarin Carmona</v>
          </cell>
          <cell r="G506"/>
          <cell r="H506" t="str">
            <v>Calle 65C No. 94C-80</v>
          </cell>
          <cell r="I506" t="str">
            <v>Medellín</v>
          </cell>
          <cell r="J506" t="str">
            <v>Floresta</v>
          </cell>
          <cell r="K506" t="str">
            <v>4485168 ext 101</v>
          </cell>
          <cell r="L506"/>
          <cell r="M506" t="str">
            <v>crtc@centrocarloslleras.org</v>
          </cell>
          <cell r="N506" t="str">
            <v>SRPA</v>
          </cell>
          <cell r="O506" t="str">
            <v>Centro de atención especializada</v>
          </cell>
          <cell r="P506"/>
          <cell r="Q506" t="str">
            <v>SRPA</v>
          </cell>
          <cell r="R506"/>
          <cell r="S506" t="str">
            <v>0500-808-2020</v>
          </cell>
          <cell r="T506">
            <v>330</v>
          </cell>
          <cell r="U506"/>
          <cell r="V506">
            <v>44181</v>
          </cell>
          <cell r="W506">
            <v>44347</v>
          </cell>
          <cell r="X506">
            <v>4661181028</v>
          </cell>
          <cell r="Y506" t="str">
            <v>Claudia Liliana Rios</v>
          </cell>
        </row>
        <row r="507">
          <cell r="B507" t="str">
            <v>05-50-506</v>
          </cell>
          <cell r="C507" t="str">
            <v>Antioquia</v>
          </cell>
          <cell r="D507" t="str">
            <v>Congregación religiosos terciarios capuchinos nuestra señora de los dolores</v>
          </cell>
          <cell r="E507" t="str">
            <v>860005068-3</v>
          </cell>
          <cell r="F507" t="str">
            <v>Jacinto Ivan Guarin Carmona</v>
          </cell>
          <cell r="G507"/>
          <cell r="H507" t="str">
            <v>Vereda Pajarito - Corregimiento de San Cristóbal - Finca San Gerardo</v>
          </cell>
          <cell r="I507" t="str">
            <v>Medellín</v>
          </cell>
          <cell r="J507" t="str">
            <v>Floresta</v>
          </cell>
          <cell r="K507" t="str">
            <v>4485168 ext 101</v>
          </cell>
          <cell r="L507"/>
          <cell r="M507" t="str">
            <v>crtc@centrocarloslleras.org</v>
          </cell>
          <cell r="N507" t="str">
            <v>SRPA</v>
          </cell>
          <cell r="O507" t="str">
            <v>Centro de atención especializada</v>
          </cell>
          <cell r="P507"/>
          <cell r="Q507" t="str">
            <v>SRPA</v>
          </cell>
          <cell r="R507"/>
          <cell r="S507" t="str">
            <v>0500-808-2020</v>
          </cell>
          <cell r="T507"/>
          <cell r="U507"/>
          <cell r="V507">
            <v>44181</v>
          </cell>
          <cell r="W507">
            <v>44347</v>
          </cell>
          <cell r="X507"/>
          <cell r="Y507" t="str">
            <v>Claudia Liliana Rios</v>
          </cell>
        </row>
        <row r="508">
          <cell r="B508" t="str">
            <v>05-242-507</v>
          </cell>
          <cell r="C508" t="str">
            <v>Antioquia</v>
          </cell>
          <cell r="D508" t="str">
            <v>Instituto psicoeducativo de Colombia - IPSICOL</v>
          </cell>
          <cell r="E508" t="str">
            <v>890983904-1</v>
          </cell>
          <cell r="F508" t="str">
            <v>Padre Oscar Manuel Betancur Arango</v>
          </cell>
          <cell r="G508"/>
          <cell r="H508" t="str">
            <v>Calle 57 No. 52-67 Barrio Prado Centro</v>
          </cell>
          <cell r="I508" t="str">
            <v>Medellín</v>
          </cell>
          <cell r="J508" t="str">
            <v>Floresta</v>
          </cell>
          <cell r="K508" t="str">
            <v>4801700 ext 200 - 2634538 ext 203</v>
          </cell>
          <cell r="L508"/>
          <cell r="M508" t="str">
            <v>ipsicolah@yahoo.com;ipsicolacogida@yahoo.com</v>
          </cell>
          <cell r="N508" t="str">
            <v>SRPA</v>
          </cell>
          <cell r="O508" t="str">
            <v>Centro de internamiento preventivo</v>
          </cell>
          <cell r="P508"/>
          <cell r="Q508" t="str">
            <v>SRPA</v>
          </cell>
          <cell r="R508"/>
          <cell r="S508" t="str">
            <v>0500-806-2020</v>
          </cell>
          <cell r="T508">
            <v>64</v>
          </cell>
          <cell r="U508"/>
          <cell r="V508">
            <v>44181</v>
          </cell>
          <cell r="W508">
            <v>44347</v>
          </cell>
          <cell r="X508">
            <v>790060085</v>
          </cell>
          <cell r="Y508" t="str">
            <v>Claudia Liliana Rios</v>
          </cell>
        </row>
        <row r="509">
          <cell r="B509" t="str">
            <v>05-242-508</v>
          </cell>
          <cell r="C509" t="str">
            <v>Antioquia</v>
          </cell>
          <cell r="D509" t="str">
            <v>Instituto psicoeducativo de Colombia - IPSICOL</v>
          </cell>
          <cell r="E509" t="str">
            <v>890983904-1</v>
          </cell>
          <cell r="F509" t="str">
            <v>Padre Oscar Manuel Betancur Arango</v>
          </cell>
          <cell r="G509"/>
          <cell r="H509" t="str">
            <v>Carrera 83 No. 47A-47</v>
          </cell>
          <cell r="I509" t="str">
            <v>Medellín</v>
          </cell>
          <cell r="J509" t="str">
            <v>Floresta</v>
          </cell>
          <cell r="K509" t="str">
            <v>4142152-2634538</v>
          </cell>
          <cell r="L509"/>
          <cell r="M509" t="str">
            <v>ipsicolah@yahoo.com;mercadeo.ipsicol@gmail.com;ipsicolcetra@yahoo.com</v>
          </cell>
          <cell r="N509" t="str">
            <v>SRPA</v>
          </cell>
          <cell r="O509" t="str">
            <v>Centro transitorio</v>
          </cell>
          <cell r="P509"/>
          <cell r="Q509" t="str">
            <v>SRPA</v>
          </cell>
          <cell r="R509"/>
          <cell r="S509" t="str">
            <v>0500-805-2020</v>
          </cell>
          <cell r="T509">
            <v>37</v>
          </cell>
          <cell r="U509"/>
          <cell r="V509">
            <v>44181</v>
          </cell>
          <cell r="W509">
            <v>44347</v>
          </cell>
          <cell r="X509">
            <v>484226070</v>
          </cell>
          <cell r="Y509" t="str">
            <v>Claudia Liliana Rios</v>
          </cell>
        </row>
        <row r="510">
          <cell r="B510" t="str">
            <v>05-138-509</v>
          </cell>
          <cell r="C510" t="str">
            <v>Antioquia</v>
          </cell>
          <cell r="D510" t="str">
            <v>Fundación hogares Claret</v>
          </cell>
          <cell r="E510" t="str">
            <v>800098983-8</v>
          </cell>
          <cell r="F510" t="str">
            <v>Hernan Montoya Cadavid</v>
          </cell>
          <cell r="G510"/>
          <cell r="H510" t="str">
            <v>Calle 19 Sur No. 17-245</v>
          </cell>
          <cell r="I510" t="str">
            <v>Medellín</v>
          </cell>
          <cell r="J510" t="str">
            <v>Floresta</v>
          </cell>
          <cell r="K510">
            <v>3171304</v>
          </cell>
          <cell r="L510">
            <v>3113646857</v>
          </cell>
          <cell r="M510" t="str">
            <v>alborada.antioquia@fundacionhogaresclaret.org;alboradaclaret@hotmail.com;coordinacionalborada@gmail.com</v>
          </cell>
          <cell r="N510" t="str">
            <v>SRPA</v>
          </cell>
          <cell r="O510" t="str">
            <v>Centro de emergencia RAJ</v>
          </cell>
          <cell r="P510"/>
          <cell r="Q510" t="str">
            <v>RAJ</v>
          </cell>
          <cell r="R510"/>
          <cell r="S510" t="str">
            <v>0500-804-2020</v>
          </cell>
          <cell r="T510">
            <v>9</v>
          </cell>
          <cell r="U510"/>
          <cell r="V510">
            <v>44181</v>
          </cell>
          <cell r="W510">
            <v>44347</v>
          </cell>
          <cell r="X510">
            <v>96295388</v>
          </cell>
          <cell r="Y510" t="str">
            <v>Claudia Liliana Rios</v>
          </cell>
        </row>
        <row r="511">
          <cell r="B511" t="str">
            <v>05-138-510</v>
          </cell>
          <cell r="C511" t="str">
            <v>Antioquia</v>
          </cell>
          <cell r="D511" t="str">
            <v>Fundación hogares Claret</v>
          </cell>
          <cell r="E511" t="str">
            <v>800098983-8</v>
          </cell>
          <cell r="F511" t="str">
            <v>Hernan Montoya Cadavid</v>
          </cell>
          <cell r="G511"/>
          <cell r="H511" t="str">
            <v>Calle 19 Sur No. 17-245</v>
          </cell>
          <cell r="I511" t="str">
            <v>Medellín</v>
          </cell>
          <cell r="J511" t="str">
            <v>Floresta</v>
          </cell>
          <cell r="K511">
            <v>3171304</v>
          </cell>
          <cell r="L511">
            <v>3113646857</v>
          </cell>
          <cell r="M511" t="str">
            <v>carlos.ramirez@fundacionhogaresclaret.org;coordinacionalborada@gmail.com</v>
          </cell>
          <cell r="N511" t="str">
            <v>SRPA</v>
          </cell>
          <cell r="O511" t="str">
            <v>Internado RAJ</v>
          </cell>
          <cell r="P511"/>
          <cell r="Q511" t="str">
            <v>RAJ</v>
          </cell>
          <cell r="R511"/>
          <cell r="S511" t="str">
            <v>0500-811-2020</v>
          </cell>
          <cell r="T511">
            <v>37</v>
          </cell>
          <cell r="U511"/>
          <cell r="V511">
            <v>44181</v>
          </cell>
          <cell r="W511">
            <v>44347</v>
          </cell>
          <cell r="X511">
            <v>337482606</v>
          </cell>
          <cell r="Y511" t="str">
            <v>Claudia Liliana Rios</v>
          </cell>
        </row>
        <row r="512">
          <cell r="B512" t="str">
            <v>05-50-511</v>
          </cell>
          <cell r="C512" t="str">
            <v>Antioquia</v>
          </cell>
          <cell r="D512" t="str">
            <v>Congregación religiosos terciarios capuchinos nuestra señora de los dolores</v>
          </cell>
          <cell r="E512" t="str">
            <v>860005068-3</v>
          </cell>
          <cell r="F512" t="str">
            <v>Jacinto Ivan Guarin Carmona</v>
          </cell>
          <cell r="G512"/>
          <cell r="H512" t="str">
            <v>Calle 65C No. 94C-80</v>
          </cell>
          <cell r="I512" t="str">
            <v>Medellín</v>
          </cell>
          <cell r="J512" t="str">
            <v>Floresta</v>
          </cell>
          <cell r="K512" t="str">
            <v>3710651-3718502</v>
          </cell>
          <cell r="L512"/>
          <cell r="M512" t="str">
            <v>gestor@centrocarloslleras.org</v>
          </cell>
          <cell r="N512" t="str">
            <v>SRPA</v>
          </cell>
          <cell r="O512" t="str">
            <v>Apoyo postinstitucional – RAJ</v>
          </cell>
          <cell r="P512"/>
          <cell r="Q512" t="str">
            <v>RAJ</v>
          </cell>
          <cell r="R512"/>
          <cell r="S512" t="str">
            <v>0500-816-2020</v>
          </cell>
          <cell r="T512">
            <v>160</v>
          </cell>
          <cell r="U512"/>
          <cell r="V512">
            <v>44181</v>
          </cell>
          <cell r="W512">
            <v>44347</v>
          </cell>
          <cell r="X512">
            <v>326877600</v>
          </cell>
          <cell r="Y512" t="str">
            <v>Claudia Liliana Rios</v>
          </cell>
        </row>
        <row r="513">
          <cell r="B513" t="str">
            <v>05-50-512</v>
          </cell>
          <cell r="C513" t="str">
            <v>Antioquia</v>
          </cell>
          <cell r="D513" t="str">
            <v>Congregación religiosos terciarios capuchinos nuestra señora de los dolores</v>
          </cell>
          <cell r="E513" t="str">
            <v>860005068-3</v>
          </cell>
          <cell r="F513" t="str">
            <v>Jacinto Ivan Guarin Carmona</v>
          </cell>
          <cell r="G513"/>
          <cell r="H513" t="str">
            <v>Diagonal 44 No. 31-70</v>
          </cell>
          <cell r="I513" t="str">
            <v>Bello</v>
          </cell>
          <cell r="J513" t="str">
            <v>Floresta</v>
          </cell>
          <cell r="K513" t="str">
            <v>4810808 ext 146-206</v>
          </cell>
          <cell r="L513"/>
          <cell r="M513" t="str">
            <v>genesis@etsanjose.org</v>
          </cell>
          <cell r="N513" t="str">
            <v>SRPA</v>
          </cell>
          <cell r="O513" t="str">
            <v>Centro de emergencia RAJ</v>
          </cell>
          <cell r="P513"/>
          <cell r="Q513" t="str">
            <v>RAJ</v>
          </cell>
          <cell r="R513"/>
          <cell r="S513" t="str">
            <v>0500-809-2020</v>
          </cell>
          <cell r="T513">
            <v>40</v>
          </cell>
          <cell r="U513"/>
          <cell r="V513">
            <v>44181</v>
          </cell>
          <cell r="W513">
            <v>44347</v>
          </cell>
          <cell r="X513">
            <v>427979500</v>
          </cell>
          <cell r="Y513" t="str">
            <v>Claudia Liliana Rios</v>
          </cell>
        </row>
        <row r="514">
          <cell r="B514" t="str">
            <v>05-50-513</v>
          </cell>
          <cell r="C514" t="str">
            <v>Antioquia</v>
          </cell>
          <cell r="D514" t="str">
            <v>Congregación religiosos terciarios capuchinos nuestra señora de los dolores</v>
          </cell>
          <cell r="E514" t="str">
            <v>860005068-3</v>
          </cell>
          <cell r="F514" t="str">
            <v>Jacinto Ivan Guarin Carmona</v>
          </cell>
          <cell r="G514"/>
          <cell r="H514" t="str">
            <v>Carrera 49 No. 53-44</v>
          </cell>
          <cell r="I514" t="str">
            <v>Bello</v>
          </cell>
          <cell r="J514" t="str">
            <v>Floresta</v>
          </cell>
          <cell r="K514" t="str">
            <v>4511915-2754359</v>
          </cell>
          <cell r="L514"/>
          <cell r="M514" t="str">
            <v>despertares@etsanjose.org</v>
          </cell>
          <cell r="N514" t="str">
            <v>SRPA</v>
          </cell>
          <cell r="O514" t="str">
            <v>Externado RAJ</v>
          </cell>
          <cell r="P514" t="str">
            <v>Media jornada</v>
          </cell>
          <cell r="Q514" t="str">
            <v>RAJ</v>
          </cell>
          <cell r="R514"/>
          <cell r="S514" t="str">
            <v>0500-812-2020</v>
          </cell>
          <cell r="T514">
            <v>21</v>
          </cell>
          <cell r="U514"/>
          <cell r="V514">
            <v>44181</v>
          </cell>
          <cell r="W514">
            <v>44347</v>
          </cell>
          <cell r="X514">
            <v>64083086</v>
          </cell>
          <cell r="Y514" t="str">
            <v>Claudia Liliana Rios</v>
          </cell>
        </row>
        <row r="515">
          <cell r="B515" t="str">
            <v>05-50-514</v>
          </cell>
          <cell r="C515" t="str">
            <v>Antioquia</v>
          </cell>
          <cell r="D515" t="str">
            <v>Congregación religiosos terciarios capuchinos nuestra señora de los dolores</v>
          </cell>
          <cell r="E515" t="str">
            <v>860005068-3</v>
          </cell>
          <cell r="F515" t="str">
            <v>Jacinto Ivan Guarin Carmona</v>
          </cell>
          <cell r="G515"/>
          <cell r="H515" t="str">
            <v>Vereda Las Garzonas Cascajo Abajo</v>
          </cell>
          <cell r="I515" t="str">
            <v>El Carmen De Viboral</v>
          </cell>
          <cell r="J515" t="str">
            <v>Floresta</v>
          </cell>
          <cell r="K515">
            <v>5624216</v>
          </cell>
          <cell r="L515">
            <v>3128192504</v>
          </cell>
          <cell r="M515" t="str">
            <v>nuevoamanecer@etsanjose.org</v>
          </cell>
          <cell r="N515" t="str">
            <v>SRPA</v>
          </cell>
          <cell r="O515" t="str">
            <v>Externado RAJ</v>
          </cell>
          <cell r="P515" t="str">
            <v>Jornada completa</v>
          </cell>
          <cell r="Q515" t="str">
            <v>RAJ</v>
          </cell>
          <cell r="R515"/>
          <cell r="S515" t="str">
            <v>0500-819-2020</v>
          </cell>
          <cell r="T515">
            <v>167</v>
          </cell>
          <cell r="U515"/>
          <cell r="V515">
            <v>44181</v>
          </cell>
          <cell r="W515">
            <v>44347</v>
          </cell>
          <cell r="X515">
            <v>880476856</v>
          </cell>
          <cell r="Y515" t="str">
            <v>Claudia Liliana Rios</v>
          </cell>
        </row>
        <row r="516">
          <cell r="B516" t="str">
            <v>05-50-515</v>
          </cell>
          <cell r="C516" t="str">
            <v>Antioquia</v>
          </cell>
          <cell r="D516" t="str">
            <v>Congregación religiosos terciarios capuchinos nuestra señora de los dolores</v>
          </cell>
          <cell r="E516" t="str">
            <v>860005068-3</v>
          </cell>
          <cell r="F516" t="str">
            <v>Jacinto Ivan Guarin Carmona</v>
          </cell>
          <cell r="G516"/>
          <cell r="H516" t="str">
            <v>Diagonal 44 No. 31-70</v>
          </cell>
          <cell r="I516" t="str">
            <v>Bello</v>
          </cell>
          <cell r="J516" t="str">
            <v>Floresta</v>
          </cell>
          <cell r="K516" t="str">
            <v>4810808 ext 103 -122-123-124</v>
          </cell>
          <cell r="L516">
            <v>3005077515</v>
          </cell>
          <cell r="M516" t="str">
            <v>nuevoshorizontes@etsanjose.org</v>
          </cell>
          <cell r="N516" t="str">
            <v>SRPA</v>
          </cell>
          <cell r="O516" t="str">
            <v>Externado RAJ</v>
          </cell>
          <cell r="P516" t="str">
            <v>Jornada completa</v>
          </cell>
          <cell r="Q516" t="str">
            <v>RAJ</v>
          </cell>
          <cell r="R516"/>
          <cell r="S516" t="str">
            <v>0500-819-2020</v>
          </cell>
          <cell r="T516"/>
          <cell r="U516"/>
          <cell r="V516">
            <v>44181</v>
          </cell>
          <cell r="W516">
            <v>44347</v>
          </cell>
          <cell r="X516"/>
          <cell r="Y516" t="str">
            <v>Claudia Liliana Rios</v>
          </cell>
        </row>
        <row r="517">
          <cell r="B517" t="str">
            <v>05-50-516</v>
          </cell>
          <cell r="C517" t="str">
            <v>Antioquia</v>
          </cell>
          <cell r="D517" t="str">
            <v>Congregación religiosos terciarios capuchinos nuestra señora de los dolores</v>
          </cell>
          <cell r="E517" t="str">
            <v>860005068-3</v>
          </cell>
          <cell r="F517" t="str">
            <v>Jacinto Ivan Guarin Carmona</v>
          </cell>
          <cell r="G517"/>
          <cell r="H517" t="str">
            <v>Diagonal 44 No. 31-70</v>
          </cell>
          <cell r="I517" t="str">
            <v>Bello</v>
          </cell>
          <cell r="J517" t="str">
            <v>Floresta</v>
          </cell>
          <cell r="K517" t="str">
            <v>4810808 ext 151-154</v>
          </cell>
          <cell r="L517"/>
          <cell r="M517" t="str">
            <v>ora@etsanjose.org</v>
          </cell>
          <cell r="N517" t="str">
            <v>SRPA</v>
          </cell>
          <cell r="O517" t="str">
            <v>Internado RAJ</v>
          </cell>
          <cell r="P517"/>
          <cell r="Q517" t="str">
            <v>RAJ</v>
          </cell>
          <cell r="R517"/>
          <cell r="S517" t="str">
            <v>0500-813-2020</v>
          </cell>
          <cell r="T517">
            <v>240</v>
          </cell>
          <cell r="U517"/>
          <cell r="V517">
            <v>44181</v>
          </cell>
          <cell r="W517">
            <v>44347</v>
          </cell>
          <cell r="X517">
            <v>2189076360</v>
          </cell>
          <cell r="Y517" t="str">
            <v>Claudia Liliana Rios</v>
          </cell>
        </row>
        <row r="518">
          <cell r="B518" t="str">
            <v>05-50-517</v>
          </cell>
          <cell r="C518" t="str">
            <v>Antioquia</v>
          </cell>
          <cell r="D518" t="str">
            <v>Congregación religiosos terciarios capuchinos nuestra señora de los dolores</v>
          </cell>
          <cell r="E518" t="str">
            <v>860005068-3</v>
          </cell>
          <cell r="F518" t="str">
            <v>Jacinto Ivan Guarin Carmona</v>
          </cell>
          <cell r="G518"/>
          <cell r="H518" t="str">
            <v>Carrera 28 No. 33-34</v>
          </cell>
          <cell r="I518" t="str">
            <v>Marinilla</v>
          </cell>
          <cell r="J518" t="str">
            <v>Floresta</v>
          </cell>
          <cell r="K518">
            <v>5487339</v>
          </cell>
          <cell r="L518"/>
          <cell r="M518" t="str">
            <v>caminosdelibertad@etsanjose.org</v>
          </cell>
          <cell r="N518" t="str">
            <v>SRPA</v>
          </cell>
          <cell r="O518" t="str">
            <v>Intervención de apoyo RAJ</v>
          </cell>
          <cell r="P518"/>
          <cell r="Q518" t="str">
            <v>RAJ</v>
          </cell>
          <cell r="R518"/>
          <cell r="S518" t="str">
            <v>0500-814-2020</v>
          </cell>
          <cell r="T518">
            <v>345</v>
          </cell>
          <cell r="U518"/>
          <cell r="V518">
            <v>44181</v>
          </cell>
          <cell r="W518">
            <v>44347</v>
          </cell>
          <cell r="X518">
            <v>680331720</v>
          </cell>
          <cell r="Y518" t="str">
            <v>Claudia Liliana Rios</v>
          </cell>
        </row>
        <row r="519">
          <cell r="B519" t="str">
            <v>05-50-518</v>
          </cell>
          <cell r="C519" t="str">
            <v>Antioquia</v>
          </cell>
          <cell r="D519" t="str">
            <v>Congregación religiosos terciarios capuchinos nuestra señora de los dolores</v>
          </cell>
          <cell r="E519" t="str">
            <v>860005068-3</v>
          </cell>
          <cell r="F519" t="str">
            <v>Jacinto Ivan Guarin Carmona</v>
          </cell>
          <cell r="G519"/>
          <cell r="H519" t="str">
            <v>Carrera 20 No. 15-62 Apartamento 202</v>
          </cell>
          <cell r="I519" t="str">
            <v>La Ceja</v>
          </cell>
          <cell r="J519" t="str">
            <v>Floresta</v>
          </cell>
          <cell r="K519"/>
          <cell r="L519"/>
          <cell r="M519" t="str">
            <v>caminosdelibertad@etsanjose.org</v>
          </cell>
          <cell r="N519" t="str">
            <v>SRPA</v>
          </cell>
          <cell r="O519" t="str">
            <v>Intervención de apoyo RAJ</v>
          </cell>
          <cell r="P519"/>
          <cell r="Q519" t="str">
            <v>RAJ</v>
          </cell>
          <cell r="R519"/>
          <cell r="S519" t="str">
            <v>0500-814-2020</v>
          </cell>
          <cell r="T519"/>
          <cell r="U519"/>
          <cell r="V519">
            <v>44181</v>
          </cell>
          <cell r="W519">
            <v>44347</v>
          </cell>
          <cell r="X519"/>
          <cell r="Y519" t="str">
            <v>Claudia Liliana Rios</v>
          </cell>
        </row>
        <row r="520">
          <cell r="B520" t="str">
            <v>05-50-519</v>
          </cell>
          <cell r="C520" t="str">
            <v>Antioquia</v>
          </cell>
          <cell r="D520" t="str">
            <v>Congregación religiosos terciarios capuchinos nuestra señora de los dolores</v>
          </cell>
          <cell r="E520" t="str">
            <v>860005068-3</v>
          </cell>
          <cell r="F520" t="str">
            <v>Jacinto Ivan Guarin Carmona</v>
          </cell>
          <cell r="G520"/>
          <cell r="H520" t="str">
            <v>Diagonal 40 No. 41-78</v>
          </cell>
          <cell r="I520" t="str">
            <v>Itagui</v>
          </cell>
          <cell r="J520" t="str">
            <v>Floresta</v>
          </cell>
          <cell r="K520" t="str">
            <v>3710651-3718502 ext 108</v>
          </cell>
          <cell r="L520">
            <v>3113912804</v>
          </cell>
          <cell r="M520" t="str">
            <v>sinfronteras@etsanjose.org</v>
          </cell>
          <cell r="N520" t="str">
            <v>SRPA</v>
          </cell>
          <cell r="O520" t="str">
            <v>Intervención de apoyo RAJ</v>
          </cell>
          <cell r="P520"/>
          <cell r="Q520" t="str">
            <v>RAJ</v>
          </cell>
          <cell r="R520"/>
          <cell r="S520" t="str">
            <v>0500-814-2020</v>
          </cell>
          <cell r="T520"/>
          <cell r="U520"/>
          <cell r="V520">
            <v>44181</v>
          </cell>
          <cell r="W520">
            <v>44347</v>
          </cell>
          <cell r="X520"/>
          <cell r="Y520" t="str">
            <v>Claudia Liliana Rios</v>
          </cell>
        </row>
        <row r="521">
          <cell r="B521" t="str">
            <v>05-50-520</v>
          </cell>
          <cell r="C521" t="str">
            <v>Antioquia</v>
          </cell>
          <cell r="D521" t="str">
            <v>Congregación religiosos terciarios capuchinos nuestra señora de los dolores</v>
          </cell>
          <cell r="E521" t="str">
            <v>860005068-3</v>
          </cell>
          <cell r="F521" t="str">
            <v>Jacinto Ivan Guarin Carmona</v>
          </cell>
          <cell r="G521"/>
          <cell r="H521" t="str">
            <v>Carrera 50 No. 49-32 Apartamento 203</v>
          </cell>
          <cell r="I521" t="str">
            <v>Guarne</v>
          </cell>
          <cell r="J521" t="str">
            <v>Floresta</v>
          </cell>
          <cell r="K521"/>
          <cell r="L521"/>
          <cell r="M521" t="str">
            <v>caminosdelibertad@etsanjose.org</v>
          </cell>
          <cell r="N521" t="str">
            <v>SRPA</v>
          </cell>
          <cell r="O521" t="str">
            <v>Intervención de apoyo RAJ</v>
          </cell>
          <cell r="P521"/>
          <cell r="Q521" t="str">
            <v>RAJ</v>
          </cell>
          <cell r="R521"/>
          <cell r="S521" t="str">
            <v>0500-814-2020</v>
          </cell>
          <cell r="T521"/>
          <cell r="U521"/>
          <cell r="V521">
            <v>44181</v>
          </cell>
          <cell r="W521">
            <v>44347</v>
          </cell>
          <cell r="X521"/>
          <cell r="Y521" t="str">
            <v>Claudia Liliana Rios</v>
          </cell>
        </row>
        <row r="522">
          <cell r="B522" t="str">
            <v>05-50-521</v>
          </cell>
          <cell r="C522" t="str">
            <v>Antioquia</v>
          </cell>
          <cell r="D522" t="str">
            <v>Congregación religiosos terciarios capuchinos nuestra señora de los dolores</v>
          </cell>
          <cell r="E522" t="str">
            <v>860005068-3</v>
          </cell>
          <cell r="F522" t="str">
            <v>Jacinto Ivan Guarin Carmona</v>
          </cell>
          <cell r="G522"/>
          <cell r="H522" t="str">
            <v>Vereda Las Garzonas Cascajo Abajo</v>
          </cell>
          <cell r="I522" t="str">
            <v>El Carmen De Viboral</v>
          </cell>
          <cell r="J522" t="str">
            <v>Floresta</v>
          </cell>
          <cell r="K522">
            <v>5624216</v>
          </cell>
          <cell r="L522">
            <v>3128192504</v>
          </cell>
          <cell r="M522" t="str">
            <v>nuevoamanecer@etsanjose.org</v>
          </cell>
          <cell r="N522" t="str">
            <v>SRPA</v>
          </cell>
          <cell r="O522" t="str">
            <v>Intervención de apoyo RAJ</v>
          </cell>
          <cell r="P522"/>
          <cell r="Q522" t="str">
            <v>RAJ</v>
          </cell>
          <cell r="R522"/>
          <cell r="S522" t="str">
            <v>0500-814-2020</v>
          </cell>
          <cell r="T522"/>
          <cell r="U522"/>
          <cell r="V522">
            <v>44181</v>
          </cell>
          <cell r="W522">
            <v>44347</v>
          </cell>
          <cell r="X522"/>
          <cell r="Y522" t="str">
            <v>Claudia Liliana Rios</v>
          </cell>
        </row>
        <row r="523">
          <cell r="B523" t="str">
            <v>05-50-522</v>
          </cell>
          <cell r="C523" t="str">
            <v>Antioquia</v>
          </cell>
          <cell r="D523" t="str">
            <v>Congregación religiosos terciarios capuchinos nuestra señora de los dolores</v>
          </cell>
          <cell r="E523" t="str">
            <v>860005068-3</v>
          </cell>
          <cell r="F523" t="str">
            <v>Jacinto Ivan Guarin Carmona</v>
          </cell>
          <cell r="G523"/>
          <cell r="H523" t="str">
            <v>Carrera 49 No. 53-44</v>
          </cell>
          <cell r="I523" t="str">
            <v>Bello</v>
          </cell>
          <cell r="J523" t="str">
            <v>Floresta</v>
          </cell>
          <cell r="K523" t="str">
            <v>4511915-2754359</v>
          </cell>
          <cell r="L523">
            <v>3217284505</v>
          </cell>
          <cell r="M523" t="str">
            <v>despertares@etsanjose.org</v>
          </cell>
          <cell r="N523" t="str">
            <v>SRPA</v>
          </cell>
          <cell r="O523" t="str">
            <v>Intervención de apoyo RAJ</v>
          </cell>
          <cell r="P523"/>
          <cell r="Q523" t="str">
            <v>RAJ</v>
          </cell>
          <cell r="R523"/>
          <cell r="S523" t="str">
            <v>0500-814-2020</v>
          </cell>
          <cell r="T523"/>
          <cell r="U523"/>
          <cell r="V523">
            <v>44181</v>
          </cell>
          <cell r="W523">
            <v>44347</v>
          </cell>
          <cell r="X523"/>
          <cell r="Y523" t="str">
            <v>Claudia Liliana Rios</v>
          </cell>
        </row>
        <row r="524">
          <cell r="B524" t="str">
            <v>05-50-523</v>
          </cell>
          <cell r="C524" t="str">
            <v>Antioquia</v>
          </cell>
          <cell r="D524" t="str">
            <v>Congregación religiosos terciarios capuchinos nuestra señora de los dolores</v>
          </cell>
          <cell r="E524" t="str">
            <v>860005068-3</v>
          </cell>
          <cell r="F524" t="str">
            <v>Jacinto Ivan Guarin Carmona</v>
          </cell>
          <cell r="G524"/>
          <cell r="H524" t="str">
            <v>Carrera 47A No. 61-07</v>
          </cell>
          <cell r="I524" t="str">
            <v>Rionegro</v>
          </cell>
          <cell r="J524" t="str">
            <v>Floresta</v>
          </cell>
          <cell r="K524" t="str">
            <v>4810808 ext 103</v>
          </cell>
          <cell r="L524"/>
          <cell r="M524" t="str">
            <v>caminosdelibertad@etsanjose.org</v>
          </cell>
          <cell r="N524" t="str">
            <v>SRPA</v>
          </cell>
          <cell r="O524" t="str">
            <v>Intervención de apoyo RAJ</v>
          </cell>
          <cell r="P524"/>
          <cell r="Q524" t="str">
            <v>RAJ</v>
          </cell>
          <cell r="R524"/>
          <cell r="S524" t="str">
            <v>0500-814-2020</v>
          </cell>
          <cell r="T524"/>
          <cell r="U524"/>
          <cell r="V524">
            <v>44181</v>
          </cell>
          <cell r="W524">
            <v>44347</v>
          </cell>
          <cell r="X524"/>
          <cell r="Y524" t="str">
            <v>Claudia Liliana Rios</v>
          </cell>
        </row>
        <row r="525">
          <cell r="B525" t="str">
            <v>05-50-524</v>
          </cell>
          <cell r="C525" t="str">
            <v>Antioquia</v>
          </cell>
          <cell r="D525" t="str">
            <v>Congregación religiosos terciarios capuchinos nuestra señora de los dolores</v>
          </cell>
          <cell r="E525" t="str">
            <v>860005068-3</v>
          </cell>
          <cell r="F525" t="str">
            <v>Jacinto Ivan Guarin Carmona</v>
          </cell>
          <cell r="G525"/>
          <cell r="H525" t="str">
            <v>Calle 55 No. 42-17</v>
          </cell>
          <cell r="I525" t="str">
            <v>Medellín</v>
          </cell>
          <cell r="J525" t="str">
            <v>Floresta</v>
          </cell>
          <cell r="K525" t="str">
            <v>2163310-2393215</v>
          </cell>
          <cell r="L525"/>
          <cell r="M525" t="str">
            <v>casajuvenil@etsanjose.org</v>
          </cell>
          <cell r="N525" t="str">
            <v>SRPA</v>
          </cell>
          <cell r="O525" t="str">
            <v>Intervención de apoyo RAJ</v>
          </cell>
          <cell r="P525"/>
          <cell r="Q525" t="str">
            <v>RAJ</v>
          </cell>
          <cell r="R525"/>
          <cell r="S525" t="str">
            <v>0500-814-2020</v>
          </cell>
          <cell r="T525"/>
          <cell r="U525"/>
          <cell r="V525">
            <v>44181</v>
          </cell>
          <cell r="W525">
            <v>44347</v>
          </cell>
          <cell r="X525"/>
          <cell r="Y525" t="str">
            <v>Claudia Liliana Rios</v>
          </cell>
        </row>
        <row r="526">
          <cell r="B526" t="str">
            <v>05-50-525</v>
          </cell>
          <cell r="C526" t="str">
            <v>Antioquia</v>
          </cell>
          <cell r="D526" t="str">
            <v>Congregación religiosos terciarios capuchinos nuestra señora de los dolores</v>
          </cell>
          <cell r="E526" t="str">
            <v>860005068-3</v>
          </cell>
          <cell r="F526" t="str">
            <v>Jacinto Ivan Guarin Carmona</v>
          </cell>
          <cell r="G526"/>
          <cell r="H526" t="str">
            <v>Carrera 47A No. 61-07</v>
          </cell>
          <cell r="I526" t="str">
            <v>Rionegro</v>
          </cell>
          <cell r="J526" t="str">
            <v>Floresta</v>
          </cell>
          <cell r="K526"/>
          <cell r="L526"/>
          <cell r="M526" t="str">
            <v>caminosdelibertad@etsanjose.org</v>
          </cell>
          <cell r="N526" t="str">
            <v>SRPA</v>
          </cell>
          <cell r="O526" t="str">
            <v>Libertad vigilada – asistida</v>
          </cell>
          <cell r="P526"/>
          <cell r="Q526" t="str">
            <v>SRPA</v>
          </cell>
          <cell r="R526"/>
          <cell r="S526" t="str">
            <v>0500-815-2020</v>
          </cell>
          <cell r="T526">
            <v>140</v>
          </cell>
          <cell r="U526"/>
          <cell r="V526">
            <v>44181</v>
          </cell>
          <cell r="W526">
            <v>44347</v>
          </cell>
          <cell r="X526">
            <v>361221280</v>
          </cell>
          <cell r="Y526" t="str">
            <v>Claudia Liliana Rios</v>
          </cell>
        </row>
        <row r="527">
          <cell r="B527" t="str">
            <v>05-50-526</v>
          </cell>
          <cell r="C527" t="str">
            <v>Antioquia</v>
          </cell>
          <cell r="D527" t="str">
            <v>Congregación religiosos terciarios capuchinos nuestra señora de los dolores</v>
          </cell>
          <cell r="E527" t="str">
            <v>860005068-3</v>
          </cell>
          <cell r="F527" t="str">
            <v>Jacinto Ivan Guarin Carmona</v>
          </cell>
          <cell r="G527"/>
          <cell r="H527" t="str">
            <v>Calle 55 No. 42-17</v>
          </cell>
          <cell r="I527" t="str">
            <v>Medellín</v>
          </cell>
          <cell r="J527" t="str">
            <v>Floresta</v>
          </cell>
          <cell r="K527" t="str">
            <v>2163310-2393215</v>
          </cell>
          <cell r="L527"/>
          <cell r="M527" t="str">
            <v>casajuvenil@etsanjose.org</v>
          </cell>
          <cell r="N527" t="str">
            <v>SRPA</v>
          </cell>
          <cell r="O527" t="str">
            <v>Libertad vigilada – asistida</v>
          </cell>
          <cell r="P527"/>
          <cell r="Q527" t="str">
            <v>SRPA</v>
          </cell>
          <cell r="R527"/>
          <cell r="S527" t="str">
            <v>0500-815-2020</v>
          </cell>
          <cell r="T527"/>
          <cell r="U527"/>
          <cell r="V527">
            <v>44181</v>
          </cell>
          <cell r="W527">
            <v>44347</v>
          </cell>
          <cell r="X527"/>
          <cell r="Y527" t="str">
            <v>Claudia Liliana Rios</v>
          </cell>
        </row>
        <row r="528">
          <cell r="B528" t="str">
            <v>05-50-527</v>
          </cell>
          <cell r="C528" t="str">
            <v>Antioquia</v>
          </cell>
          <cell r="D528" t="str">
            <v>Congregación religiosos terciarios capuchinos nuestra señora de los dolores</v>
          </cell>
          <cell r="E528" t="str">
            <v>860005068-3</v>
          </cell>
          <cell r="F528" t="str">
            <v>Jacinto Ivan Guarin Carmona</v>
          </cell>
          <cell r="G528"/>
          <cell r="H528" t="str">
            <v>Carrera 20 No. 15-62 Apartamento 202</v>
          </cell>
          <cell r="I528" t="str">
            <v>La Ceja</v>
          </cell>
          <cell r="J528" t="str">
            <v>Floresta</v>
          </cell>
          <cell r="K528"/>
          <cell r="L528"/>
          <cell r="M528" t="str">
            <v>caminosdelibertad@etsanjose.org</v>
          </cell>
          <cell r="N528" t="str">
            <v>SRPA</v>
          </cell>
          <cell r="O528" t="str">
            <v>Libertad vigilada – asistida</v>
          </cell>
          <cell r="P528"/>
          <cell r="Q528" t="str">
            <v>SRPA</v>
          </cell>
          <cell r="R528"/>
          <cell r="S528" t="str">
            <v>0500-815-2020</v>
          </cell>
          <cell r="T528"/>
          <cell r="U528"/>
          <cell r="V528">
            <v>44181</v>
          </cell>
          <cell r="W528">
            <v>44347</v>
          </cell>
          <cell r="X528"/>
          <cell r="Y528" t="str">
            <v>Claudia Liliana Rios</v>
          </cell>
        </row>
        <row r="529">
          <cell r="B529" t="str">
            <v>05-50-528</v>
          </cell>
          <cell r="C529" t="str">
            <v>Antioquia</v>
          </cell>
          <cell r="D529" t="str">
            <v>Congregación religiosos terciarios capuchinos nuestra señora de los dolores</v>
          </cell>
          <cell r="E529" t="str">
            <v>860005068-3</v>
          </cell>
          <cell r="F529" t="str">
            <v>Jacinto Ivan Guarin Carmona</v>
          </cell>
          <cell r="G529"/>
          <cell r="H529" t="str">
            <v>Vereda Las Garzonas Cascajo Abajo</v>
          </cell>
          <cell r="I529" t="str">
            <v>El Carmen De Viboral</v>
          </cell>
          <cell r="J529" t="str">
            <v>Floresta</v>
          </cell>
          <cell r="K529">
            <v>5624216</v>
          </cell>
          <cell r="L529">
            <v>3128192504</v>
          </cell>
          <cell r="M529" t="str">
            <v>nuevoamanecer@etsanjose.org</v>
          </cell>
          <cell r="N529" t="str">
            <v>SRPA</v>
          </cell>
          <cell r="O529" t="str">
            <v>Libertad vigilada – asistida</v>
          </cell>
          <cell r="P529"/>
          <cell r="Q529" t="str">
            <v>SRPA</v>
          </cell>
          <cell r="R529"/>
          <cell r="S529" t="str">
            <v>0500-815-2020</v>
          </cell>
          <cell r="T529"/>
          <cell r="U529"/>
          <cell r="V529">
            <v>44181</v>
          </cell>
          <cell r="W529">
            <v>44347</v>
          </cell>
          <cell r="X529"/>
          <cell r="Y529" t="str">
            <v>Claudia Liliana Rios</v>
          </cell>
        </row>
        <row r="530">
          <cell r="B530" t="str">
            <v>05-50-529</v>
          </cell>
          <cell r="C530" t="str">
            <v>Antioquia</v>
          </cell>
          <cell r="D530" t="str">
            <v>Congregación religiosos terciarios capuchinos nuestra señora de los dolores</v>
          </cell>
          <cell r="E530" t="str">
            <v>860005068-3</v>
          </cell>
          <cell r="F530" t="str">
            <v>Jacinto Ivan Guarin Carmona</v>
          </cell>
          <cell r="G530"/>
          <cell r="H530" t="str">
            <v>Carrera 49 No. 53-44</v>
          </cell>
          <cell r="I530" t="str">
            <v>Bello</v>
          </cell>
          <cell r="J530" t="str">
            <v>Floresta</v>
          </cell>
          <cell r="K530" t="str">
            <v>4511915-2754359</v>
          </cell>
          <cell r="L530">
            <v>3217284505</v>
          </cell>
          <cell r="M530" t="str">
            <v>despertares@etsanjose.org</v>
          </cell>
          <cell r="N530" t="str">
            <v>SRPA</v>
          </cell>
          <cell r="O530" t="str">
            <v>Libertad vigilada – asistida</v>
          </cell>
          <cell r="P530"/>
          <cell r="Q530" t="str">
            <v>SRPA</v>
          </cell>
          <cell r="R530"/>
          <cell r="S530" t="str">
            <v>0500-815-2020</v>
          </cell>
          <cell r="T530"/>
          <cell r="U530"/>
          <cell r="V530">
            <v>44181</v>
          </cell>
          <cell r="W530">
            <v>44347</v>
          </cell>
          <cell r="X530"/>
          <cell r="Y530" t="str">
            <v>Claudia Liliana Rios</v>
          </cell>
        </row>
        <row r="531">
          <cell r="B531" t="str">
            <v>05-50-530</v>
          </cell>
          <cell r="C531" t="str">
            <v>Antioquia</v>
          </cell>
          <cell r="D531" t="str">
            <v>Congregación religiosos terciarios capuchinos nuestra señora de los dolores</v>
          </cell>
          <cell r="E531" t="str">
            <v>860005068-3</v>
          </cell>
          <cell r="F531" t="str">
            <v>Jacinto Ivan Guarin Carmona</v>
          </cell>
          <cell r="G531"/>
          <cell r="H531" t="str">
            <v>Carrera 50 No. 49-32 Apartamento 203</v>
          </cell>
          <cell r="I531" t="str">
            <v>Guarne</v>
          </cell>
          <cell r="J531" t="str">
            <v>Floresta</v>
          </cell>
          <cell r="K531"/>
          <cell r="L531"/>
          <cell r="M531" t="str">
            <v>caminosdelibertad@etsanjose.org</v>
          </cell>
          <cell r="N531" t="str">
            <v>SRPA</v>
          </cell>
          <cell r="O531" t="str">
            <v>Libertad vigilada – asistida</v>
          </cell>
          <cell r="P531"/>
          <cell r="Q531" t="str">
            <v>SRPA</v>
          </cell>
          <cell r="R531"/>
          <cell r="S531" t="str">
            <v>0500-815-2020</v>
          </cell>
          <cell r="T531"/>
          <cell r="U531"/>
          <cell r="V531">
            <v>44181</v>
          </cell>
          <cell r="W531">
            <v>44347</v>
          </cell>
          <cell r="X531"/>
          <cell r="Y531" t="str">
            <v>Claudia Liliana Rios</v>
          </cell>
        </row>
        <row r="532">
          <cell r="B532" t="str">
            <v>05-50-531</v>
          </cell>
          <cell r="C532" t="str">
            <v>Antioquia</v>
          </cell>
          <cell r="D532" t="str">
            <v>Congregación religiosos terciarios capuchinos nuestra señora de los dolores</v>
          </cell>
          <cell r="E532" t="str">
            <v>860005068-3</v>
          </cell>
          <cell r="F532" t="str">
            <v>Jacinto Ivan Guarin Carmona</v>
          </cell>
          <cell r="G532"/>
          <cell r="H532" t="str">
            <v>Carrera 28 No. 33-34</v>
          </cell>
          <cell r="I532" t="str">
            <v>Marinilla</v>
          </cell>
          <cell r="J532" t="str">
            <v>Floresta</v>
          </cell>
          <cell r="K532">
            <v>5487339</v>
          </cell>
          <cell r="L532"/>
          <cell r="M532" t="str">
            <v>caminosdelibertad@etsanjose.org</v>
          </cell>
          <cell r="N532" t="str">
            <v>SRPA</v>
          </cell>
          <cell r="O532" t="str">
            <v>Libertad vigilada – asistida</v>
          </cell>
          <cell r="P532"/>
          <cell r="Q532" t="str">
            <v>SRPA</v>
          </cell>
          <cell r="R532"/>
          <cell r="S532" t="str">
            <v>0500-815-2020</v>
          </cell>
          <cell r="T532"/>
          <cell r="U532"/>
          <cell r="V532">
            <v>44181</v>
          </cell>
          <cell r="W532">
            <v>44347</v>
          </cell>
          <cell r="X532"/>
          <cell r="Y532" t="str">
            <v>Claudia Liliana Rios</v>
          </cell>
        </row>
        <row r="533">
          <cell r="B533" t="str">
            <v>05-50-532</v>
          </cell>
          <cell r="C533" t="str">
            <v>Antioquia</v>
          </cell>
          <cell r="D533" t="str">
            <v>Congregación religiosos terciarios capuchinos nuestra señora de los dolores</v>
          </cell>
          <cell r="E533" t="str">
            <v>860005068-3</v>
          </cell>
          <cell r="F533" t="str">
            <v>Jacinto Ivan Guarin Carmona</v>
          </cell>
          <cell r="G533"/>
          <cell r="H533" t="str">
            <v>Diagonal 44 No. 31-70</v>
          </cell>
          <cell r="I533" t="str">
            <v>Bello</v>
          </cell>
          <cell r="J533" t="str">
            <v>Floresta</v>
          </cell>
          <cell r="K533" t="str">
            <v>4810808 ext 130-103</v>
          </cell>
          <cell r="L533">
            <v>3217284505</v>
          </cell>
          <cell r="M533" t="str">
            <v>nuevoshorizontes@etsanjose.org</v>
          </cell>
          <cell r="N533" t="str">
            <v>SRPA</v>
          </cell>
          <cell r="O533" t="str">
            <v>Semicerrado externado</v>
          </cell>
          <cell r="P533" t="str">
            <v>Jornada completa</v>
          </cell>
          <cell r="Q533" t="str">
            <v>SRPA</v>
          </cell>
          <cell r="R533"/>
          <cell r="S533" t="str">
            <v>0500-810-2020</v>
          </cell>
          <cell r="T533">
            <v>85</v>
          </cell>
          <cell r="U533"/>
          <cell r="V533">
            <v>44181</v>
          </cell>
          <cell r="W533">
            <v>44347</v>
          </cell>
          <cell r="X533">
            <v>448146903</v>
          </cell>
          <cell r="Y533" t="str">
            <v>Claudia Liliana Rios</v>
          </cell>
        </row>
        <row r="534">
          <cell r="B534" t="str">
            <v>05-50-533</v>
          </cell>
          <cell r="C534" t="str">
            <v>Antioquia</v>
          </cell>
          <cell r="D534" t="str">
            <v>Congregación religiosos terciarios capuchinos nuestra señora de los dolores</v>
          </cell>
          <cell r="E534" t="str">
            <v>860005068-3</v>
          </cell>
          <cell r="F534" t="str">
            <v>Jacinto Ivan Guarin Carmona</v>
          </cell>
          <cell r="G534"/>
          <cell r="H534" t="str">
            <v>Vereda Las Garzonas Cascajo Abajo</v>
          </cell>
          <cell r="I534" t="str">
            <v>El Carmen De Viboral</v>
          </cell>
          <cell r="J534" t="str">
            <v>Floresta</v>
          </cell>
          <cell r="K534">
            <v>5617242</v>
          </cell>
          <cell r="L534"/>
          <cell r="M534" t="str">
            <v>nuevoamanecer@etsanjose.org</v>
          </cell>
          <cell r="N534" t="str">
            <v>SRPA</v>
          </cell>
          <cell r="O534" t="str">
            <v>Semicerrado externado</v>
          </cell>
          <cell r="P534" t="str">
            <v>Jornada completa</v>
          </cell>
          <cell r="Q534" t="str">
            <v>SRPA</v>
          </cell>
          <cell r="R534"/>
          <cell r="S534" t="str">
            <v>0500-810-2020</v>
          </cell>
          <cell r="T534"/>
          <cell r="U534"/>
          <cell r="V534">
            <v>44181</v>
          </cell>
          <cell r="W534">
            <v>44347</v>
          </cell>
          <cell r="X534"/>
          <cell r="Y534" t="str">
            <v>Claudia Liliana Rios</v>
          </cell>
        </row>
        <row r="535">
          <cell r="B535" t="str">
            <v>05-50-534</v>
          </cell>
          <cell r="C535" t="str">
            <v>Antioquia</v>
          </cell>
          <cell r="D535" t="str">
            <v>Congregación religiosos terciarios capuchinos nuestra señora de los dolores</v>
          </cell>
          <cell r="E535" t="str">
            <v>860005068-3</v>
          </cell>
          <cell r="F535" t="str">
            <v>Jacinto Ivan Guarin Carmona</v>
          </cell>
          <cell r="G535"/>
          <cell r="H535" t="str">
            <v>Diagonal 44 No. 31-70</v>
          </cell>
          <cell r="I535" t="str">
            <v>Bello</v>
          </cell>
          <cell r="J535" t="str">
            <v>Floresta</v>
          </cell>
          <cell r="K535" t="str">
            <v>4810808 ext 151-154</v>
          </cell>
          <cell r="L535">
            <v>3217284505</v>
          </cell>
          <cell r="M535" t="str">
            <v>ora@etsanjose.org</v>
          </cell>
          <cell r="N535" t="str">
            <v>SRPA</v>
          </cell>
          <cell r="O535" t="str">
            <v>Semicerrado internado</v>
          </cell>
          <cell r="P535"/>
          <cell r="Q535" t="str">
            <v>SRPA</v>
          </cell>
          <cell r="R535"/>
          <cell r="S535" t="str">
            <v>0500-820-2020</v>
          </cell>
          <cell r="T535">
            <v>90</v>
          </cell>
          <cell r="U535"/>
          <cell r="V535">
            <v>44181</v>
          </cell>
          <cell r="W535">
            <v>44347</v>
          </cell>
          <cell r="X535">
            <v>938711006</v>
          </cell>
          <cell r="Y535" t="str">
            <v>Claudia Liliana Rios</v>
          </cell>
        </row>
        <row r="536">
          <cell r="B536" t="str">
            <v>05-50-535</v>
          </cell>
          <cell r="C536" t="str">
            <v>Antioquia</v>
          </cell>
          <cell r="D536" t="str">
            <v>Congregación religiosos terciarios capuchinos nuestra señora de los dolores</v>
          </cell>
          <cell r="E536" t="str">
            <v>860005068-3</v>
          </cell>
          <cell r="F536" t="str">
            <v>Jacinto Ivan Guarin Carmona</v>
          </cell>
          <cell r="G536"/>
          <cell r="H536" t="str">
            <v>Calle 55 No. 42-17</v>
          </cell>
          <cell r="I536" t="str">
            <v>Medellín</v>
          </cell>
          <cell r="J536" t="str">
            <v>Floresta</v>
          </cell>
          <cell r="K536">
            <v>2163310</v>
          </cell>
          <cell r="L536"/>
          <cell r="M536" t="str">
            <v>casajuvenil@etsanjose.org</v>
          </cell>
          <cell r="N536" t="str">
            <v>SRPA</v>
          </cell>
          <cell r="O536" t="str">
            <v>Prestación de servicios sociales a la comunidad</v>
          </cell>
          <cell r="P536"/>
          <cell r="Q536" t="str">
            <v>SRPA</v>
          </cell>
          <cell r="R536"/>
          <cell r="S536" t="str">
            <v>0500-807-2020</v>
          </cell>
          <cell r="T536">
            <v>20</v>
          </cell>
          <cell r="U536"/>
          <cell r="V536">
            <v>44181</v>
          </cell>
          <cell r="W536">
            <v>44347</v>
          </cell>
          <cell r="X536">
            <v>35543880</v>
          </cell>
          <cell r="Y536" t="str">
            <v>Claudia Liliana Rios</v>
          </cell>
        </row>
        <row r="537">
          <cell r="B537" t="str">
            <v>05-50-536</v>
          </cell>
          <cell r="C537" t="str">
            <v>Antioquia</v>
          </cell>
          <cell r="D537" t="str">
            <v>Congregación religiosos terciarios capuchinos nuestra señora de los dolores</v>
          </cell>
          <cell r="E537" t="str">
            <v>860005068-3</v>
          </cell>
          <cell r="F537" t="str">
            <v>Jacinto Ivan Guarin Carmona</v>
          </cell>
          <cell r="G537"/>
          <cell r="H537" t="str">
            <v>Diagonal 44 No. 31-70</v>
          </cell>
          <cell r="I537" t="str">
            <v>Bello</v>
          </cell>
          <cell r="J537" t="str">
            <v>Floresta</v>
          </cell>
          <cell r="K537" t="str">
            <v>4810808 ext 126-317</v>
          </cell>
          <cell r="L537">
            <v>3217284505</v>
          </cell>
          <cell r="M537" t="str">
            <v>exodo@etsanjose.org</v>
          </cell>
          <cell r="N537" t="str">
            <v>SRPA</v>
          </cell>
          <cell r="O537" t="str">
            <v>Apoyo postinstitucional – SRPA</v>
          </cell>
          <cell r="P537"/>
          <cell r="Q537" t="str">
            <v>SRPA</v>
          </cell>
          <cell r="R537"/>
          <cell r="S537" t="str">
            <v>0500-817-2020</v>
          </cell>
          <cell r="T537">
            <v>350</v>
          </cell>
          <cell r="U537"/>
          <cell r="V537">
            <v>44181</v>
          </cell>
          <cell r="W537">
            <v>44347</v>
          </cell>
          <cell r="X537">
            <v>715044750</v>
          </cell>
          <cell r="Y537" t="str">
            <v>Claudia Liliana Rios</v>
          </cell>
        </row>
        <row r="538">
          <cell r="B538" t="str">
            <v>05-6-537</v>
          </cell>
          <cell r="C538" t="str">
            <v>Antioquia</v>
          </cell>
          <cell r="D538" t="str">
            <v>Asociación amigos con calor humano</v>
          </cell>
          <cell r="E538" t="str">
            <v>890983816-1</v>
          </cell>
          <cell r="F538" t="str">
            <v>Alba Doris Rojas Silva</v>
          </cell>
          <cell r="G538"/>
          <cell r="H538" t="str">
            <v>Carrera 50C No. 59-87</v>
          </cell>
          <cell r="I538" t="str">
            <v>Medellín</v>
          </cell>
          <cell r="J538" t="str">
            <v>Nororiental</v>
          </cell>
          <cell r="K538">
            <v>2921140</v>
          </cell>
          <cell r="L538" t="str">
            <v>3137919698 - 318 892 54 10.</v>
          </cell>
          <cell r="M538" t="str">
            <v>coordinacionhogaressustitutos@asociacionamigos.org</v>
          </cell>
          <cell r="N538" t="str">
            <v>SRD</v>
          </cell>
          <cell r="O538" t="str">
            <v>Hogar sustituto entidad</v>
          </cell>
          <cell r="P538"/>
          <cell r="Q538" t="str">
            <v>Discapacidad</v>
          </cell>
          <cell r="R538"/>
          <cell r="S538" t="str">
            <v>0500-732-2020</v>
          </cell>
          <cell r="T538">
            <v>50</v>
          </cell>
          <cell r="U538"/>
          <cell r="V538">
            <v>44166</v>
          </cell>
          <cell r="W538">
            <v>44347</v>
          </cell>
          <cell r="X538">
            <v>494024450</v>
          </cell>
          <cell r="Y538" t="str">
            <v>Gloria Lucia Montoya Arenas</v>
          </cell>
        </row>
        <row r="539">
          <cell r="B539" t="str">
            <v>05-34-538</v>
          </cell>
          <cell r="C539" t="str">
            <v>Antioquia</v>
          </cell>
          <cell r="D539" t="str">
            <v>Casa nuestra señora de Chiquinquirá</v>
          </cell>
          <cell r="E539" t="str">
            <v>890905743-8</v>
          </cell>
          <cell r="F539" t="str">
            <v>Beatriz Eugenia Vega Trujillo</v>
          </cell>
          <cell r="G539"/>
          <cell r="H539" t="str">
            <v>Calle 27A No. 80-33 ; Calle 27a No. 80-29</v>
          </cell>
          <cell r="I539" t="str">
            <v>Medellín</v>
          </cell>
          <cell r="J539" t="str">
            <v>Aburra Sur</v>
          </cell>
          <cell r="K539">
            <v>5575571</v>
          </cell>
          <cell r="L539">
            <v>3005594915</v>
          </cell>
          <cell r="M539" t="str">
            <v>casauniversitaria@casadelachinca.org;</v>
          </cell>
          <cell r="N539" t="str">
            <v>SRD</v>
          </cell>
          <cell r="O539" t="str">
            <v>Casa universitaria</v>
          </cell>
          <cell r="P539"/>
          <cell r="Q539" t="str">
            <v>Vulneración</v>
          </cell>
          <cell r="R539"/>
          <cell r="S539" t="str">
            <v>0500-738-2020</v>
          </cell>
          <cell r="T539">
            <v>30</v>
          </cell>
          <cell r="U539"/>
          <cell r="V539">
            <v>44166</v>
          </cell>
          <cell r="W539">
            <v>44347</v>
          </cell>
          <cell r="X539">
            <v>280932060</v>
          </cell>
          <cell r="Y539" t="str">
            <v>Ivonne Rocio Hurtado Villaquiran</v>
          </cell>
        </row>
        <row r="540">
          <cell r="B540" t="str">
            <v>05-201-539</v>
          </cell>
          <cell r="C540" t="str">
            <v>Antioquia</v>
          </cell>
          <cell r="D540" t="str">
            <v>Fundación Sanar</v>
          </cell>
          <cell r="E540" t="str">
            <v>900196085-1</v>
          </cell>
          <cell r="F540" t="str">
            <v>Gladis Pabon Toro</v>
          </cell>
          <cell r="G540"/>
          <cell r="H540" t="str">
            <v>Calle 51 No. 47A-12</v>
          </cell>
          <cell r="I540" t="str">
            <v>Itagui</v>
          </cell>
          <cell r="J540" t="str">
            <v>Aburra Sur</v>
          </cell>
          <cell r="K540">
            <v>3773357</v>
          </cell>
          <cell r="L540">
            <v>3168290475</v>
          </cell>
          <cell r="M540" t="str">
            <v>mifundacionsanarc@gmail.com</v>
          </cell>
          <cell r="N540" t="str">
            <v>SRD</v>
          </cell>
          <cell r="O540" t="str">
            <v>Intervención de apoyo - Apoyo psicológico especializado</v>
          </cell>
          <cell r="P540"/>
          <cell r="Q540" t="str">
            <v>Violencia sexual</v>
          </cell>
          <cell r="R540"/>
          <cell r="S540" t="str">
            <v>0500-730-2020</v>
          </cell>
          <cell r="T540"/>
          <cell r="U540">
            <v>288</v>
          </cell>
          <cell r="V540">
            <v>44166</v>
          </cell>
          <cell r="W540">
            <v>44347</v>
          </cell>
          <cell r="X540">
            <v>119795040</v>
          </cell>
          <cell r="Y540" t="str">
            <v>Ivonne Rocio Hurtado Villaquiran</v>
          </cell>
        </row>
        <row r="541">
          <cell r="B541" t="str">
            <v>44-196-540</v>
          </cell>
          <cell r="C541" t="str">
            <v>La_Guajira</v>
          </cell>
          <cell r="D541" t="str">
            <v>Fundación Restaurar</v>
          </cell>
          <cell r="E541" t="str">
            <v>806016277-7</v>
          </cell>
          <cell r="F541" t="str">
            <v>Judith Pacheco</v>
          </cell>
          <cell r="G541"/>
          <cell r="H541" t="str">
            <v>Calle 18 No. 14-47 Barrio gustavo Rojas pinilla</v>
          </cell>
          <cell r="I541" t="str">
            <v>Riohacha</v>
          </cell>
          <cell r="J541" t="str">
            <v>Riohacha 2</v>
          </cell>
          <cell r="K541"/>
          <cell r="L541">
            <v>3008072306</v>
          </cell>
          <cell r="M541" t="str">
            <v>internadorestaurar@outlook.com</v>
          </cell>
          <cell r="N541" t="str">
            <v>SRD</v>
          </cell>
          <cell r="O541" t="str">
            <v>Internado</v>
          </cell>
          <cell r="P541"/>
          <cell r="Q541" t="str">
            <v>Vulneración</v>
          </cell>
          <cell r="R541"/>
          <cell r="S541" t="str">
            <v>4400-341-2020</v>
          </cell>
          <cell r="T541">
            <v>50</v>
          </cell>
          <cell r="U541"/>
          <cell r="V541">
            <v>44200</v>
          </cell>
          <cell r="W541">
            <v>44347</v>
          </cell>
          <cell r="X541">
            <v>363620500</v>
          </cell>
          <cell r="Y541" t="str">
            <v>Maleli Fernandez</v>
          </cell>
        </row>
        <row r="542">
          <cell r="B542" t="str">
            <v>44-196-541</v>
          </cell>
          <cell r="C542" t="str">
            <v>La_Guajira</v>
          </cell>
          <cell r="D542" t="str">
            <v>Fundación Restaurar</v>
          </cell>
          <cell r="E542" t="str">
            <v>806016277-7</v>
          </cell>
          <cell r="F542" t="str">
            <v>Judith Pacheco</v>
          </cell>
          <cell r="G542"/>
          <cell r="H542" t="str">
            <v>Calle 18 No. 14-47 Barrio gustavo Rojas pinilla</v>
          </cell>
          <cell r="I542" t="str">
            <v>Riohacha</v>
          </cell>
          <cell r="J542" t="str">
            <v>Riohacha 2</v>
          </cell>
          <cell r="K542"/>
          <cell r="L542">
            <v>3104705903</v>
          </cell>
          <cell r="M542" t="str">
            <v>restaurarhogarsustituto@gmail.com</v>
          </cell>
          <cell r="N542" t="str">
            <v>SRD</v>
          </cell>
          <cell r="O542" t="str">
            <v>Hogar sustituto entidad</v>
          </cell>
          <cell r="P542"/>
          <cell r="Q542" t="str">
            <v>Vulneración</v>
          </cell>
          <cell r="R542"/>
          <cell r="S542" t="str">
            <v>4400-348-2020</v>
          </cell>
          <cell r="T542">
            <v>64</v>
          </cell>
          <cell r="U542"/>
          <cell r="V542">
            <v>44200</v>
          </cell>
          <cell r="W542">
            <v>44347</v>
          </cell>
          <cell r="X542">
            <v>398579520</v>
          </cell>
          <cell r="Y542" t="str">
            <v>Elka Cobo</v>
          </cell>
        </row>
        <row r="543">
          <cell r="B543" t="str">
            <v>44-195-542</v>
          </cell>
          <cell r="C543" t="str">
            <v>La_Guajira</v>
          </cell>
          <cell r="D543" t="str">
            <v>Fundación Renacer</v>
          </cell>
          <cell r="E543" t="str">
            <v>800230838-3</v>
          </cell>
          <cell r="F543" t="str">
            <v>Luz Estella Cardenas Ovalle</v>
          </cell>
          <cell r="G543"/>
          <cell r="H543" t="str">
            <v>Carrera 7H No. 34-49</v>
          </cell>
          <cell r="I543" t="str">
            <v>Riohacha</v>
          </cell>
          <cell r="J543" t="str">
            <v>Riohacha 2</v>
          </cell>
          <cell r="K543"/>
          <cell r="L543">
            <v>3234483550</v>
          </cell>
          <cell r="M543" t="str">
            <v>renacerguajira@fundaciónrenacer.org</v>
          </cell>
          <cell r="N543" t="str">
            <v>SRD</v>
          </cell>
          <cell r="O543" t="str">
            <v>Internado</v>
          </cell>
          <cell r="P543"/>
          <cell r="Q543" t="str">
            <v>Violencia sexual</v>
          </cell>
          <cell r="R543"/>
          <cell r="S543" t="str">
            <v>4400-347-2020</v>
          </cell>
          <cell r="T543">
            <v>45</v>
          </cell>
          <cell r="U543"/>
          <cell r="V543">
            <v>44200</v>
          </cell>
          <cell r="W543">
            <v>44347</v>
          </cell>
          <cell r="X543">
            <v>318332925</v>
          </cell>
          <cell r="Y543" t="str">
            <v>Maleli Fernandez</v>
          </cell>
        </row>
        <row r="544">
          <cell r="B544" t="str">
            <v>44-158-543</v>
          </cell>
          <cell r="C544" t="str">
            <v>La_Guajira</v>
          </cell>
          <cell r="D544" t="str">
            <v>Fundación misión niños Colombia - MINICOL</v>
          </cell>
          <cell r="E544" t="str">
            <v>800225543-6</v>
          </cell>
          <cell r="F544" t="str">
            <v>Maribel Arrieta</v>
          </cell>
          <cell r="G544"/>
          <cell r="H544" t="str">
            <v>Calle 13 No. 13-09</v>
          </cell>
          <cell r="I544" t="str">
            <v>San Juan Del Cesar</v>
          </cell>
          <cell r="J544" t="str">
            <v>Fonseca 3</v>
          </cell>
          <cell r="K544"/>
          <cell r="L544">
            <v>3117285213</v>
          </cell>
          <cell r="M544" t="str">
            <v>minicolguajira@yahoo.com.mx</v>
          </cell>
          <cell r="N544" t="str">
            <v>SRD</v>
          </cell>
          <cell r="O544" t="str">
            <v>Externado</v>
          </cell>
          <cell r="P544" t="str">
            <v>Media jornada</v>
          </cell>
          <cell r="Q544" t="str">
            <v>Vulneración</v>
          </cell>
          <cell r="R544"/>
          <cell r="S544" t="str">
            <v>4400-342-2020</v>
          </cell>
          <cell r="T544">
            <v>56</v>
          </cell>
          <cell r="U544"/>
          <cell r="V544">
            <v>44200</v>
          </cell>
          <cell r="W544">
            <v>44347</v>
          </cell>
          <cell r="X544">
            <v>148832880</v>
          </cell>
          <cell r="Y544" t="str">
            <v>Laura Suarez</v>
          </cell>
        </row>
        <row r="545">
          <cell r="B545" t="str">
            <v>44-209-544</v>
          </cell>
          <cell r="C545" t="str">
            <v>La_Guajira</v>
          </cell>
          <cell r="D545" t="str">
            <v>Fundación Significarte</v>
          </cell>
          <cell r="E545" t="str">
            <v>901034401-5</v>
          </cell>
          <cell r="F545" t="str">
            <v>Isaira Patricia Espitia Petro</v>
          </cell>
          <cell r="G545"/>
          <cell r="H545" t="str">
            <v>Calle 2 No. 16-21 Barrio Loma Fresca</v>
          </cell>
          <cell r="I545" t="str">
            <v>Maicao</v>
          </cell>
          <cell r="J545" t="str">
            <v>Maicao 5</v>
          </cell>
          <cell r="K545"/>
          <cell r="L545">
            <v>3118613881</v>
          </cell>
          <cell r="M545" t="str">
            <v>significartemaicao@gmail.com</v>
          </cell>
          <cell r="N545" t="str">
            <v>SRD</v>
          </cell>
          <cell r="O545" t="str">
            <v>Centro de emergencia</v>
          </cell>
          <cell r="P545"/>
          <cell r="Q545" t="str">
            <v>Vulneración</v>
          </cell>
          <cell r="R545"/>
          <cell r="S545" t="str">
            <v>4400-349-2020</v>
          </cell>
          <cell r="T545">
            <v>30</v>
          </cell>
          <cell r="U545"/>
          <cell r="V545">
            <v>44200</v>
          </cell>
          <cell r="W545">
            <v>44255</v>
          </cell>
          <cell r="X545">
            <v>104533560</v>
          </cell>
          <cell r="Y545" t="str">
            <v>Keli Solano</v>
          </cell>
        </row>
        <row r="546">
          <cell r="B546" t="str">
            <v>44-75-545</v>
          </cell>
          <cell r="C546" t="str">
            <v>La_Guajira</v>
          </cell>
          <cell r="D546" t="str">
            <v>Corporación para la atención integral de menores de la Colombia - CAIMEC</v>
          </cell>
          <cell r="E546" t="str">
            <v>825001822-5</v>
          </cell>
          <cell r="F546" t="str">
            <v>Indira Buendia Garcia</v>
          </cell>
          <cell r="G546"/>
          <cell r="H546" t="str">
            <v>Calle 3b No. 1c-74 Barrio Arriba</v>
          </cell>
          <cell r="I546" t="str">
            <v>Riohacha</v>
          </cell>
          <cell r="J546" t="str">
            <v>Riohacha 2</v>
          </cell>
          <cell r="K546"/>
          <cell r="L546">
            <v>3007703368</v>
          </cell>
          <cell r="M546" t="str">
            <v>caimec@hotmail.com</v>
          </cell>
          <cell r="N546" t="str">
            <v>SRPA</v>
          </cell>
          <cell r="O546" t="str">
            <v>Semicerrado externado</v>
          </cell>
          <cell r="P546" t="str">
            <v>Media jornada</v>
          </cell>
          <cell r="Q546" t="str">
            <v>SRPA</v>
          </cell>
          <cell r="R546"/>
          <cell r="S546" t="str">
            <v>4400-338-2020</v>
          </cell>
          <cell r="T546">
            <v>52</v>
          </cell>
          <cell r="U546"/>
          <cell r="V546">
            <v>44200</v>
          </cell>
          <cell r="W546">
            <v>44347</v>
          </cell>
          <cell r="X546">
            <v>147439760</v>
          </cell>
          <cell r="Y546" t="str">
            <v>Maleli Fernandez</v>
          </cell>
        </row>
        <row r="547">
          <cell r="B547" t="str">
            <v>44-75-546</v>
          </cell>
          <cell r="C547" t="str">
            <v>La_Guajira</v>
          </cell>
          <cell r="D547" t="str">
            <v>Corporación para la atención integral de menores de la Colombia - CAIMEC</v>
          </cell>
          <cell r="E547" t="str">
            <v>825001822-5</v>
          </cell>
          <cell r="F547" t="str">
            <v>Indira Buendia Garcia</v>
          </cell>
          <cell r="G547"/>
          <cell r="H547" t="str">
            <v>Calle 3b No. 1c-74 Barrio Arriba</v>
          </cell>
          <cell r="I547" t="str">
            <v>Riohacha</v>
          </cell>
          <cell r="J547" t="str">
            <v>Riohacha 2</v>
          </cell>
          <cell r="K547"/>
          <cell r="L547">
            <v>3007703368</v>
          </cell>
          <cell r="M547" t="str">
            <v>caimec@hotmail.com</v>
          </cell>
          <cell r="N547" t="str">
            <v>SRPA</v>
          </cell>
          <cell r="O547" t="str">
            <v>Apoyo postinstitucional – SRPA</v>
          </cell>
          <cell r="P547"/>
          <cell r="Q547" t="str">
            <v>SRPA</v>
          </cell>
          <cell r="R547"/>
          <cell r="S547" t="str">
            <v>4400-339-2020</v>
          </cell>
          <cell r="T547">
            <v>15</v>
          </cell>
          <cell r="U547"/>
          <cell r="V547">
            <v>44200</v>
          </cell>
          <cell r="W547">
            <v>44347</v>
          </cell>
          <cell r="X547">
            <v>27932850</v>
          </cell>
          <cell r="Y547" t="str">
            <v>Maleli Fernandez</v>
          </cell>
        </row>
        <row r="548">
          <cell r="B548" t="str">
            <v>44-75-547</v>
          </cell>
          <cell r="C548" t="str">
            <v>La_Guajira</v>
          </cell>
          <cell r="D548" t="str">
            <v>Corporación para la atención integral de menores de la Colombia - CAIMEC</v>
          </cell>
          <cell r="E548" t="str">
            <v>825001822-5</v>
          </cell>
          <cell r="F548" t="str">
            <v>Indira Buendia Garcia</v>
          </cell>
          <cell r="G548"/>
          <cell r="H548" t="str">
            <v>Calle 3b No. 1c-74 Barrio Arriba</v>
          </cell>
          <cell r="I548" t="str">
            <v>Riohacha</v>
          </cell>
          <cell r="J548" t="str">
            <v>Riohacha 2</v>
          </cell>
          <cell r="K548"/>
          <cell r="L548">
            <v>3007703368</v>
          </cell>
          <cell r="M548" t="str">
            <v>caimec@hotmail.com</v>
          </cell>
          <cell r="N548" t="str">
            <v>SRPA</v>
          </cell>
          <cell r="O548" t="str">
            <v>Libertad vigilada – asistida</v>
          </cell>
          <cell r="P548"/>
          <cell r="Q548" t="str">
            <v>SRPA</v>
          </cell>
          <cell r="R548"/>
          <cell r="S548" t="str">
            <v>4400-340-2020</v>
          </cell>
          <cell r="T548">
            <v>52</v>
          </cell>
          <cell r="U548"/>
          <cell r="V548">
            <v>44200</v>
          </cell>
          <cell r="W548">
            <v>44347</v>
          </cell>
          <cell r="X548">
            <v>122294640</v>
          </cell>
          <cell r="Y548" t="str">
            <v>Maleli Fernandez</v>
          </cell>
        </row>
        <row r="549">
          <cell r="B549" t="str">
            <v>68-79-548</v>
          </cell>
          <cell r="C549" t="str">
            <v>Santander</v>
          </cell>
          <cell r="D549" t="str">
            <v>Corporación Servired</v>
          </cell>
          <cell r="E549" t="str">
            <v>900194485-5</v>
          </cell>
          <cell r="F549" t="str">
            <v>Carlos Alberto Marulanda Chica</v>
          </cell>
          <cell r="G549"/>
          <cell r="H549" t="str">
            <v>Calle 55 No. 24-84 Barrio Galán</v>
          </cell>
          <cell r="I549" t="str">
            <v>Barrancabermeja</v>
          </cell>
          <cell r="J549" t="str">
            <v>La Floresta</v>
          </cell>
          <cell r="K549">
            <v>3126595</v>
          </cell>
          <cell r="L549">
            <v>3126252824</v>
          </cell>
          <cell r="M549" t="str">
            <v>czlafloresta@corporacionservired.org</v>
          </cell>
          <cell r="N549" t="str">
            <v>SRD</v>
          </cell>
          <cell r="O549" t="str">
            <v>Hogar sustituto entidad</v>
          </cell>
          <cell r="P549"/>
          <cell r="Q549" t="str">
            <v>HS: Vulneración - Discapacidad</v>
          </cell>
          <cell r="R549"/>
          <cell r="S549" t="str">
            <v>68-565-2020</v>
          </cell>
          <cell r="T549">
            <v>97</v>
          </cell>
          <cell r="U549"/>
          <cell r="V549">
            <v>44181</v>
          </cell>
          <cell r="W549">
            <v>44347</v>
          </cell>
          <cell r="X549">
            <v>692429064</v>
          </cell>
          <cell r="Y549" t="str">
            <v>Carmen Cecilia Castaño Matute</v>
          </cell>
        </row>
        <row r="550">
          <cell r="B550" t="str">
            <v>68-79-549</v>
          </cell>
          <cell r="C550" t="str">
            <v>Santander</v>
          </cell>
          <cell r="D550" t="str">
            <v>Corporación Servired</v>
          </cell>
          <cell r="E550" t="str">
            <v>900194485-5</v>
          </cell>
          <cell r="F550" t="str">
            <v>Carlos Alberto Marulanda Chica</v>
          </cell>
          <cell r="G550"/>
          <cell r="H550" t="str">
            <v>Carrera 26 No. 33-61 Barrio Antonia Santos</v>
          </cell>
          <cell r="I550" t="str">
            <v>Bucaramanga</v>
          </cell>
          <cell r="J550" t="str">
            <v>Luis Carlos Galan</v>
          </cell>
          <cell r="K550" t="str">
            <v>037-6914142</v>
          </cell>
          <cell r="L550">
            <v>3104963752</v>
          </cell>
          <cell r="M550" t="str">
            <v>coordinacionbucaramanga@corporacionservired.org corporacionservired1@hotmail.com</v>
          </cell>
          <cell r="N550" t="str">
            <v>SRD</v>
          </cell>
          <cell r="O550" t="str">
            <v>Hogar sustituto entidad</v>
          </cell>
          <cell r="P550"/>
          <cell r="Q550" t="str">
            <v>HS: Vulneración - Discapacidad</v>
          </cell>
          <cell r="R550"/>
          <cell r="S550" t="str">
            <v>68-554-2020</v>
          </cell>
          <cell r="T550">
            <v>345</v>
          </cell>
          <cell r="U550"/>
          <cell r="V550">
            <v>44181</v>
          </cell>
          <cell r="W550">
            <v>44347</v>
          </cell>
          <cell r="X550">
            <v>2508592309</v>
          </cell>
          <cell r="Y550" t="str">
            <v>Vanessa Álvarez Sierra</v>
          </cell>
        </row>
        <row r="551">
          <cell r="B551" t="str">
            <v>68-79-550</v>
          </cell>
          <cell r="C551" t="str">
            <v>Santander</v>
          </cell>
          <cell r="D551" t="str">
            <v>Corporación Servired</v>
          </cell>
          <cell r="E551" t="str">
            <v>900194485-5</v>
          </cell>
          <cell r="F551" t="str">
            <v>Carlos Alberto Marulanda Chica</v>
          </cell>
          <cell r="G551"/>
          <cell r="H551" t="str">
            <v>Carrera 26 No. 33-61 Barrio Antonia Santos</v>
          </cell>
          <cell r="I551" t="str">
            <v>Málaga</v>
          </cell>
          <cell r="J551" t="str">
            <v>Malaga</v>
          </cell>
          <cell r="K551" t="str">
            <v>037-6914142</v>
          </cell>
          <cell r="L551">
            <v>3142584271</v>
          </cell>
          <cell r="M551" t="str">
            <v>coordinadoramunicipios@corporacionservired.org czmalaga@corporacionservired.org</v>
          </cell>
          <cell r="N551" t="str">
            <v>SRD</v>
          </cell>
          <cell r="O551" t="str">
            <v>Hogar sustituto entidad</v>
          </cell>
          <cell r="P551"/>
          <cell r="Q551" t="str">
            <v>HS: Vulneración - Discapacidad</v>
          </cell>
          <cell r="R551"/>
          <cell r="S551" t="str">
            <v>68-561-2020</v>
          </cell>
          <cell r="T551">
            <v>185</v>
          </cell>
          <cell r="U551"/>
          <cell r="V551">
            <v>44181</v>
          </cell>
          <cell r="W551">
            <v>44347</v>
          </cell>
          <cell r="X551">
            <v>1329600360</v>
          </cell>
          <cell r="Y551" t="str">
            <v>Lucia Margarita Arenas</v>
          </cell>
        </row>
        <row r="552">
          <cell r="B552" t="str">
            <v>68-164-551</v>
          </cell>
          <cell r="C552" t="str">
            <v>Santander</v>
          </cell>
          <cell r="D552" t="str">
            <v>Fundación niño Jesús de Belén</v>
          </cell>
          <cell r="E552" t="str">
            <v>890203407-5</v>
          </cell>
          <cell r="F552" t="str">
            <v>Julieta Rueda García</v>
          </cell>
          <cell r="G552"/>
          <cell r="H552" t="str">
            <v>Carrera 4 No. 11-08 San Juan de Dios</v>
          </cell>
          <cell r="I552" t="str">
            <v>San Gil</v>
          </cell>
          <cell r="J552" t="str">
            <v>San Gil</v>
          </cell>
          <cell r="K552">
            <v>7235823</v>
          </cell>
          <cell r="L552">
            <v>3132262838</v>
          </cell>
          <cell r="M552" t="str">
            <v>coordinacioninternadoninojesusdebelen@hotmail.com fundeninobelen2@hotmail.com</v>
          </cell>
          <cell r="N552" t="str">
            <v>SRD</v>
          </cell>
          <cell r="O552" t="str">
            <v>Internado</v>
          </cell>
          <cell r="P552"/>
          <cell r="Q552" t="str">
            <v>Vulneración</v>
          </cell>
          <cell r="R552"/>
          <cell r="S552" t="str">
            <v>68-570-2020</v>
          </cell>
          <cell r="T552">
            <v>65</v>
          </cell>
          <cell r="U552"/>
          <cell r="V552">
            <v>44181</v>
          </cell>
          <cell r="W552">
            <v>44347</v>
          </cell>
          <cell r="X552">
            <v>518600485</v>
          </cell>
          <cell r="Y552" t="str">
            <v>Miriam Velandia Florez</v>
          </cell>
        </row>
        <row r="553">
          <cell r="B553" t="str">
            <v>68-256-552</v>
          </cell>
          <cell r="C553" t="str">
            <v>Santander</v>
          </cell>
          <cell r="D553" t="str">
            <v>Refugio san José</v>
          </cell>
          <cell r="E553" t="str">
            <v>890201734-1</v>
          </cell>
          <cell r="F553" t="str">
            <v>Hermana Ligia Henao Olarte</v>
          </cell>
          <cell r="G553"/>
          <cell r="H553" t="str">
            <v>Carrera 11 No. 33-14 Barrio Centro</v>
          </cell>
          <cell r="I553" t="str">
            <v>Bucaramanga</v>
          </cell>
          <cell r="J553" t="str">
            <v>Luis Carlos Galan</v>
          </cell>
          <cell r="K553" t="str">
            <v>037-6426389</v>
          </cell>
          <cell r="L553" t="str">
            <v>3228516226 3229074181</v>
          </cell>
          <cell r="M553" t="str">
            <v>refugio-sanjose@hotmail.com shelly_corrrea@hotmail.com</v>
          </cell>
          <cell r="N553" t="str">
            <v>SRD</v>
          </cell>
          <cell r="O553" t="str">
            <v>Internado</v>
          </cell>
          <cell r="P553"/>
          <cell r="Q553" t="str">
            <v>Vulneración</v>
          </cell>
          <cell r="R553"/>
          <cell r="S553" t="str">
            <v>68-545-2020</v>
          </cell>
          <cell r="T553">
            <v>46</v>
          </cell>
          <cell r="U553"/>
          <cell r="V553">
            <v>44181</v>
          </cell>
          <cell r="W553">
            <v>44347</v>
          </cell>
          <cell r="X553">
            <v>367009574</v>
          </cell>
          <cell r="Y553" t="str">
            <v>Vanessa Álvarez Sierra</v>
          </cell>
        </row>
        <row r="554">
          <cell r="B554" t="str">
            <v>68-55-553</v>
          </cell>
          <cell r="C554" t="str">
            <v>Santander</v>
          </cell>
          <cell r="D554" t="str">
            <v>Corporación alianza para el desarrollo ambiental social y económico sostenible - CORPOADASES</v>
          </cell>
          <cell r="E554" t="str">
            <v>900274388-2</v>
          </cell>
          <cell r="F554" t="str">
            <v>Alexander Mantilla Pinto</v>
          </cell>
          <cell r="G554"/>
          <cell r="H554" t="str">
            <v>Carrera 24 No. 103-36 Barrio Provenza</v>
          </cell>
          <cell r="I554" t="str">
            <v>Bucaramanga</v>
          </cell>
          <cell r="J554" t="str">
            <v>Luis Carlos Galan</v>
          </cell>
          <cell r="K554" t="str">
            <v>037-6313167</v>
          </cell>
          <cell r="L554">
            <v>3164972861</v>
          </cell>
          <cell r="M554" t="str">
            <v>hogaressustitutos@corpoadases.com</v>
          </cell>
          <cell r="N554" t="str">
            <v>SRD</v>
          </cell>
          <cell r="O554" t="str">
            <v>Hogar sustituto entidad</v>
          </cell>
          <cell r="P554"/>
          <cell r="Q554" t="str">
            <v>Vulneración</v>
          </cell>
          <cell r="R554"/>
          <cell r="S554" t="str">
            <v>68-533-2020</v>
          </cell>
          <cell r="T554">
            <v>114</v>
          </cell>
          <cell r="U554"/>
          <cell r="V554">
            <v>44181</v>
          </cell>
          <cell r="W554">
            <v>44347</v>
          </cell>
          <cell r="X554">
            <v>799280003</v>
          </cell>
          <cell r="Y554" t="str">
            <v>Vanessa Álvarez Sierra</v>
          </cell>
        </row>
        <row r="555">
          <cell r="B555" t="str">
            <v>68-55-554</v>
          </cell>
          <cell r="C555" t="str">
            <v>Santander</v>
          </cell>
          <cell r="D555" t="str">
            <v>Corporación alianza para el desarrollo ambiental social y económico sostenible - CORPOADASES</v>
          </cell>
          <cell r="E555" t="str">
            <v>900274388-2</v>
          </cell>
          <cell r="F555" t="str">
            <v>Alexander Mantilla Pinto</v>
          </cell>
          <cell r="G555"/>
          <cell r="H555" t="str">
            <v>Carrera 24 No. 103-36 Barrio Provenza</v>
          </cell>
          <cell r="I555" t="str">
            <v>Bucaramanga</v>
          </cell>
          <cell r="J555" t="str">
            <v>Luis Carlos Galan</v>
          </cell>
          <cell r="K555" t="str">
            <v>037-6313167</v>
          </cell>
          <cell r="L555">
            <v>3167430608</v>
          </cell>
          <cell r="M555" t="str">
            <v>externado.restablecimientodederechos@corpoadases.com</v>
          </cell>
          <cell r="N555" t="str">
            <v>SRD</v>
          </cell>
          <cell r="O555" t="str">
            <v>Externado</v>
          </cell>
          <cell r="P555" t="str">
            <v>Media jornada</v>
          </cell>
          <cell r="Q555" t="str">
            <v>Vulneración</v>
          </cell>
          <cell r="R555"/>
          <cell r="S555" t="str">
            <v>68-546-2020</v>
          </cell>
          <cell r="T555">
            <v>230</v>
          </cell>
          <cell r="U555"/>
          <cell r="V555">
            <v>44181</v>
          </cell>
          <cell r="W555">
            <v>44347</v>
          </cell>
          <cell r="X555">
            <v>670625260</v>
          </cell>
          <cell r="Y555" t="str">
            <v>Vanessa Álvarez Sierra</v>
          </cell>
        </row>
        <row r="556">
          <cell r="B556" t="str">
            <v>68-21-555</v>
          </cell>
          <cell r="C556" t="str">
            <v>Santander</v>
          </cell>
          <cell r="D556" t="str">
            <v>Asociación hogares Teresa toda de Colombia</v>
          </cell>
          <cell r="E556" t="str">
            <v>800246218-7</v>
          </cell>
          <cell r="F556" t="str">
            <v>Hermana Mireya Monsalve Villamizar</v>
          </cell>
          <cell r="G556" t="str">
            <v>Unidad Arco Iris</v>
          </cell>
          <cell r="H556" t="str">
            <v>Carrera 39 No. 116A-66 Zapamanga 3</v>
          </cell>
          <cell r="I556" t="str">
            <v>Floridablanca</v>
          </cell>
          <cell r="J556" t="str">
            <v>Luis Carlos Galan</v>
          </cell>
          <cell r="K556" t="str">
            <v>037-6362389</v>
          </cell>
          <cell r="L556">
            <v>3118485721</v>
          </cell>
          <cell r="M556" t="str">
            <v>teresatodabucaramanga@gmail.com</v>
          </cell>
          <cell r="N556" t="str">
            <v>SRD</v>
          </cell>
          <cell r="O556" t="str">
            <v>Internado</v>
          </cell>
          <cell r="P556"/>
          <cell r="Q556" t="str">
            <v>Vulneración</v>
          </cell>
          <cell r="R556"/>
          <cell r="S556" t="str">
            <v>68-557-2020</v>
          </cell>
          <cell r="T556">
            <v>50</v>
          </cell>
          <cell r="U556"/>
          <cell r="V556">
            <v>44181</v>
          </cell>
          <cell r="W556">
            <v>44347</v>
          </cell>
          <cell r="X556">
            <v>398923450</v>
          </cell>
          <cell r="Y556" t="str">
            <v>Vanessa Álvarez Sierra</v>
          </cell>
        </row>
        <row r="557">
          <cell r="B557" t="str">
            <v>68-21-556</v>
          </cell>
          <cell r="C557" t="str">
            <v>Santander</v>
          </cell>
          <cell r="D557" t="str">
            <v>Asociación hogares Teresa toda de Colombia</v>
          </cell>
          <cell r="E557" t="str">
            <v>800246218-7</v>
          </cell>
          <cell r="F557" t="str">
            <v>Hermana Mireya Monsalve Villamizar</v>
          </cell>
          <cell r="G557" t="str">
            <v>Unidad Hogar Amanatachi</v>
          </cell>
          <cell r="H557" t="str">
            <v>Carrera 39 No. 116A-48 Zapamanga 3</v>
          </cell>
          <cell r="I557" t="str">
            <v>Floridablanca</v>
          </cell>
          <cell r="J557" t="str">
            <v>Luis Carlos Galan</v>
          </cell>
          <cell r="K557" t="str">
            <v>037-6362389</v>
          </cell>
          <cell r="L557">
            <v>3118485721</v>
          </cell>
          <cell r="M557" t="str">
            <v>teresatodabucaramanga@gmail.com</v>
          </cell>
          <cell r="N557" t="str">
            <v>SRD</v>
          </cell>
          <cell r="O557" t="str">
            <v>Internado</v>
          </cell>
          <cell r="P557"/>
          <cell r="Q557" t="str">
            <v>Vulneración</v>
          </cell>
          <cell r="R557"/>
          <cell r="S557" t="str">
            <v>68-557-2020</v>
          </cell>
          <cell r="T557"/>
          <cell r="U557"/>
          <cell r="V557">
            <v>44181</v>
          </cell>
          <cell r="W557">
            <v>44347</v>
          </cell>
          <cell r="X557"/>
          <cell r="Y557" t="str">
            <v>Vanessa Álvarez Sierra</v>
          </cell>
        </row>
        <row r="558">
          <cell r="B558" t="str">
            <v>68-21-557</v>
          </cell>
          <cell r="C558" t="str">
            <v>Santander</v>
          </cell>
          <cell r="D558" t="str">
            <v>Asociación hogares Teresa toda de Colombia</v>
          </cell>
          <cell r="E558" t="str">
            <v>800246218-7</v>
          </cell>
          <cell r="F558" t="str">
            <v>Hermana Mireya Monsalve Villamizar</v>
          </cell>
          <cell r="G558" t="str">
            <v>Unidad Teresa Guash</v>
          </cell>
          <cell r="H558" t="str">
            <v>Carrera 39 No. 116A-71 Zapamanga 3</v>
          </cell>
          <cell r="I558" t="str">
            <v>Floridablanca</v>
          </cell>
          <cell r="J558" t="str">
            <v>Luis Carlos Galan</v>
          </cell>
          <cell r="K558" t="str">
            <v>037-6362389</v>
          </cell>
          <cell r="L558">
            <v>3118485721</v>
          </cell>
          <cell r="M558" t="str">
            <v>teresatodabucaramanga@gmail.com</v>
          </cell>
          <cell r="N558" t="str">
            <v>SRD</v>
          </cell>
          <cell r="O558" t="str">
            <v>Internado</v>
          </cell>
          <cell r="P558"/>
          <cell r="Q558" t="str">
            <v>Vulneración</v>
          </cell>
          <cell r="R558"/>
          <cell r="S558" t="str">
            <v>68-557-2020</v>
          </cell>
          <cell r="T558"/>
          <cell r="U558"/>
          <cell r="V558">
            <v>44181</v>
          </cell>
          <cell r="W558">
            <v>44347</v>
          </cell>
          <cell r="X558"/>
          <cell r="Y558" t="str">
            <v>Vanessa Álvarez Sierra</v>
          </cell>
        </row>
        <row r="559">
          <cell r="B559" t="str">
            <v>68-21-558</v>
          </cell>
          <cell r="C559" t="str">
            <v>Santander</v>
          </cell>
          <cell r="D559" t="str">
            <v>Asociación hogares Teresa toda de Colombia</v>
          </cell>
          <cell r="E559" t="str">
            <v>800246218-7</v>
          </cell>
          <cell r="F559" t="str">
            <v>Hermana Mireya Monsalve Villamizar</v>
          </cell>
          <cell r="G559" t="str">
            <v>Unidad San Jose</v>
          </cell>
          <cell r="H559" t="str">
            <v>Carrera 39 No. 116A-72 Zapamanga 3</v>
          </cell>
          <cell r="I559" t="str">
            <v>Floridablanca</v>
          </cell>
          <cell r="J559" t="str">
            <v>Luis Carlos Galan</v>
          </cell>
          <cell r="K559" t="str">
            <v>037-6362389</v>
          </cell>
          <cell r="L559">
            <v>3118485721</v>
          </cell>
          <cell r="M559" t="str">
            <v>teresatodabucaramanga@gmail.com</v>
          </cell>
          <cell r="N559" t="str">
            <v>SRD</v>
          </cell>
          <cell r="O559" t="str">
            <v>Internado</v>
          </cell>
          <cell r="P559"/>
          <cell r="Q559" t="str">
            <v>Vulneración</v>
          </cell>
          <cell r="R559"/>
          <cell r="S559" t="str">
            <v>68-557-2020</v>
          </cell>
          <cell r="T559"/>
          <cell r="U559"/>
          <cell r="V559">
            <v>44181</v>
          </cell>
          <cell r="W559">
            <v>44347</v>
          </cell>
          <cell r="X559"/>
          <cell r="Y559" t="str">
            <v>Vanessa Álvarez Sierra</v>
          </cell>
        </row>
        <row r="560">
          <cell r="B560" t="str">
            <v>68-4-559</v>
          </cell>
          <cell r="C560" t="str">
            <v>Santander</v>
          </cell>
          <cell r="D560" t="str">
            <v>Aldeas infantiles SOS Colombia</v>
          </cell>
          <cell r="E560" t="str">
            <v>860024041-6</v>
          </cell>
          <cell r="F560" t="str">
            <v>Sergio Fernando Garces Arias</v>
          </cell>
          <cell r="G560"/>
          <cell r="H560" t="str">
            <v>Kilómetro 1 Autopista Floridablanca - Vereda Caciano</v>
          </cell>
          <cell r="I560" t="str">
            <v>Piedecuesta</v>
          </cell>
          <cell r="J560" t="str">
            <v>Luis Carlos Galan</v>
          </cell>
          <cell r="K560" t="str">
            <v>037-6398669</v>
          </cell>
          <cell r="L560">
            <v>3052024697</v>
          </cell>
          <cell r="M560" t="str">
            <v>sergio.garces@aldeasinfantiles.org.co yuly.diaz@aldeasinfantiles.org.co</v>
          </cell>
          <cell r="N560" t="str">
            <v>SRD</v>
          </cell>
          <cell r="O560" t="str">
            <v>Casa universitaria</v>
          </cell>
          <cell r="P560"/>
          <cell r="Q560" t="str">
            <v>Vida independiente</v>
          </cell>
          <cell r="R560"/>
          <cell r="S560" t="str">
            <v>68-551-2020</v>
          </cell>
          <cell r="T560">
            <v>27</v>
          </cell>
          <cell r="U560"/>
          <cell r="V560">
            <v>44181</v>
          </cell>
          <cell r="W560">
            <v>44347</v>
          </cell>
          <cell r="X560">
            <v>232282850</v>
          </cell>
          <cell r="Y560" t="str">
            <v>Vanessa Álvarez Sierra</v>
          </cell>
        </row>
        <row r="561">
          <cell r="B561" t="str">
            <v>68-4-560</v>
          </cell>
          <cell r="C561" t="str">
            <v>Santander</v>
          </cell>
          <cell r="D561" t="str">
            <v>Aldeas infantiles SOS Colombia</v>
          </cell>
          <cell r="E561" t="str">
            <v>860024041-6</v>
          </cell>
          <cell r="F561" t="str">
            <v>Sergio Fernando Garces Arias</v>
          </cell>
          <cell r="G561"/>
          <cell r="H561" t="str">
            <v>Kilómetro 1 Autopista Floridablanca - Vereda Caciano</v>
          </cell>
          <cell r="I561" t="str">
            <v>Piedecuesta</v>
          </cell>
          <cell r="J561" t="str">
            <v>Luis Carlos Galan</v>
          </cell>
          <cell r="K561" t="str">
            <v>037-6398669</v>
          </cell>
          <cell r="L561">
            <v>3052024697</v>
          </cell>
          <cell r="M561" t="str">
            <v>sergio.garces@aldeasinfantiles.org.co yuly.diaz@aldeasinfantiles.org.co</v>
          </cell>
          <cell r="N561" t="str">
            <v>SRD</v>
          </cell>
          <cell r="O561" t="str">
            <v>Internado</v>
          </cell>
          <cell r="P561"/>
          <cell r="Q561" t="str">
            <v>Vulneración</v>
          </cell>
          <cell r="R561"/>
          <cell r="S561" t="str">
            <v>68-568-2020</v>
          </cell>
          <cell r="T561">
            <v>36</v>
          </cell>
          <cell r="U561"/>
          <cell r="V561">
            <v>44181</v>
          </cell>
          <cell r="W561">
            <v>44347</v>
          </cell>
          <cell r="X561">
            <v>287224884</v>
          </cell>
          <cell r="Y561" t="str">
            <v>Vanessa Álvarez Sierra</v>
          </cell>
        </row>
        <row r="562">
          <cell r="B562" t="str">
            <v>68-62-561</v>
          </cell>
          <cell r="C562" t="str">
            <v>Santander</v>
          </cell>
          <cell r="D562" t="str">
            <v>Corporación Creser</v>
          </cell>
          <cell r="E562" t="str">
            <v>811006057-9</v>
          </cell>
          <cell r="F562" t="str">
            <v>Luz Patricia Velez Muñoz</v>
          </cell>
          <cell r="G562"/>
          <cell r="H562" t="str">
            <v>Kilómetro 1 Vía Acueducto Vereda la Malaña</v>
          </cell>
          <cell r="I562" t="str">
            <v>Bucaramanga</v>
          </cell>
          <cell r="J562" t="str">
            <v>Luis Carlos Galan</v>
          </cell>
          <cell r="K562"/>
          <cell r="L562">
            <v>3107959519</v>
          </cell>
          <cell r="M562" t="str">
            <v>creserpsicosocial@gmail.com</v>
          </cell>
          <cell r="N562" t="str">
            <v>SRD</v>
          </cell>
          <cell r="O562" t="str">
            <v>Internado</v>
          </cell>
          <cell r="P562"/>
          <cell r="Q562" t="str">
            <v>Discapacidad</v>
          </cell>
          <cell r="R562" t="str">
            <v>Intelectual</v>
          </cell>
          <cell r="S562" t="str">
            <v>68-552-2020</v>
          </cell>
          <cell r="T562">
            <v>75</v>
          </cell>
          <cell r="U562"/>
          <cell r="V562">
            <v>44181</v>
          </cell>
          <cell r="W562">
            <v>44347</v>
          </cell>
          <cell r="X562">
            <v>687467613</v>
          </cell>
          <cell r="Y562" t="str">
            <v>Vanessa Álvarez Sierra</v>
          </cell>
        </row>
        <row r="563">
          <cell r="B563" t="str">
            <v>68-132-562</v>
          </cell>
          <cell r="C563" t="str">
            <v>Santander</v>
          </cell>
          <cell r="D563" t="str">
            <v>Fundación hogar de paso Betania</v>
          </cell>
          <cell r="E563" t="str">
            <v>900232876-5</v>
          </cell>
          <cell r="F563" t="str">
            <v>Catalina Franco Villegas</v>
          </cell>
          <cell r="G563"/>
          <cell r="H563" t="str">
            <v>Kilómetro 2 Vía San Gil - Charala</v>
          </cell>
          <cell r="I563" t="str">
            <v>San Gil</v>
          </cell>
          <cell r="J563" t="str">
            <v>San Gil</v>
          </cell>
          <cell r="K563">
            <v>7246884</v>
          </cell>
          <cell r="L563">
            <v>3214435152</v>
          </cell>
          <cell r="M563" t="str">
            <v>fundacionbetania2008@gmail.com coordinacionbetania@gmail.com</v>
          </cell>
          <cell r="N563" t="str">
            <v>SRD</v>
          </cell>
          <cell r="O563" t="str">
            <v>Internado</v>
          </cell>
          <cell r="P563"/>
          <cell r="Q563" t="str">
            <v>Discapacidad</v>
          </cell>
          <cell r="R563" t="str">
            <v>Mental psicosocial</v>
          </cell>
          <cell r="S563" t="str">
            <v>68-569-2020</v>
          </cell>
          <cell r="T563">
            <v>50</v>
          </cell>
          <cell r="U563"/>
          <cell r="V563">
            <v>44181</v>
          </cell>
          <cell r="W563">
            <v>44347</v>
          </cell>
          <cell r="X563">
            <v>662582625</v>
          </cell>
          <cell r="Y563" t="str">
            <v>Miriam Velandia Florez</v>
          </cell>
        </row>
        <row r="564">
          <cell r="B564" t="str">
            <v>68-150-563</v>
          </cell>
          <cell r="C564" t="str">
            <v>Santander</v>
          </cell>
          <cell r="D564" t="str">
            <v>Fundación laical miani - FULMIANI</v>
          </cell>
          <cell r="E564" t="str">
            <v>900410301-6</v>
          </cell>
          <cell r="F564" t="str">
            <v>Pedro José Mora Barrera</v>
          </cell>
          <cell r="G564"/>
          <cell r="H564" t="str">
            <v>Carrera 11 No. 43-49 Barrio Alfonso López</v>
          </cell>
          <cell r="I564" t="str">
            <v>Bucaramanga</v>
          </cell>
          <cell r="J564" t="str">
            <v>Luis Carlos Galan</v>
          </cell>
          <cell r="K564" t="str">
            <v>037 6420044</v>
          </cell>
          <cell r="L564" t="str">
            <v>3013110567 3013114860</v>
          </cell>
          <cell r="M564" t="str">
            <v>fulmiani.internado@gmail.com fundacionlaicalmiani@gmail.com</v>
          </cell>
          <cell r="N564" t="str">
            <v>SRD</v>
          </cell>
          <cell r="O564" t="str">
            <v>Internado</v>
          </cell>
          <cell r="P564"/>
          <cell r="Q564" t="str">
            <v>Vulneración</v>
          </cell>
          <cell r="R564"/>
          <cell r="S564" t="str">
            <v>68-548-2020</v>
          </cell>
          <cell r="T564">
            <v>50</v>
          </cell>
          <cell r="U564"/>
          <cell r="V564">
            <v>44181</v>
          </cell>
          <cell r="W564">
            <v>44347</v>
          </cell>
          <cell r="X564">
            <v>398923450</v>
          </cell>
          <cell r="Y564" t="str">
            <v>Vanessa Álvarez Sierra</v>
          </cell>
        </row>
        <row r="565">
          <cell r="B565" t="str">
            <v>68-226-564</v>
          </cell>
          <cell r="C565" t="str">
            <v>Santander</v>
          </cell>
          <cell r="D565" t="str">
            <v>Hogar infantil santa Teresita</v>
          </cell>
          <cell r="E565" t="str">
            <v>890201325-0</v>
          </cell>
          <cell r="F565" t="str">
            <v>Luis José Gómez Restrepo</v>
          </cell>
          <cell r="G565"/>
          <cell r="H565" t="str">
            <v>Carrera 35 No 41 -24 Barrio el Prado KM1 vía el acueducto vereda la malaña</v>
          </cell>
          <cell r="I565" t="str">
            <v>Bucaramanga</v>
          </cell>
          <cell r="J565" t="str">
            <v>Luis Carlos Galan</v>
          </cell>
          <cell r="K565" t="str">
            <v>037 6456093 037 6458200</v>
          </cell>
          <cell r="L565">
            <v>3166910898</v>
          </cell>
          <cell r="M565" t="str">
            <v>hogasantateresita@yahoo.com</v>
          </cell>
          <cell r="N565" t="str">
            <v>SRD</v>
          </cell>
          <cell r="O565" t="str">
            <v>Internado</v>
          </cell>
          <cell r="P565"/>
          <cell r="Q565" t="str">
            <v>Vulneración</v>
          </cell>
          <cell r="R565"/>
          <cell r="S565" t="str">
            <v>68-549-2020</v>
          </cell>
          <cell r="T565">
            <v>52</v>
          </cell>
          <cell r="U565"/>
          <cell r="V565">
            <v>44181</v>
          </cell>
          <cell r="W565">
            <v>44347</v>
          </cell>
          <cell r="X565">
            <v>414880388</v>
          </cell>
          <cell r="Y565" t="str">
            <v>Vanessa Álvarez Sierra</v>
          </cell>
        </row>
        <row r="566">
          <cell r="B566" t="str">
            <v>68-150-565</v>
          </cell>
          <cell r="C566" t="str">
            <v>Santander</v>
          </cell>
          <cell r="D566" t="str">
            <v>Fundación laical miani - FULMIANI</v>
          </cell>
          <cell r="E566" t="str">
            <v>900410301-6</v>
          </cell>
          <cell r="F566" t="str">
            <v>Pedro José Mora Barrera</v>
          </cell>
          <cell r="G566"/>
          <cell r="H566" t="str">
            <v>Carrera 11 No. 43-49 Barrio Alfonso López</v>
          </cell>
          <cell r="I566" t="str">
            <v>Bucaramanga</v>
          </cell>
          <cell r="J566" t="str">
            <v>Luis Carlos Galan</v>
          </cell>
          <cell r="K566" t="str">
            <v>037 6420044</v>
          </cell>
          <cell r="L566" t="str">
            <v>3013110567 3013114860</v>
          </cell>
          <cell r="M566" t="str">
            <v>fulmiani.externado@gmail.com fulndacionlaicalmiani@gmail.com</v>
          </cell>
          <cell r="N566" t="str">
            <v>SRD</v>
          </cell>
          <cell r="O566" t="str">
            <v>Externado</v>
          </cell>
          <cell r="P566" t="str">
            <v>Media jornada</v>
          </cell>
          <cell r="Q566" t="str">
            <v>Vulneración</v>
          </cell>
          <cell r="R566" t="str">
            <v>Intelectual</v>
          </cell>
          <cell r="S566" t="str">
            <v>68-550-2020</v>
          </cell>
          <cell r="T566">
            <v>50</v>
          </cell>
          <cell r="U566"/>
          <cell r="V566">
            <v>44181</v>
          </cell>
          <cell r="W566">
            <v>44347</v>
          </cell>
          <cell r="X566">
            <v>145788100</v>
          </cell>
          <cell r="Y566" t="str">
            <v>Vanessa Álvarez Sierra</v>
          </cell>
        </row>
        <row r="567">
          <cell r="B567" t="str">
            <v>68-162-566</v>
          </cell>
          <cell r="C567" t="str">
            <v>Santander</v>
          </cell>
          <cell r="D567" t="str">
            <v>Fundación Neurosaber</v>
          </cell>
          <cell r="E567" t="str">
            <v>900852060-2</v>
          </cell>
          <cell r="F567" t="str">
            <v>Blanca Mery Mora Boneth</v>
          </cell>
          <cell r="G567"/>
          <cell r="H567" t="str">
            <v>Kilómetro 10 Vereda Menzuly</v>
          </cell>
          <cell r="I567" t="str">
            <v>Piedecuesta</v>
          </cell>
          <cell r="J567" t="str">
            <v>Luis Carlos Galan</v>
          </cell>
          <cell r="K567" t="str">
            <v>037 6392179</v>
          </cell>
          <cell r="L567">
            <v>3152081082</v>
          </cell>
          <cell r="M567" t="str">
            <v>fundacion.neurosaber@gmail.com</v>
          </cell>
          <cell r="N567" t="str">
            <v>SRD</v>
          </cell>
          <cell r="O567" t="str">
            <v>Internado</v>
          </cell>
          <cell r="P567"/>
          <cell r="Q567" t="str">
            <v>Discapacidad</v>
          </cell>
          <cell r="R567" t="str">
            <v>Intelectual</v>
          </cell>
          <cell r="S567" t="str">
            <v>68-553-2020</v>
          </cell>
          <cell r="T567">
            <v>81</v>
          </cell>
          <cell r="U567"/>
          <cell r="V567">
            <v>44181</v>
          </cell>
          <cell r="W567">
            <v>44347</v>
          </cell>
          <cell r="X567">
            <v>741885022</v>
          </cell>
          <cell r="Y567" t="str">
            <v>Vanessa Álvarez Sierra</v>
          </cell>
        </row>
        <row r="568">
          <cell r="B568" t="str">
            <v>68-110-567</v>
          </cell>
          <cell r="C568" t="str">
            <v>Santander</v>
          </cell>
          <cell r="D568" t="str">
            <v>Fundación de apoyo social - FAS</v>
          </cell>
          <cell r="E568" t="str">
            <v>800052272-1</v>
          </cell>
          <cell r="F568" t="str">
            <v>Jorge Antonio Gavassa Morantes</v>
          </cell>
          <cell r="G568"/>
          <cell r="H568" t="str">
            <v>Calle 31 No. 33B-42 Quinta Dania</v>
          </cell>
          <cell r="I568" t="str">
            <v>Bucaramanga</v>
          </cell>
          <cell r="J568" t="str">
            <v>Luis Carlos Galan</v>
          </cell>
          <cell r="K568" t="str">
            <v>037-6909933/037-6349574</v>
          </cell>
          <cell r="L568">
            <v>3167008993</v>
          </cell>
          <cell r="M568" t="str">
            <v>fundasocial_09@hotmail.com</v>
          </cell>
          <cell r="N568" t="str">
            <v>SRD</v>
          </cell>
          <cell r="O568" t="str">
            <v>Intervención de apoyo - Apoyo psicosocial</v>
          </cell>
          <cell r="P568"/>
          <cell r="Q568" t="str">
            <v>Vulneración</v>
          </cell>
          <cell r="R568" t="str">
            <v>Intelectual</v>
          </cell>
          <cell r="S568" t="str">
            <v>68-571-2020</v>
          </cell>
          <cell r="T568">
            <v>10</v>
          </cell>
          <cell r="U568"/>
          <cell r="V568">
            <v>44181</v>
          </cell>
          <cell r="W568">
            <v>44347</v>
          </cell>
          <cell r="X568">
            <v>18957725</v>
          </cell>
          <cell r="Y568" t="str">
            <v>Vanessa Álvarez Sierra</v>
          </cell>
        </row>
        <row r="569">
          <cell r="B569" t="str">
            <v>68-117-568</v>
          </cell>
          <cell r="C569" t="str">
            <v>Santander</v>
          </cell>
          <cell r="D569" t="str">
            <v>Fundación deportiva y cultural conquistando sueños - FDECS</v>
          </cell>
          <cell r="E569" t="str">
            <v>900779906-6</v>
          </cell>
          <cell r="F569" t="str">
            <v>Jose David Caraballo</v>
          </cell>
          <cell r="G569" t="str">
            <v>Finca Villa Maria Paula</v>
          </cell>
          <cell r="H569" t="str">
            <v>Ruitoque Alto vereda La Esperanza</v>
          </cell>
          <cell r="I569" t="str">
            <v>Piedecuesta</v>
          </cell>
          <cell r="J569" t="str">
            <v>Luis Carlos Galan</v>
          </cell>
          <cell r="K569"/>
          <cell r="L569">
            <v>3143557787</v>
          </cell>
          <cell r="M569" t="str">
            <v>fundacionfdecs@gmail.com caraballoleon@hotmail.com</v>
          </cell>
          <cell r="N569" t="str">
            <v>SRD</v>
          </cell>
          <cell r="O569" t="str">
            <v>Internado</v>
          </cell>
          <cell r="P569"/>
          <cell r="Q569" t="str">
            <v>Discapacidad</v>
          </cell>
          <cell r="R569" t="str">
            <v>Intelectual</v>
          </cell>
          <cell r="S569" t="str">
            <v>68-555-2020</v>
          </cell>
          <cell r="T569">
            <v>40</v>
          </cell>
          <cell r="U569"/>
          <cell r="V569">
            <v>44181</v>
          </cell>
          <cell r="W569">
            <v>44347</v>
          </cell>
          <cell r="X569">
            <v>366616060</v>
          </cell>
          <cell r="Y569" t="str">
            <v>Vanessa Álvarez Sierra</v>
          </cell>
        </row>
        <row r="570">
          <cell r="B570" t="str">
            <v>68-197-569</v>
          </cell>
          <cell r="C570" t="str">
            <v>Santander</v>
          </cell>
          <cell r="D570" t="str">
            <v>Fundación revivir - FUNDAREVIVIR</v>
          </cell>
          <cell r="E570" t="str">
            <v>900109550-4</v>
          </cell>
          <cell r="F570" t="str">
            <v>Roberto Carlos Martinez Navarro</v>
          </cell>
          <cell r="G570" t="str">
            <v>Unidad mujeres</v>
          </cell>
          <cell r="H570" t="str">
            <v>Calle 73 No. 19-96 Barrio La Libertad</v>
          </cell>
          <cell r="I570" t="str">
            <v>Barrancabermeja</v>
          </cell>
          <cell r="J570" t="str">
            <v>La Floresta</v>
          </cell>
          <cell r="K570"/>
          <cell r="L570">
            <v>3166913291</v>
          </cell>
          <cell r="M570" t="str">
            <v>funda_revivir@hotmail.com</v>
          </cell>
          <cell r="N570" t="str">
            <v>SRD</v>
          </cell>
          <cell r="O570" t="str">
            <v>Internado</v>
          </cell>
          <cell r="P570"/>
          <cell r="Q570" t="str">
            <v>Vulneración</v>
          </cell>
          <cell r="R570"/>
          <cell r="S570" t="str">
            <v>68-558-2020</v>
          </cell>
          <cell r="T570">
            <v>35</v>
          </cell>
          <cell r="U570"/>
          <cell r="V570">
            <v>44181</v>
          </cell>
          <cell r="W570">
            <v>44347</v>
          </cell>
          <cell r="X570">
            <v>279246415</v>
          </cell>
          <cell r="Y570" t="str">
            <v>Carmen Cecilia Castaño Matute</v>
          </cell>
        </row>
        <row r="571">
          <cell r="B571" t="str">
            <v>68-197-570</v>
          </cell>
          <cell r="C571" t="str">
            <v>Santander</v>
          </cell>
          <cell r="D571" t="str">
            <v>Fundación revivir - FUNDAREVIVIR</v>
          </cell>
          <cell r="E571" t="str">
            <v>900109550-4</v>
          </cell>
          <cell r="F571" t="str">
            <v>Roberto Carlos Martinez Navarro</v>
          </cell>
          <cell r="G571" t="str">
            <v>Unidad hombres</v>
          </cell>
          <cell r="H571" t="str">
            <v>Calle 72 No. 20-17 Barrio La Libertad</v>
          </cell>
          <cell r="I571" t="str">
            <v>Barrancabermeja</v>
          </cell>
          <cell r="J571" t="str">
            <v>La Floresta</v>
          </cell>
          <cell r="K571"/>
          <cell r="L571">
            <v>3166913291</v>
          </cell>
          <cell r="M571" t="str">
            <v>funda_revivir@hotmail.com</v>
          </cell>
          <cell r="N571" t="str">
            <v>SRD</v>
          </cell>
          <cell r="O571" t="str">
            <v>Internado</v>
          </cell>
          <cell r="P571"/>
          <cell r="Q571" t="str">
            <v>Vulneración</v>
          </cell>
          <cell r="R571"/>
          <cell r="S571" t="str">
            <v>68-558-2020</v>
          </cell>
          <cell r="T571"/>
          <cell r="U571"/>
          <cell r="V571">
            <v>44181</v>
          </cell>
          <cell r="W571">
            <v>44347</v>
          </cell>
          <cell r="X571"/>
          <cell r="Y571" t="str">
            <v>Carmen Cecilia Castaño Matute</v>
          </cell>
        </row>
        <row r="572">
          <cell r="B572" t="str">
            <v>68-249-571</v>
          </cell>
          <cell r="C572" t="str">
            <v>Santander</v>
          </cell>
          <cell r="D572" t="str">
            <v>Orden de los clérigos regulares somascos</v>
          </cell>
          <cell r="E572" t="str">
            <v>860027139-2</v>
          </cell>
          <cell r="F572" t="str">
            <v>Luigi Ghezzi</v>
          </cell>
          <cell r="G572"/>
          <cell r="H572" t="str">
            <v>Carrera 26 No. 11N-30 Barrio Regaderos</v>
          </cell>
          <cell r="I572" t="str">
            <v>Bucaramanga</v>
          </cell>
          <cell r="J572" t="str">
            <v>Luis Carlos Galan</v>
          </cell>
          <cell r="K572" t="str">
            <v>037-6402744</v>
          </cell>
          <cell r="L572">
            <v>3234859081</v>
          </cell>
          <cell r="M572" t="str">
            <v>centrojuvenilamanecer@gmail.com malelyflorezortega@gmail.com</v>
          </cell>
          <cell r="N572" t="str">
            <v>SRD</v>
          </cell>
          <cell r="O572" t="str">
            <v>Externado</v>
          </cell>
          <cell r="P572" t="str">
            <v>Media jornada</v>
          </cell>
          <cell r="Q572" t="str">
            <v>Vulneración</v>
          </cell>
          <cell r="R572"/>
          <cell r="S572" t="str">
            <v>68-547-2020</v>
          </cell>
          <cell r="T572">
            <v>80</v>
          </cell>
          <cell r="U572"/>
          <cell r="V572">
            <v>44181</v>
          </cell>
          <cell r="W572">
            <v>44347</v>
          </cell>
          <cell r="X572">
            <v>233260960</v>
          </cell>
          <cell r="Y572" t="str">
            <v>Vanessa Álvarez Sierra</v>
          </cell>
        </row>
        <row r="573">
          <cell r="B573" t="str">
            <v>68-55-572</v>
          </cell>
          <cell r="C573" t="str">
            <v>Santander</v>
          </cell>
          <cell r="D573" t="str">
            <v>Corporación alianza para el desarrollo ambiental social y económico sostenible - CORPOADASES</v>
          </cell>
          <cell r="E573" t="str">
            <v>900274388-2</v>
          </cell>
          <cell r="F573" t="str">
            <v>Alexander Mantilla Pinto</v>
          </cell>
          <cell r="G573"/>
          <cell r="H573" t="str">
            <v>Calle 105A No. 24-46 Barrio Provenza</v>
          </cell>
          <cell r="I573" t="str">
            <v>Bucaramanga</v>
          </cell>
          <cell r="J573" t="str">
            <v>Resurgir</v>
          </cell>
          <cell r="K573" t="str">
            <v>037-6315718</v>
          </cell>
          <cell r="L573">
            <v>3012414985</v>
          </cell>
          <cell r="M573" t="str">
            <v>srpa.bucaramanga@corpoadases.com</v>
          </cell>
          <cell r="N573" t="str">
            <v>SRPA</v>
          </cell>
          <cell r="O573" t="str">
            <v>Semicerrado externado</v>
          </cell>
          <cell r="P573" t="str">
            <v>Media jornada</v>
          </cell>
          <cell r="Q573" t="str">
            <v>SRPA</v>
          </cell>
          <cell r="R573"/>
          <cell r="S573" t="str">
            <v>68-535-2020</v>
          </cell>
          <cell r="T573">
            <v>50</v>
          </cell>
          <cell r="U573"/>
          <cell r="V573">
            <v>44181</v>
          </cell>
          <cell r="W573">
            <v>44347</v>
          </cell>
          <cell r="X573">
            <v>155532975</v>
          </cell>
          <cell r="Y573" t="str">
            <v>Patricia Gaviria Rolón</v>
          </cell>
        </row>
        <row r="574">
          <cell r="B574" t="str">
            <v>68-55-573</v>
          </cell>
          <cell r="C574" t="str">
            <v>Santander</v>
          </cell>
          <cell r="D574" t="str">
            <v>Corporación alianza para el desarrollo ambiental social y económico sostenible - CORPOADASES</v>
          </cell>
          <cell r="E574" t="str">
            <v>900274388-2</v>
          </cell>
          <cell r="F574" t="str">
            <v>Alexander Mantilla Pinto</v>
          </cell>
          <cell r="G574"/>
          <cell r="H574" t="str">
            <v>Calle 105A No. 24-46 Barrio Provenza</v>
          </cell>
          <cell r="I574" t="str">
            <v>Bucaramanga</v>
          </cell>
          <cell r="J574" t="str">
            <v>Resurgir</v>
          </cell>
          <cell r="K574" t="str">
            <v>037-6315718</v>
          </cell>
          <cell r="L574">
            <v>3012414985</v>
          </cell>
          <cell r="M574" t="str">
            <v>srpa.bucaramanga@corpoadases.com</v>
          </cell>
          <cell r="N574" t="str">
            <v>SRPA</v>
          </cell>
          <cell r="O574" t="str">
            <v>Externado RAJ</v>
          </cell>
          <cell r="P574" t="str">
            <v>Media jornada</v>
          </cell>
          <cell r="Q574" t="str">
            <v>RAJ</v>
          </cell>
          <cell r="R574"/>
          <cell r="S574" t="str">
            <v>68-536-2020</v>
          </cell>
          <cell r="T574">
            <v>46</v>
          </cell>
          <cell r="U574"/>
          <cell r="V574">
            <v>44181</v>
          </cell>
          <cell r="W574">
            <v>44347</v>
          </cell>
          <cell r="X574">
            <v>140372496</v>
          </cell>
          <cell r="Y574" t="str">
            <v>Patricia Gaviria Rolón</v>
          </cell>
        </row>
        <row r="575">
          <cell r="B575" t="str">
            <v>68-55-574</v>
          </cell>
          <cell r="C575" t="str">
            <v>Santander</v>
          </cell>
          <cell r="D575" t="str">
            <v>Corporación alianza para el desarrollo ambiental social y económico sostenible - CORPOADASES</v>
          </cell>
          <cell r="E575" t="str">
            <v>900274388-2</v>
          </cell>
          <cell r="F575" t="str">
            <v>Alexander Mantilla Pinto</v>
          </cell>
          <cell r="G575"/>
          <cell r="H575" t="str">
            <v>Carrera 9 No. 14-68</v>
          </cell>
          <cell r="I575" t="str">
            <v>San Gil</v>
          </cell>
          <cell r="J575" t="str">
            <v>San Gil</v>
          </cell>
          <cell r="K575">
            <v>7248268</v>
          </cell>
          <cell r="L575">
            <v>3016947350</v>
          </cell>
          <cell r="M575" t="str">
            <v>srpa.sangil@corpoadases.com</v>
          </cell>
          <cell r="N575" t="str">
            <v>SRPA</v>
          </cell>
          <cell r="O575" t="str">
            <v>Intervención de apoyo RAJ</v>
          </cell>
          <cell r="P575"/>
          <cell r="Q575" t="str">
            <v>RAJ</v>
          </cell>
          <cell r="R575"/>
          <cell r="S575" t="str">
            <v>68-542-2020</v>
          </cell>
          <cell r="T575">
            <v>30</v>
          </cell>
          <cell r="U575"/>
          <cell r="V575">
            <v>44181</v>
          </cell>
          <cell r="W575">
            <v>44347</v>
          </cell>
          <cell r="X575">
            <v>59159280</v>
          </cell>
          <cell r="Y575" t="str">
            <v>Miriam Velandia Florez</v>
          </cell>
        </row>
        <row r="576">
          <cell r="B576" t="str">
            <v>68-55-575</v>
          </cell>
          <cell r="C576" t="str">
            <v>Santander</v>
          </cell>
          <cell r="D576" t="str">
            <v>Corporación alianza para el desarrollo ambiental social y económico sostenible - CORPOADASES</v>
          </cell>
          <cell r="E576" t="str">
            <v>900274388-2</v>
          </cell>
          <cell r="F576" t="str">
            <v>Alexander Mantilla Pinto</v>
          </cell>
          <cell r="G576"/>
          <cell r="H576" t="str">
            <v>Carrera 9 No. 14-68</v>
          </cell>
          <cell r="I576" t="str">
            <v>San Gil</v>
          </cell>
          <cell r="J576" t="str">
            <v>San Gil</v>
          </cell>
          <cell r="K576">
            <v>7248268</v>
          </cell>
          <cell r="L576">
            <v>3016947350</v>
          </cell>
          <cell r="M576" t="str">
            <v>srpa.sangil@corpoadases.com</v>
          </cell>
          <cell r="N576" t="str">
            <v>SRPA</v>
          </cell>
          <cell r="O576" t="str">
            <v>Prestación de servicios sociales a la comunidad</v>
          </cell>
          <cell r="P576"/>
          <cell r="Q576" t="str">
            <v>SRPA</v>
          </cell>
          <cell r="R576"/>
          <cell r="S576" t="str">
            <v>68-543-2020</v>
          </cell>
          <cell r="T576">
            <v>10</v>
          </cell>
          <cell r="U576"/>
          <cell r="V576">
            <v>44181</v>
          </cell>
          <cell r="W576">
            <v>44347</v>
          </cell>
          <cell r="X576">
            <v>17771940</v>
          </cell>
          <cell r="Y576" t="str">
            <v>Miriam Velandia Florez</v>
          </cell>
        </row>
        <row r="577">
          <cell r="B577" t="str">
            <v>68-55-576</v>
          </cell>
          <cell r="C577" t="str">
            <v>Santander</v>
          </cell>
          <cell r="D577" t="str">
            <v>Corporación alianza para el desarrollo ambiental social y económico sostenible - CORPOADASES</v>
          </cell>
          <cell r="E577" t="str">
            <v>900274388-2</v>
          </cell>
          <cell r="F577" t="str">
            <v>Alexander Mantilla Pinto</v>
          </cell>
          <cell r="G577"/>
          <cell r="H577" t="str">
            <v>Carrera 9 No. 14-68</v>
          </cell>
          <cell r="I577" t="str">
            <v>San Gil</v>
          </cell>
          <cell r="J577" t="str">
            <v>San Gil</v>
          </cell>
          <cell r="K577">
            <v>7248268</v>
          </cell>
          <cell r="L577">
            <v>3016947350</v>
          </cell>
          <cell r="M577" t="str">
            <v>srpa.sangil@corpoadases.com</v>
          </cell>
          <cell r="N577" t="str">
            <v>SRPA</v>
          </cell>
          <cell r="O577" t="str">
            <v>Apoyo postinstitucional – SRPA</v>
          </cell>
          <cell r="P577"/>
          <cell r="Q577" t="str">
            <v>SRPA</v>
          </cell>
          <cell r="R577"/>
          <cell r="S577" t="str">
            <v>68-544-2020</v>
          </cell>
          <cell r="T577">
            <v>30</v>
          </cell>
          <cell r="U577"/>
          <cell r="V577">
            <v>44181</v>
          </cell>
          <cell r="W577">
            <v>44347</v>
          </cell>
          <cell r="X577">
            <v>61289550</v>
          </cell>
          <cell r="Y577" t="str">
            <v>Miriam Velandia Florez</v>
          </cell>
        </row>
        <row r="578">
          <cell r="B578" t="str">
            <v>68-55-577</v>
          </cell>
          <cell r="C578" t="str">
            <v>Santander</v>
          </cell>
          <cell r="D578" t="str">
            <v>Corporación alianza para el desarrollo ambiental social y económico sostenible - CORPOADASES</v>
          </cell>
          <cell r="E578" t="str">
            <v>900274388-2</v>
          </cell>
          <cell r="F578" t="str">
            <v>Alexander Mantilla Pinto</v>
          </cell>
          <cell r="G578"/>
          <cell r="H578" t="str">
            <v>Carrera 9 No. 14-68</v>
          </cell>
          <cell r="I578" t="str">
            <v>San Gil</v>
          </cell>
          <cell r="J578" t="str">
            <v>San Gil</v>
          </cell>
          <cell r="K578">
            <v>7248268</v>
          </cell>
          <cell r="L578">
            <v>3016947350</v>
          </cell>
          <cell r="M578" t="str">
            <v>srpa.sangil@corpoadases.com</v>
          </cell>
          <cell r="N578" t="str">
            <v>SRPA</v>
          </cell>
          <cell r="O578" t="str">
            <v>Libertad vigilada – asistida</v>
          </cell>
          <cell r="P578"/>
          <cell r="Q578" t="str">
            <v>SRPA</v>
          </cell>
          <cell r="R578"/>
          <cell r="S578" t="str">
            <v>68-567-2020</v>
          </cell>
          <cell r="T578">
            <v>30</v>
          </cell>
          <cell r="U578"/>
          <cell r="V578">
            <v>44181</v>
          </cell>
          <cell r="W578">
            <v>44347</v>
          </cell>
          <cell r="X578">
            <v>77404560</v>
          </cell>
          <cell r="Y578" t="str">
            <v>Miriam Velandia Florez</v>
          </cell>
        </row>
        <row r="579">
          <cell r="B579" t="str">
            <v>68-125-578</v>
          </cell>
          <cell r="C579" t="str">
            <v>Santander</v>
          </cell>
          <cell r="D579" t="str">
            <v>Fundación familia entorno individuo - FEI</v>
          </cell>
          <cell r="E579" t="str">
            <v>900001876-4</v>
          </cell>
          <cell r="F579" t="str">
            <v>Jeisson Paul Cardona Garcia</v>
          </cell>
          <cell r="G579" t="str">
            <v>Escuela de formacion integral los Robles - EFIR. La Granja</v>
          </cell>
          <cell r="H579" t="str">
            <v>Kilómetro 2 Vía Guatiguara</v>
          </cell>
          <cell r="I579" t="str">
            <v>Piedecuesta</v>
          </cell>
          <cell r="J579" t="str">
            <v>Resurgir</v>
          </cell>
          <cell r="K579"/>
          <cell r="L579">
            <v>3212147019</v>
          </cell>
          <cell r="M579" t="str">
            <v>fundacionfei.granja@gmail.com</v>
          </cell>
          <cell r="N579" t="str">
            <v>SRPA</v>
          </cell>
          <cell r="O579" t="str">
            <v>Centro de atención especializada</v>
          </cell>
          <cell r="P579"/>
          <cell r="Q579" t="str">
            <v>SRPA</v>
          </cell>
          <cell r="R579"/>
          <cell r="S579" t="str">
            <v>68-534-2020</v>
          </cell>
          <cell r="T579">
            <v>205</v>
          </cell>
          <cell r="U579"/>
          <cell r="V579">
            <v>44181</v>
          </cell>
          <cell r="W579">
            <v>44347</v>
          </cell>
          <cell r="X579">
            <v>2420062248</v>
          </cell>
          <cell r="Y579" t="str">
            <v>Patricia Gaviria Rolón</v>
          </cell>
        </row>
        <row r="580">
          <cell r="B580" t="str">
            <v>68-125-579</v>
          </cell>
          <cell r="C580" t="str">
            <v>Santander</v>
          </cell>
          <cell r="D580" t="str">
            <v>Fundación familia entorno individuo - FEI</v>
          </cell>
          <cell r="E580" t="str">
            <v>900001876-4</v>
          </cell>
          <cell r="F580" t="str">
            <v>Jeisson Paul Cardona Garcia</v>
          </cell>
          <cell r="G580" t="str">
            <v>Escuela de formacion integral los Robles - EFIR</v>
          </cell>
          <cell r="H580" t="str">
            <v>Carrera 6 No. 6-66 Barrio el Centro</v>
          </cell>
          <cell r="I580" t="str">
            <v>Piedecuesta</v>
          </cell>
          <cell r="J580" t="str">
            <v>Resurgir</v>
          </cell>
          <cell r="K580" t="str">
            <v>037 655030</v>
          </cell>
          <cell r="L580">
            <v>3143150788</v>
          </cell>
          <cell r="M580" t="str">
            <v>coordinaciont.feisantander@gmail.com</v>
          </cell>
          <cell r="N580" t="str">
            <v>SRPA</v>
          </cell>
          <cell r="O580" t="str">
            <v>Centro de atención especializada</v>
          </cell>
          <cell r="P580"/>
          <cell r="Q580" t="str">
            <v>SRPA</v>
          </cell>
          <cell r="R580"/>
          <cell r="S580" t="str">
            <v>68-534-2020</v>
          </cell>
          <cell r="T580"/>
          <cell r="U580"/>
          <cell r="V580">
            <v>44181</v>
          </cell>
          <cell r="W580">
            <v>44347</v>
          </cell>
          <cell r="X580"/>
          <cell r="Y580" t="str">
            <v>Patricia Gaviria Rolón</v>
          </cell>
        </row>
        <row r="581">
          <cell r="B581" t="str">
            <v>68-110-580</v>
          </cell>
          <cell r="C581" t="str">
            <v>Santander</v>
          </cell>
          <cell r="D581" t="str">
            <v>Fundación de apoyo social - FAS</v>
          </cell>
          <cell r="E581" t="str">
            <v>800052272-1</v>
          </cell>
          <cell r="F581" t="str">
            <v>Jorge Antonio Gavassa Morantes</v>
          </cell>
          <cell r="G581"/>
          <cell r="H581" t="str">
            <v>Calle 31 No. 33B-42 Quinta Dania</v>
          </cell>
          <cell r="I581" t="str">
            <v>Bucaramanga</v>
          </cell>
          <cell r="J581" t="str">
            <v>Resurgir</v>
          </cell>
          <cell r="K581" t="str">
            <v>037-6909933/037-6349574</v>
          </cell>
          <cell r="L581">
            <v>3167008993</v>
          </cell>
          <cell r="M581" t="str">
            <v>fundasocial_09@hotmail.com</v>
          </cell>
          <cell r="N581" t="str">
            <v>SRPA</v>
          </cell>
          <cell r="O581" t="str">
            <v>Intervención de apoyo RAJ</v>
          </cell>
          <cell r="P581"/>
          <cell r="Q581" t="str">
            <v>RAJ</v>
          </cell>
          <cell r="R581"/>
          <cell r="S581" t="str">
            <v>68-541-2020</v>
          </cell>
          <cell r="T581">
            <v>150</v>
          </cell>
          <cell r="U581"/>
          <cell r="V581">
            <v>44181</v>
          </cell>
          <cell r="W581">
            <v>44347</v>
          </cell>
          <cell r="X581">
            <v>295796400</v>
          </cell>
          <cell r="Y581" t="str">
            <v>Patricia Gaviria Rolón</v>
          </cell>
        </row>
        <row r="582">
          <cell r="B582" t="str">
            <v>68-110-581</v>
          </cell>
          <cell r="C582" t="str">
            <v>Santander</v>
          </cell>
          <cell r="D582" t="str">
            <v>Fundación de apoyo social - FAS</v>
          </cell>
          <cell r="E582" t="str">
            <v>800052272-1</v>
          </cell>
          <cell r="F582" t="str">
            <v>Jorge Antonio Gavassa Morantes</v>
          </cell>
          <cell r="G582"/>
          <cell r="H582" t="str">
            <v>Calle 31 No. 33B-42 Quinta Dania</v>
          </cell>
          <cell r="I582" t="str">
            <v>Bucaramanga</v>
          </cell>
          <cell r="J582" t="str">
            <v>Resurgir</v>
          </cell>
          <cell r="K582" t="str">
            <v>037-6909933/037-6349574</v>
          </cell>
          <cell r="L582">
            <v>3167008993</v>
          </cell>
          <cell r="M582" t="str">
            <v>fundasocial_09@hotmail.com</v>
          </cell>
          <cell r="N582" t="str">
            <v>SRPA</v>
          </cell>
          <cell r="O582" t="str">
            <v>Libertad vigilada – asistida</v>
          </cell>
          <cell r="P582"/>
          <cell r="Q582" t="str">
            <v>SRPA</v>
          </cell>
          <cell r="R582"/>
          <cell r="S582" t="str">
            <v>68-540-2020</v>
          </cell>
          <cell r="T582">
            <v>80</v>
          </cell>
          <cell r="U582"/>
          <cell r="V582">
            <v>44181</v>
          </cell>
          <cell r="W582">
            <v>44347</v>
          </cell>
          <cell r="X582">
            <v>206412160</v>
          </cell>
          <cell r="Y582" t="str">
            <v>Patricia Gaviria Rolón</v>
          </cell>
        </row>
        <row r="583">
          <cell r="B583" t="str">
            <v>68-138-582</v>
          </cell>
          <cell r="C583" t="str">
            <v>Santander</v>
          </cell>
          <cell r="D583" t="str">
            <v>Fundación hogares Claret</v>
          </cell>
          <cell r="E583" t="str">
            <v>800098983-8</v>
          </cell>
          <cell r="F583" t="str">
            <v>Alex Jhony Diaz Medina</v>
          </cell>
          <cell r="G583"/>
          <cell r="H583" t="str">
            <v>Calle 39 No. 4-36 Barrio la Joya</v>
          </cell>
          <cell r="I583" t="str">
            <v>Bucaramanga</v>
          </cell>
          <cell r="J583" t="str">
            <v>Resurgir</v>
          </cell>
          <cell r="K583">
            <v>6425717</v>
          </cell>
          <cell r="L583">
            <v>3104846384</v>
          </cell>
          <cell r="M583" t="str">
            <v>info.santander@fhclaret.org</v>
          </cell>
          <cell r="N583" t="str">
            <v>SRPA</v>
          </cell>
          <cell r="O583" t="str">
            <v>Centro transitorio</v>
          </cell>
          <cell r="P583"/>
          <cell r="Q583" t="str">
            <v>SRPA</v>
          </cell>
          <cell r="R583"/>
          <cell r="S583" t="str">
            <v>68-566-2020</v>
          </cell>
          <cell r="T583">
            <v>4</v>
          </cell>
          <cell r="U583"/>
          <cell r="V583">
            <v>44181</v>
          </cell>
          <cell r="W583">
            <v>44347</v>
          </cell>
          <cell r="X583">
            <v>43835290</v>
          </cell>
          <cell r="Y583" t="str">
            <v>Patricia Gaviria Rolón</v>
          </cell>
        </row>
        <row r="584">
          <cell r="B584" t="str">
            <v>68-138-583</v>
          </cell>
          <cell r="C584" t="str">
            <v>Santander</v>
          </cell>
          <cell r="D584" t="str">
            <v>Fundación hogares Claret</v>
          </cell>
          <cell r="E584" t="str">
            <v>800098983-8</v>
          </cell>
          <cell r="F584" t="str">
            <v>Alex Jhony Diaz Medina</v>
          </cell>
          <cell r="G584"/>
          <cell r="H584" t="str">
            <v>Calle 39 No. 4-36 Barrio la Joya</v>
          </cell>
          <cell r="I584" t="str">
            <v>Bucaramanga</v>
          </cell>
          <cell r="J584" t="str">
            <v>Resurgir</v>
          </cell>
          <cell r="K584">
            <v>6425717</v>
          </cell>
          <cell r="L584">
            <v>3104846384</v>
          </cell>
          <cell r="M584" t="str">
            <v>info.santander@fhclaret.org</v>
          </cell>
          <cell r="N584" t="str">
            <v>SRPA</v>
          </cell>
          <cell r="O584" t="str">
            <v>Centro de internamiento preventivo</v>
          </cell>
          <cell r="P584"/>
          <cell r="Q584" t="str">
            <v>SRPA</v>
          </cell>
          <cell r="R584"/>
          <cell r="S584" t="str">
            <v>68-560-2020</v>
          </cell>
          <cell r="T584">
            <v>68</v>
          </cell>
          <cell r="U584"/>
          <cell r="V584">
            <v>44181</v>
          </cell>
          <cell r="W584">
            <v>44347</v>
          </cell>
          <cell r="X584">
            <v>799599658</v>
          </cell>
          <cell r="Y584" t="str">
            <v>Patricia Gaviria Rolón</v>
          </cell>
        </row>
        <row r="585">
          <cell r="B585" t="str">
            <v>68-197-584</v>
          </cell>
          <cell r="C585" t="str">
            <v>Santander</v>
          </cell>
          <cell r="D585" t="str">
            <v>Fundación revivir - FUNDAREVIVIR</v>
          </cell>
          <cell r="E585" t="str">
            <v>900109550-4</v>
          </cell>
          <cell r="F585" t="str">
            <v>Roberto Carlos Martinez Navarro</v>
          </cell>
          <cell r="G585"/>
          <cell r="H585" t="str">
            <v>Carrera 34B No. 55A-216 Barrio Las Camelias</v>
          </cell>
          <cell r="I585" t="str">
            <v>Barrancabermeja</v>
          </cell>
          <cell r="J585" t="str">
            <v>La Floresta</v>
          </cell>
          <cell r="K585">
            <v>6126885</v>
          </cell>
          <cell r="L585">
            <v>3168303209</v>
          </cell>
          <cell r="M585" t="str">
            <v>revivir_externadosrpa@hotmail.com</v>
          </cell>
          <cell r="N585" t="str">
            <v>SRPA</v>
          </cell>
          <cell r="O585" t="str">
            <v>Semicerrado externado</v>
          </cell>
          <cell r="P585" t="str">
            <v>Media jornada</v>
          </cell>
          <cell r="Q585" t="str">
            <v>SRPA</v>
          </cell>
          <cell r="R585"/>
          <cell r="S585" t="str">
            <v>68-556-2020</v>
          </cell>
          <cell r="T585">
            <v>10</v>
          </cell>
          <cell r="U585"/>
          <cell r="V585">
            <v>44181</v>
          </cell>
          <cell r="W585">
            <v>44347</v>
          </cell>
          <cell r="X585">
            <v>31106595</v>
          </cell>
          <cell r="Y585" t="str">
            <v>Carmen Cecilia Castaño Matute</v>
          </cell>
        </row>
        <row r="586">
          <cell r="B586" t="str">
            <v>68-197-585</v>
          </cell>
          <cell r="C586" t="str">
            <v>Santander</v>
          </cell>
          <cell r="D586" t="str">
            <v>Fundación revivir - FUNDAREVIVIR</v>
          </cell>
          <cell r="E586" t="str">
            <v>900109550-4</v>
          </cell>
          <cell r="F586" t="str">
            <v>Roberto Carlos Martinez Navarro</v>
          </cell>
          <cell r="G586"/>
          <cell r="H586" t="str">
            <v>Carrera 34B No. 55A-216 Barrio Las Camelias</v>
          </cell>
          <cell r="I586" t="str">
            <v>Barrancabermeja</v>
          </cell>
          <cell r="J586" t="str">
            <v>La Floresta</v>
          </cell>
          <cell r="K586">
            <v>6126885</v>
          </cell>
          <cell r="L586">
            <v>3168303209</v>
          </cell>
          <cell r="M586" t="str">
            <v>revivir_externadosrpa@hotmail.com</v>
          </cell>
          <cell r="N586" t="str">
            <v>SRPA</v>
          </cell>
          <cell r="O586" t="str">
            <v>Intervención de apoyo RAJ</v>
          </cell>
          <cell r="P586"/>
          <cell r="Q586" t="str">
            <v>RAJ</v>
          </cell>
          <cell r="R586"/>
          <cell r="S586" t="str">
            <v>68-562-2020</v>
          </cell>
          <cell r="T586">
            <v>25</v>
          </cell>
          <cell r="U586"/>
          <cell r="V586">
            <v>44181</v>
          </cell>
          <cell r="W586">
            <v>44347</v>
          </cell>
          <cell r="X586">
            <v>49299400</v>
          </cell>
          <cell r="Y586" t="str">
            <v>Carmen Cecilia Castaño Matute</v>
          </cell>
        </row>
        <row r="587">
          <cell r="B587" t="str">
            <v>68-197-586</v>
          </cell>
          <cell r="C587" t="str">
            <v>Santander</v>
          </cell>
          <cell r="D587" t="str">
            <v>Fundación revivir - FUNDAREVIVIR</v>
          </cell>
          <cell r="E587" t="str">
            <v>900109550-4</v>
          </cell>
          <cell r="F587" t="str">
            <v>Roberto Carlos Martinez Navarro</v>
          </cell>
          <cell r="G587"/>
          <cell r="H587" t="str">
            <v>Carrera 34B No. 55A-216 Barrio Las Camelias</v>
          </cell>
          <cell r="I587" t="str">
            <v>Barrancabermeja</v>
          </cell>
          <cell r="J587" t="str">
            <v>La Floresta</v>
          </cell>
          <cell r="K587">
            <v>6126885</v>
          </cell>
          <cell r="L587">
            <v>3168303209</v>
          </cell>
          <cell r="M587" t="str">
            <v>revivir_externadosrpa@hotmail.com</v>
          </cell>
          <cell r="N587" t="str">
            <v>SRPA</v>
          </cell>
          <cell r="O587" t="str">
            <v>Libertad vigilada – asistida</v>
          </cell>
          <cell r="P587"/>
          <cell r="Q587" t="str">
            <v>SRPA</v>
          </cell>
          <cell r="R587"/>
          <cell r="S587" t="str">
            <v>68-564-2020</v>
          </cell>
          <cell r="T587">
            <v>25</v>
          </cell>
          <cell r="U587"/>
          <cell r="V587">
            <v>44181</v>
          </cell>
          <cell r="W587">
            <v>44347</v>
          </cell>
          <cell r="X587">
            <v>64503800</v>
          </cell>
          <cell r="Y587" t="str">
            <v>Carmen Cecilia Castaño Matute</v>
          </cell>
        </row>
        <row r="588">
          <cell r="B588" t="str">
            <v>68-197-587</v>
          </cell>
          <cell r="C588" t="str">
            <v>Santander</v>
          </cell>
          <cell r="D588" t="str">
            <v>Fundación revivir - FUNDAREVIVIR</v>
          </cell>
          <cell r="E588" t="str">
            <v>900109550-4</v>
          </cell>
          <cell r="F588" t="str">
            <v>Roberto Carlos Martinez Navarro</v>
          </cell>
          <cell r="G588"/>
          <cell r="H588" t="str">
            <v>Carrera 21 No. 73-45 Barrio La Libertad</v>
          </cell>
          <cell r="I588" t="str">
            <v>Barrancabermeja</v>
          </cell>
          <cell r="J588" t="str">
            <v>La Floresta</v>
          </cell>
          <cell r="K588">
            <v>6000824</v>
          </cell>
          <cell r="L588">
            <v>3185778295</v>
          </cell>
          <cell r="M588" t="str">
            <v>revivirinternadoraj@gmail.com</v>
          </cell>
          <cell r="N588" t="str">
            <v>SRPA</v>
          </cell>
          <cell r="O588" t="str">
            <v>Internado RAJ</v>
          </cell>
          <cell r="P588"/>
          <cell r="Q588" t="str">
            <v>RAJ</v>
          </cell>
          <cell r="R588"/>
          <cell r="S588" t="str">
            <v>68-563-2020</v>
          </cell>
          <cell r="T588">
            <v>5</v>
          </cell>
          <cell r="U588"/>
          <cell r="V588">
            <v>44181</v>
          </cell>
          <cell r="W588">
            <v>44347</v>
          </cell>
          <cell r="X588">
            <v>45605758</v>
          </cell>
          <cell r="Y588" t="str">
            <v>Carmen Cecilia Castaño Matute</v>
          </cell>
        </row>
        <row r="589">
          <cell r="B589" t="str">
            <v>68-197-588</v>
          </cell>
          <cell r="C589" t="str">
            <v>Santander</v>
          </cell>
          <cell r="D589" t="str">
            <v>Fundación revivir - FUNDAREVIVIR</v>
          </cell>
          <cell r="E589" t="str">
            <v>900109550-4</v>
          </cell>
          <cell r="F589" t="str">
            <v>Roberto Carlos Martinez Navarro</v>
          </cell>
          <cell r="G589"/>
          <cell r="H589" t="str">
            <v>Carrera 33 No 75-105 Primer Piso La Floresta</v>
          </cell>
          <cell r="I589" t="str">
            <v>Barrancabermeja</v>
          </cell>
          <cell r="J589" t="str">
            <v>La Floresta</v>
          </cell>
          <cell r="K589"/>
          <cell r="L589">
            <v>3166913291</v>
          </cell>
          <cell r="M589" t="str">
            <v>funda_revivir@hotmail.com</v>
          </cell>
          <cell r="N589" t="str">
            <v>SRPA</v>
          </cell>
          <cell r="O589" t="str">
            <v>Centro transitorio</v>
          </cell>
          <cell r="P589"/>
          <cell r="Q589" t="str">
            <v>SRPA</v>
          </cell>
          <cell r="R589"/>
          <cell r="S589" t="str">
            <v>68-572-2020</v>
          </cell>
          <cell r="T589">
            <v>1</v>
          </cell>
          <cell r="U589"/>
          <cell r="V589">
            <v>44181</v>
          </cell>
          <cell r="W589">
            <v>44347</v>
          </cell>
          <cell r="X589">
            <v>10958823</v>
          </cell>
          <cell r="Y589" t="str">
            <v>Carmen Cecilia Castaño Matute</v>
          </cell>
        </row>
        <row r="590">
          <cell r="B590" t="str">
            <v>68-197-589</v>
          </cell>
          <cell r="C590" t="str">
            <v>Santander</v>
          </cell>
          <cell r="D590" t="str">
            <v>Fundación revivir - FUNDAREVIVIR</v>
          </cell>
          <cell r="E590" t="str">
            <v>900109550-4</v>
          </cell>
          <cell r="F590" t="str">
            <v>Roberto Carlos Martinez Navarro</v>
          </cell>
          <cell r="G590"/>
          <cell r="H590" t="str">
            <v>Carrera 33 No 75-105 Primer Piso La Floresta</v>
          </cell>
          <cell r="I590" t="str">
            <v>Barrancabermeja</v>
          </cell>
          <cell r="J590" t="str">
            <v>La Floresta</v>
          </cell>
          <cell r="K590">
            <v>6112246</v>
          </cell>
          <cell r="L590">
            <v>3168310428</v>
          </cell>
          <cell r="M590" t="str">
            <v>revivir_centropreventivo@hotmail.com</v>
          </cell>
          <cell r="N590" t="str">
            <v>SRPA</v>
          </cell>
          <cell r="O590" t="str">
            <v>Centro de internamiento preventivo</v>
          </cell>
          <cell r="P590"/>
          <cell r="Q590" t="str">
            <v>SRPA</v>
          </cell>
          <cell r="R590"/>
          <cell r="S590" t="str">
            <v>68-559-2020</v>
          </cell>
          <cell r="T590">
            <v>8</v>
          </cell>
          <cell r="U590"/>
          <cell r="V590">
            <v>44181</v>
          </cell>
          <cell r="W590">
            <v>44347</v>
          </cell>
          <cell r="X590">
            <v>94070548</v>
          </cell>
          <cell r="Y590" t="str">
            <v>Carmen Cecilia Castaño Matute</v>
          </cell>
        </row>
        <row r="591">
          <cell r="B591" t="str">
            <v>13-67-590</v>
          </cell>
          <cell r="C591" t="str">
            <v>Bolívar</v>
          </cell>
          <cell r="D591" t="str">
            <v>Corporación gestión y acción por Colombia - CORGESTACOL</v>
          </cell>
          <cell r="E591" t="str">
            <v>806003168-6</v>
          </cell>
          <cell r="F591" t="str">
            <v>Euclides Alcala Acuña</v>
          </cell>
          <cell r="G591"/>
          <cell r="H591" t="str">
            <v>Sector Loma de Piedra - Finca # 30 - Mi Delirio</v>
          </cell>
          <cell r="I591" t="str">
            <v>Turbaco</v>
          </cell>
          <cell r="J591" t="str">
            <v>Turbaco</v>
          </cell>
          <cell r="K591">
            <v>6786265</v>
          </cell>
          <cell r="L591" t="str">
            <v>3158242380 - 3007151314</v>
          </cell>
          <cell r="M591" t="str">
            <v>corgestacol.mental@hotmail.com</v>
          </cell>
          <cell r="N591" t="str">
            <v>SRD</v>
          </cell>
          <cell r="O591" t="str">
            <v>Internado</v>
          </cell>
          <cell r="P591"/>
          <cell r="Q591" t="str">
            <v>Discapacidad</v>
          </cell>
          <cell r="R591" t="str">
            <v>Mental psicosocial</v>
          </cell>
          <cell r="S591" t="str">
            <v>0538-2020</v>
          </cell>
          <cell r="T591">
            <v>89</v>
          </cell>
          <cell r="U591"/>
          <cell r="V591">
            <v>44181</v>
          </cell>
          <cell r="W591">
            <v>44347</v>
          </cell>
          <cell r="X591">
            <v>1177617073</v>
          </cell>
          <cell r="Y591" t="str">
            <v>Josefa Marina Barros De La Hoz</v>
          </cell>
        </row>
        <row r="592">
          <cell r="B592" t="str">
            <v>13-67-591</v>
          </cell>
          <cell r="C592" t="str">
            <v>Bolívar</v>
          </cell>
          <cell r="D592" t="str">
            <v>Corporación gestión y acción por Colombia - CORGESTACOL</v>
          </cell>
          <cell r="E592" t="str">
            <v>806003168-6</v>
          </cell>
          <cell r="F592" t="str">
            <v>Euclides Alcala Acuña</v>
          </cell>
          <cell r="G592" t="str">
            <v>Hogar Saber Vivir Sede 2</v>
          </cell>
          <cell r="H592" t="str">
            <v>Manzana 27 Lote 3 - 3 etapa - Barrio Blas de Lezo</v>
          </cell>
          <cell r="I592" t="str">
            <v>Cartagena</v>
          </cell>
          <cell r="J592" t="str">
            <v>Industrial y de la Bahia</v>
          </cell>
          <cell r="K592">
            <v>6786265</v>
          </cell>
          <cell r="L592">
            <v>3155326120</v>
          </cell>
          <cell r="M592" t="str">
            <v>corgestacol168@outlook.com</v>
          </cell>
          <cell r="N592" t="str">
            <v>SRD</v>
          </cell>
          <cell r="O592" t="str">
            <v>Internado</v>
          </cell>
          <cell r="P592"/>
          <cell r="Q592" t="str">
            <v>Vulneración</v>
          </cell>
          <cell r="R592"/>
          <cell r="S592" t="str">
            <v>0546-2020</v>
          </cell>
          <cell r="T592">
            <v>50</v>
          </cell>
          <cell r="U592"/>
          <cell r="V592">
            <v>44181</v>
          </cell>
          <cell r="W592">
            <v>44347</v>
          </cell>
          <cell r="X592">
            <v>398923450</v>
          </cell>
          <cell r="Y592" t="str">
            <v>Martha Ligia Caro Garcia</v>
          </cell>
        </row>
        <row r="593">
          <cell r="B593" t="str">
            <v>13-67-592</v>
          </cell>
          <cell r="C593" t="str">
            <v>Bolívar</v>
          </cell>
          <cell r="D593" t="str">
            <v>Corporación gestión y acción por Colombia - CORGESTACOL</v>
          </cell>
          <cell r="E593" t="str">
            <v>806003168-6</v>
          </cell>
          <cell r="F593" t="str">
            <v>Euclides Alcala Acuña</v>
          </cell>
          <cell r="G593" t="str">
            <v>Hogar Saber Vivir Sede 1</v>
          </cell>
          <cell r="H593" t="str">
            <v>Manzana 25 Lote 9 - 3 etapa - Barrio Blas de Lezo</v>
          </cell>
          <cell r="I593" t="str">
            <v>Cartagena</v>
          </cell>
          <cell r="J593" t="str">
            <v>Industrial y de la Bahia</v>
          </cell>
          <cell r="K593">
            <v>6786265</v>
          </cell>
          <cell r="L593">
            <v>3155326120</v>
          </cell>
          <cell r="M593" t="str">
            <v>corgestacol168@outlook.com</v>
          </cell>
          <cell r="N593" t="str">
            <v>SRD</v>
          </cell>
          <cell r="O593" t="str">
            <v>Internado</v>
          </cell>
          <cell r="P593"/>
          <cell r="Q593" t="str">
            <v>Vulneración</v>
          </cell>
          <cell r="R593"/>
          <cell r="S593" t="str">
            <v>0546-2020</v>
          </cell>
          <cell r="T593"/>
          <cell r="U593"/>
          <cell r="V593">
            <v>44181</v>
          </cell>
          <cell r="W593">
            <v>44347</v>
          </cell>
          <cell r="X593"/>
          <cell r="Y593" t="str">
            <v>Martha Ligia Caro Garcia</v>
          </cell>
        </row>
        <row r="594">
          <cell r="B594" t="str">
            <v>13-94-593</v>
          </cell>
          <cell r="C594" t="str">
            <v>Bolívar</v>
          </cell>
          <cell r="D594" t="str">
            <v>Fundación casa del niño IPS</v>
          </cell>
          <cell r="E594" t="str">
            <v>806008935-1</v>
          </cell>
          <cell r="F594" t="str">
            <v>Nestor Rafael De Oro Lora</v>
          </cell>
          <cell r="G594"/>
          <cell r="H594" t="str">
            <v>Manzana E Lote 27 - Urbanización Santa Lucia</v>
          </cell>
          <cell r="I594" t="str">
            <v>Cartagena</v>
          </cell>
          <cell r="J594" t="str">
            <v>Regional</v>
          </cell>
          <cell r="K594">
            <v>6796347</v>
          </cell>
          <cell r="L594" t="str">
            <v>3205410699 - 3107375696</v>
          </cell>
          <cell r="M594" t="str">
            <v>funcaninohsbolivar@gmail.com</v>
          </cell>
          <cell r="N594" t="str">
            <v>SRD</v>
          </cell>
          <cell r="O594" t="str">
            <v>Hogar Sustituto Entidad</v>
          </cell>
          <cell r="P594"/>
          <cell r="Q594" t="str">
            <v>Discapacidad</v>
          </cell>
          <cell r="R594"/>
          <cell r="S594" t="str">
            <v>0544-2020</v>
          </cell>
          <cell r="T594">
            <v>117</v>
          </cell>
          <cell r="U594"/>
          <cell r="V594">
            <v>44181</v>
          </cell>
          <cell r="W594">
            <v>44347</v>
          </cell>
          <cell r="X594">
            <v>1062032049</v>
          </cell>
          <cell r="Y594" t="str">
            <v>Laura Marcela Camargo Niño</v>
          </cell>
        </row>
        <row r="595">
          <cell r="B595" t="str">
            <v>13-94-594</v>
          </cell>
          <cell r="C595" t="str">
            <v>Bolívar</v>
          </cell>
          <cell r="D595" t="str">
            <v>Fundación casa del niño IPS</v>
          </cell>
          <cell r="E595" t="str">
            <v>806008935-1</v>
          </cell>
          <cell r="F595" t="str">
            <v>Nestor Rafael De Oro Lora</v>
          </cell>
          <cell r="G595"/>
          <cell r="H595" t="str">
            <v>Carrera 11 No. 7-12 Barrio la Bodega</v>
          </cell>
          <cell r="I595" t="str">
            <v>San Juan Nepomuceno</v>
          </cell>
          <cell r="J595" t="str">
            <v>El Carmen de Bolivar</v>
          </cell>
          <cell r="K595" t="str">
            <v>6890738 - 6831699</v>
          </cell>
          <cell r="L595">
            <v>3126225295</v>
          </cell>
          <cell r="M595" t="str">
            <v>funcaninoips@gmail.com</v>
          </cell>
          <cell r="N595" t="str">
            <v>SRD</v>
          </cell>
          <cell r="O595" t="str">
            <v>Internado</v>
          </cell>
          <cell r="P595"/>
          <cell r="Q595" t="str">
            <v>Discapacidad</v>
          </cell>
          <cell r="R595" t="str">
            <v>Intelectual</v>
          </cell>
          <cell r="S595" t="str">
            <v>0545-2020</v>
          </cell>
          <cell r="T595">
            <v>50</v>
          </cell>
          <cell r="U595"/>
          <cell r="V595">
            <v>44181</v>
          </cell>
          <cell r="W595">
            <v>44347</v>
          </cell>
          <cell r="X595">
            <v>457645075</v>
          </cell>
          <cell r="Y595" t="str">
            <v>Rosiris Del Carmen Leal Garcia</v>
          </cell>
        </row>
        <row r="596">
          <cell r="B596" t="str">
            <v>13-119-595</v>
          </cell>
          <cell r="C596" t="str">
            <v>Bolívar</v>
          </cell>
          <cell r="D596" t="str">
            <v>Fundación dignitas</v>
          </cell>
          <cell r="E596" t="str">
            <v>900843968-6</v>
          </cell>
          <cell r="F596" t="str">
            <v>Quellys Rodriguez Zuñiga</v>
          </cell>
          <cell r="G596"/>
          <cell r="H596" t="str">
            <v>Transversal 54 No. 60-863 Barrio Villa Estrella</v>
          </cell>
          <cell r="I596" t="str">
            <v>Cartagena</v>
          </cell>
          <cell r="J596" t="str">
            <v>Virgen y Turistico</v>
          </cell>
          <cell r="K596">
            <v>6931441</v>
          </cell>
          <cell r="L596">
            <v>3145944383</v>
          </cell>
          <cell r="M596" t="str">
            <v>fdignitas@gmail.com</v>
          </cell>
          <cell r="N596" t="str">
            <v>SRD</v>
          </cell>
          <cell r="O596" t="str">
            <v>Intervención de apoyo - Apoyo psicológico especializado</v>
          </cell>
          <cell r="P596"/>
          <cell r="Q596" t="str">
            <v>Vulneración</v>
          </cell>
          <cell r="R596"/>
          <cell r="S596" t="str">
            <v>0526-2020</v>
          </cell>
          <cell r="T596"/>
          <cell r="U596">
            <v>628</v>
          </cell>
          <cell r="V596">
            <v>44181</v>
          </cell>
          <cell r="W596">
            <v>44347</v>
          </cell>
          <cell r="X596">
            <v>239982350</v>
          </cell>
          <cell r="Y596" t="str">
            <v>Eva Alvarez Ligardo</v>
          </cell>
        </row>
        <row r="597">
          <cell r="B597" t="str">
            <v>13-119-596</v>
          </cell>
          <cell r="C597" t="str">
            <v>Bolívar</v>
          </cell>
          <cell r="D597" t="str">
            <v>Fundación dignitas</v>
          </cell>
          <cell r="E597" t="str">
            <v>900843968-6</v>
          </cell>
          <cell r="F597" t="str">
            <v>Quellys Rodriguez Zuñiga</v>
          </cell>
          <cell r="G597"/>
          <cell r="H597" t="str">
            <v>Barrio Daniel Lemaitre No. 71-25 - Calle 32 No. 10C 17</v>
          </cell>
          <cell r="I597" t="str">
            <v>Cartagena</v>
          </cell>
          <cell r="J597" t="str">
            <v>Historico y del Caribe Norte</v>
          </cell>
          <cell r="K597"/>
          <cell r="L597">
            <v>3106333469</v>
          </cell>
          <cell r="M597" t="str">
            <v>fdignitas@gmail.com</v>
          </cell>
          <cell r="N597" t="str">
            <v>SRD</v>
          </cell>
          <cell r="O597" t="str">
            <v>Intervención de Apoyo - Apoyo Psicosocial</v>
          </cell>
          <cell r="P597"/>
          <cell r="Q597" t="str">
            <v>Violencia Sexual</v>
          </cell>
          <cell r="R597"/>
          <cell r="S597" t="str">
            <v>0530-2020</v>
          </cell>
          <cell r="T597">
            <v>40</v>
          </cell>
          <cell r="U597"/>
          <cell r="V597">
            <v>44181</v>
          </cell>
          <cell r="W597">
            <v>44347</v>
          </cell>
          <cell r="X597">
            <v>74155660</v>
          </cell>
          <cell r="Y597" t="str">
            <v>Ivonne Esquivia Gonzalez</v>
          </cell>
        </row>
        <row r="598">
          <cell r="B598" t="str">
            <v>13-4-597</v>
          </cell>
          <cell r="C598" t="str">
            <v>Bolívar</v>
          </cell>
          <cell r="D598" t="str">
            <v>Aldeas infantiles SOS Colombia</v>
          </cell>
          <cell r="E598" t="str">
            <v>860024041-6</v>
          </cell>
          <cell r="F598" t="str">
            <v>Angela Maria Monica Bibiana Rosales Rodriguez</v>
          </cell>
          <cell r="G598"/>
          <cell r="H598" t="str">
            <v>Manzana E lote 16 Barrio los almendros</v>
          </cell>
          <cell r="I598" t="str">
            <v>Cartagena</v>
          </cell>
          <cell r="J598" t="str">
            <v>Regional</v>
          </cell>
          <cell r="K598">
            <v>6670155</v>
          </cell>
          <cell r="L598">
            <v>3012290317</v>
          </cell>
          <cell r="M598" t="str">
            <v>sulay.simaca@aldeasinfantiles.org.co</v>
          </cell>
          <cell r="N598" t="str">
            <v>SRD</v>
          </cell>
          <cell r="O598" t="str">
            <v>Hogar Sustituto Entidad</v>
          </cell>
          <cell r="P598"/>
          <cell r="Q598" t="str">
            <v>Vulneración</v>
          </cell>
          <cell r="R598"/>
          <cell r="S598" t="str">
            <v>0535-2020</v>
          </cell>
          <cell r="T598">
            <v>210</v>
          </cell>
          <cell r="U598"/>
          <cell r="V598">
            <v>44181</v>
          </cell>
          <cell r="W598">
            <v>44347</v>
          </cell>
          <cell r="X598">
            <v>1434813765</v>
          </cell>
          <cell r="Y598" t="str">
            <v>Laura Marcela Camargo Niño</v>
          </cell>
        </row>
        <row r="599">
          <cell r="B599" t="str">
            <v>13-4-598</v>
          </cell>
          <cell r="C599" t="str">
            <v>Bolívar</v>
          </cell>
          <cell r="D599" t="str">
            <v>Aldeas infantiles SOS Colombia</v>
          </cell>
          <cell r="E599" t="str">
            <v>860024041-6</v>
          </cell>
          <cell r="F599" t="str">
            <v>Angela Maria Monica Bibiana Rosales Rodriguez</v>
          </cell>
          <cell r="G599" t="str">
            <v>Sede Villa Luz</v>
          </cell>
          <cell r="H599" t="str">
            <v>Manzana K Lote 10-33 Barrio Los Corales</v>
          </cell>
          <cell r="I599" t="str">
            <v>Cartagena</v>
          </cell>
          <cell r="J599" t="str">
            <v>Industrial y de la Bahia</v>
          </cell>
          <cell r="K599">
            <v>6670155</v>
          </cell>
          <cell r="L599">
            <v>3016737363</v>
          </cell>
          <cell r="M599" t="str">
            <v>lisbeth.magallanes@aldeasinfantiles.org.co</v>
          </cell>
          <cell r="N599" t="str">
            <v>SRD</v>
          </cell>
          <cell r="O599" t="str">
            <v>Casa Hogar</v>
          </cell>
          <cell r="P599"/>
          <cell r="Q599" t="str">
            <v>Vulneración</v>
          </cell>
          <cell r="R599"/>
          <cell r="S599" t="str">
            <v>0540-2020</v>
          </cell>
          <cell r="T599">
            <v>17</v>
          </cell>
          <cell r="U599"/>
          <cell r="V599">
            <v>44181</v>
          </cell>
          <cell r="W599">
            <v>44301</v>
          </cell>
          <cell r="X599">
            <v>95513259</v>
          </cell>
          <cell r="Y599" t="str">
            <v>Martha Ligia Caro Garcia</v>
          </cell>
        </row>
        <row r="600">
          <cell r="B600" t="str">
            <v>13-4-599</v>
          </cell>
          <cell r="C600" t="str">
            <v>Bolívar</v>
          </cell>
          <cell r="D600" t="str">
            <v>Aldeas infantiles SOS Colombia</v>
          </cell>
          <cell r="E600" t="str">
            <v>860024041-6</v>
          </cell>
          <cell r="F600" t="str">
            <v>Angela Maria Monica Bibiana Rosales Rodriguez</v>
          </cell>
          <cell r="G600" t="str">
            <v>Sede Villa Alegria</v>
          </cell>
          <cell r="H600" t="str">
            <v>Manzana D Lote 66 Barrio los Laureles</v>
          </cell>
          <cell r="I600" t="str">
            <v>Cartagena</v>
          </cell>
          <cell r="J600" t="str">
            <v>Industrial y de la Bahia</v>
          </cell>
          <cell r="K600">
            <v>6670155</v>
          </cell>
          <cell r="L600">
            <v>3016737363</v>
          </cell>
          <cell r="M600" t="str">
            <v>lisbeth.magallanes@aldeasinfantiles.org.co</v>
          </cell>
          <cell r="N600" t="str">
            <v>SRD</v>
          </cell>
          <cell r="O600" t="str">
            <v>Casa Hogar</v>
          </cell>
          <cell r="P600"/>
          <cell r="Q600" t="str">
            <v>Vulneración</v>
          </cell>
          <cell r="R600"/>
          <cell r="S600" t="str">
            <v>0540-2020</v>
          </cell>
          <cell r="T600"/>
          <cell r="U600"/>
          <cell r="V600">
            <v>44181</v>
          </cell>
          <cell r="W600">
            <v>44301</v>
          </cell>
          <cell r="X600"/>
          <cell r="Y600" t="str">
            <v>Martha Ligia Caro Garcia</v>
          </cell>
        </row>
        <row r="601">
          <cell r="B601" t="str">
            <v>13-195-600</v>
          </cell>
          <cell r="C601" t="str">
            <v>Bolívar</v>
          </cell>
          <cell r="D601" t="str">
            <v>Fundación Renacer</v>
          </cell>
          <cell r="E601" t="str">
            <v>800230838-3</v>
          </cell>
          <cell r="F601" t="str">
            <v>Luz Estella Cardenas Ovalle</v>
          </cell>
          <cell r="G601"/>
          <cell r="H601" t="str">
            <v>Carrera 45 Calle 26D-74 Barrio España</v>
          </cell>
          <cell r="I601" t="str">
            <v>Cartagena</v>
          </cell>
          <cell r="J601" t="str">
            <v>Historico y del Caribe Norte</v>
          </cell>
          <cell r="K601">
            <v>6699430</v>
          </cell>
          <cell r="L601">
            <v>3118010838</v>
          </cell>
          <cell r="M601" t="str">
            <v>cartagena@fundacionrenacer.org</v>
          </cell>
          <cell r="N601" t="str">
            <v>SRD</v>
          </cell>
          <cell r="O601" t="str">
            <v>Internado</v>
          </cell>
          <cell r="P601"/>
          <cell r="Q601" t="str">
            <v>Violencia Sexual</v>
          </cell>
          <cell r="R601"/>
          <cell r="S601" t="str">
            <v>0531-2020</v>
          </cell>
          <cell r="T601">
            <v>50</v>
          </cell>
          <cell r="U601"/>
          <cell r="V601">
            <v>44181</v>
          </cell>
          <cell r="W601">
            <v>44347</v>
          </cell>
          <cell r="X601">
            <v>388043375</v>
          </cell>
          <cell r="Y601" t="str">
            <v>Ivonne Esquivia Gonzalez</v>
          </cell>
        </row>
        <row r="602">
          <cell r="B602" t="str">
            <v>13-195-601</v>
          </cell>
          <cell r="C602" t="str">
            <v>Bolívar</v>
          </cell>
          <cell r="D602" t="str">
            <v>Fundación Renacer</v>
          </cell>
          <cell r="E602" t="str">
            <v>800230838-3</v>
          </cell>
          <cell r="F602" t="str">
            <v>Luz Estella Cardenas Ovalle</v>
          </cell>
          <cell r="G602"/>
          <cell r="H602" t="str">
            <v>Calle Simón Bossa No. 25-22 - Barrio Bruselas</v>
          </cell>
          <cell r="I602" t="str">
            <v>Cartagena</v>
          </cell>
          <cell r="J602" t="str">
            <v>Historico y del Caribe Norte</v>
          </cell>
          <cell r="K602">
            <v>6447709</v>
          </cell>
          <cell r="L602">
            <v>3168291789</v>
          </cell>
          <cell r="M602" t="str">
            <v>cartagena@fundacionrenacer.org 
maira.daza@fundacionrenacer.org</v>
          </cell>
          <cell r="N602" t="str">
            <v>SRD</v>
          </cell>
          <cell r="O602" t="str">
            <v>Externado</v>
          </cell>
          <cell r="P602" t="str">
            <v>Media Jornada</v>
          </cell>
          <cell r="Q602" t="str">
            <v>Vulneración</v>
          </cell>
          <cell r="R602"/>
          <cell r="S602" t="str">
            <v>0532-2020</v>
          </cell>
          <cell r="T602">
            <v>80</v>
          </cell>
          <cell r="U602"/>
          <cell r="V602">
            <v>44181</v>
          </cell>
          <cell r="W602">
            <v>44347</v>
          </cell>
          <cell r="X602">
            <v>233260960</v>
          </cell>
          <cell r="Y602" t="str">
            <v>Ivonne Esquivia Gonzalez</v>
          </cell>
        </row>
        <row r="603">
          <cell r="B603" t="str">
            <v>13-204-602</v>
          </cell>
          <cell r="C603" t="str">
            <v>Bolívar</v>
          </cell>
          <cell r="D603" t="str">
            <v>Fundación semillas de esperanza - FUNDASEM</v>
          </cell>
          <cell r="E603" t="str">
            <v>806005728-1</v>
          </cell>
          <cell r="F603" t="str">
            <v>Martha Guitierrez Lanuzzi</v>
          </cell>
          <cell r="G603"/>
          <cell r="H603" t="str">
            <v>Calle 14 No. 25-77 Barrio Santa Rita</v>
          </cell>
          <cell r="I603" t="str">
            <v>Magangué</v>
          </cell>
          <cell r="J603" t="str">
            <v>Magangué</v>
          </cell>
          <cell r="K603">
            <v>6888409</v>
          </cell>
          <cell r="L603">
            <v>3013717867</v>
          </cell>
          <cell r="M603" t="str">
            <v>fundasem.magangue@gmail.com</v>
          </cell>
          <cell r="N603" t="str">
            <v>SRD</v>
          </cell>
          <cell r="O603" t="str">
            <v>Externado</v>
          </cell>
          <cell r="P603" t="str">
            <v>Media Jornada</v>
          </cell>
          <cell r="Q603" t="str">
            <v>Trabajo Infantil</v>
          </cell>
          <cell r="R603"/>
          <cell r="S603" t="str">
            <v>0543-2020</v>
          </cell>
          <cell r="T603">
            <v>45</v>
          </cell>
          <cell r="U603"/>
          <cell r="V603">
            <v>44181</v>
          </cell>
          <cell r="W603">
            <v>44347</v>
          </cell>
          <cell r="X603">
            <v>131209290</v>
          </cell>
          <cell r="Y603" t="str">
            <v>Wilfrido Castilla Camargo</v>
          </cell>
        </row>
        <row r="604">
          <cell r="B604" t="str">
            <v>13-204-603</v>
          </cell>
          <cell r="C604" t="str">
            <v>Bolívar</v>
          </cell>
          <cell r="D604" t="str">
            <v>Fundación semillas de esperanza - FUNDASEM</v>
          </cell>
          <cell r="E604" t="str">
            <v>806005728-1</v>
          </cell>
          <cell r="F604" t="str">
            <v>Martha Guitierrez Lanuzzi</v>
          </cell>
          <cell r="G604"/>
          <cell r="H604" t="str">
            <v>Calle 48 No. 14-38 Barrio Torices</v>
          </cell>
          <cell r="I604" t="str">
            <v>Cartagena</v>
          </cell>
          <cell r="J604" t="str">
            <v>Historico y del Caribe Norte</v>
          </cell>
          <cell r="K604">
            <v>6928603</v>
          </cell>
          <cell r="L604">
            <v>3008149846</v>
          </cell>
          <cell r="M604" t="str">
            <v>fundasem.cartagena@gmail.com</v>
          </cell>
          <cell r="N604" t="str">
            <v>SRD</v>
          </cell>
          <cell r="O604" t="str">
            <v>Externado</v>
          </cell>
          <cell r="P604" t="str">
            <v>Media Jornada</v>
          </cell>
          <cell r="Q604" t="str">
            <v>Trabajo Infantil</v>
          </cell>
          <cell r="R604"/>
          <cell r="S604" t="str">
            <v>0533-2020</v>
          </cell>
          <cell r="T604">
            <v>50</v>
          </cell>
          <cell r="U604"/>
          <cell r="V604">
            <v>44181</v>
          </cell>
          <cell r="W604">
            <v>44347</v>
          </cell>
          <cell r="X604">
            <v>145788100</v>
          </cell>
          <cell r="Y604" t="str">
            <v>Ivonne Esquivia Gonzalez</v>
          </cell>
        </row>
        <row r="605">
          <cell r="B605" t="str">
            <v>13-69-604</v>
          </cell>
          <cell r="C605" t="str">
            <v>Bolívar</v>
          </cell>
          <cell r="D605" t="str">
            <v>Corporación Hogares Crea de Colombia</v>
          </cell>
          <cell r="E605" t="str">
            <v>800080212-9</v>
          </cell>
          <cell r="F605" t="str">
            <v>Miguel Desmoineaux Romero</v>
          </cell>
          <cell r="G605"/>
          <cell r="H605" t="str">
            <v>Carrera 14 No. 49-17 Barrio Torices</v>
          </cell>
          <cell r="I605" t="str">
            <v>Cartagena</v>
          </cell>
          <cell r="J605" t="str">
            <v>Historico y del Caribe Norte</v>
          </cell>
          <cell r="K605">
            <v>6561029</v>
          </cell>
          <cell r="L605">
            <v>3107465680</v>
          </cell>
          <cell r="M605" t="str">
            <v>hcrea.bol@gmail.com</v>
          </cell>
          <cell r="N605" t="str">
            <v>SRD</v>
          </cell>
          <cell r="O605" t="str">
            <v>Internado</v>
          </cell>
          <cell r="P605"/>
          <cell r="Q605" t="str">
            <v>Consumo SPA</v>
          </cell>
          <cell r="R605"/>
          <cell r="S605" t="str">
            <v>0529-2020</v>
          </cell>
          <cell r="T605">
            <v>20</v>
          </cell>
          <cell r="U605"/>
          <cell r="V605">
            <v>44181</v>
          </cell>
          <cell r="W605">
            <v>44347</v>
          </cell>
          <cell r="X605">
            <v>159569380</v>
          </cell>
          <cell r="Y605" t="str">
            <v>Ivonne Esquivia Gonzalez</v>
          </cell>
        </row>
        <row r="606">
          <cell r="B606" t="str">
            <v>13-120-605</v>
          </cell>
          <cell r="C606" t="str">
            <v>Bolívar</v>
          </cell>
          <cell r="D606" t="str">
            <v>Fundación dones de misericordia</v>
          </cell>
          <cell r="E606" t="str">
            <v>900036694-1</v>
          </cell>
          <cell r="F606" t="str">
            <v>Arlena Hoyos Cañavera</v>
          </cell>
          <cell r="G606"/>
          <cell r="H606" t="str">
            <v>Sector Altamira Calle 24 A No. 34 Lote 15 Barrio Plan Parejo</v>
          </cell>
          <cell r="I606" t="str">
            <v>Turbaco</v>
          </cell>
          <cell r="J606" t="str">
            <v>Turbaco</v>
          </cell>
          <cell r="K606"/>
          <cell r="L606">
            <v>3215419102</v>
          </cell>
          <cell r="M606" t="str">
            <v>coordinacioncasa@donesdemisericordia.org</v>
          </cell>
          <cell r="N606" t="str">
            <v>SRD</v>
          </cell>
          <cell r="O606" t="str">
            <v>Internado</v>
          </cell>
          <cell r="P606"/>
          <cell r="Q606" t="str">
            <v>Calle</v>
          </cell>
          <cell r="R606"/>
          <cell r="S606" t="str">
            <v>0539-2020</v>
          </cell>
          <cell r="T606">
            <v>25</v>
          </cell>
          <cell r="U606"/>
          <cell r="V606">
            <v>44181</v>
          </cell>
          <cell r="W606">
            <v>44347</v>
          </cell>
          <cell r="X606">
            <v>199461725</v>
          </cell>
          <cell r="Y606" t="str">
            <v>Josefa Marina Barros De La Hoz</v>
          </cell>
        </row>
        <row r="607">
          <cell r="B607" t="str">
            <v>13-108-606</v>
          </cell>
          <cell r="C607" t="str">
            <v>Bolívar</v>
          </cell>
          <cell r="D607" t="str">
            <v>Fundación creo en Colombia</v>
          </cell>
          <cell r="E607" t="str">
            <v>901163089-2</v>
          </cell>
          <cell r="F607" t="str">
            <v>Luis Clemente Patrón Leones</v>
          </cell>
          <cell r="G607"/>
          <cell r="H607" t="str">
            <v>Sector 1 No. 3-53 Barrio Nuevo Valle</v>
          </cell>
          <cell r="I607" t="str">
            <v>San Juan Nepomuceno</v>
          </cell>
          <cell r="J607" t="str">
            <v>El Carmen de Bolivar</v>
          </cell>
          <cell r="K607">
            <v>6892231</v>
          </cell>
          <cell r="L607" t="str">
            <v>310458134 - 3232249140</v>
          </cell>
          <cell r="M607" t="str">
            <v>funcreoencolombia@gmail.com</v>
          </cell>
          <cell r="N607" t="str">
            <v>SRD</v>
          </cell>
          <cell r="O607" t="str">
            <v>Internado</v>
          </cell>
          <cell r="P607"/>
          <cell r="Q607" t="str">
            <v>Discapacidad</v>
          </cell>
          <cell r="R607" t="str">
            <v>Mental psicosocial</v>
          </cell>
          <cell r="S607" t="str">
            <v>0541-2020</v>
          </cell>
          <cell r="T607">
            <v>61</v>
          </cell>
          <cell r="U607"/>
          <cell r="V607">
            <v>44181</v>
          </cell>
          <cell r="W607">
            <v>44347</v>
          </cell>
          <cell r="X607">
            <v>807130803</v>
          </cell>
          <cell r="Y607" t="str">
            <v>Rosiris Del Carmen Leal Garcia</v>
          </cell>
        </row>
        <row r="608">
          <cell r="B608" t="str">
            <v>13-138-607</v>
          </cell>
          <cell r="C608" t="str">
            <v>Bolívar</v>
          </cell>
          <cell r="D608" t="str">
            <v>Fundación hogares Claret</v>
          </cell>
          <cell r="E608" t="str">
            <v>800098983-8</v>
          </cell>
          <cell r="F608" t="str">
            <v>Gabriel Gonzalez Lopez</v>
          </cell>
          <cell r="G608"/>
          <cell r="H608" t="str">
            <v>Carrera 15 No. 22-284 Urbanización La Granja</v>
          </cell>
          <cell r="I608" t="str">
            <v>Turbaco</v>
          </cell>
          <cell r="J608" t="str">
            <v>Turbaco</v>
          </cell>
          <cell r="K608"/>
          <cell r="L608">
            <v>3167537372</v>
          </cell>
          <cell r="M608" t="str">
            <v>Nuevavida.turbaco@fhclaret.org</v>
          </cell>
          <cell r="N608" t="str">
            <v>SRPA</v>
          </cell>
          <cell r="O608" t="str">
            <v>Centro de Atención Especializada</v>
          </cell>
          <cell r="P608"/>
          <cell r="Q608" t="str">
            <v>SRPA</v>
          </cell>
          <cell r="R608"/>
          <cell r="S608" t="str">
            <v>0527-2020</v>
          </cell>
          <cell r="T608">
            <v>80</v>
          </cell>
          <cell r="U608"/>
          <cell r="V608">
            <v>44181</v>
          </cell>
          <cell r="W608">
            <v>44347</v>
          </cell>
          <cell r="X608">
            <v>1188205422</v>
          </cell>
          <cell r="Y608" t="str">
            <v>Josefa Marina Barros De La Hoz</v>
          </cell>
        </row>
        <row r="609">
          <cell r="B609" t="str">
            <v>13-138-608</v>
          </cell>
          <cell r="C609" t="str">
            <v>Bolívar</v>
          </cell>
          <cell r="D609" t="str">
            <v>Fundación hogares Claret</v>
          </cell>
          <cell r="E609" t="str">
            <v>800098983-8</v>
          </cell>
          <cell r="F609" t="str">
            <v>Gabriel Gonzalez Lopez</v>
          </cell>
          <cell r="G609"/>
          <cell r="H609" t="str">
            <v>Carrera 15 No. 22-284 Urbanización La Granja</v>
          </cell>
          <cell r="I609" t="str">
            <v>Turbaco</v>
          </cell>
          <cell r="J609" t="str">
            <v>Turbaco</v>
          </cell>
          <cell r="K609"/>
          <cell r="L609">
            <v>3167537372</v>
          </cell>
          <cell r="M609" t="str">
            <v>Nuevavida.turbaco@fhclaret.org</v>
          </cell>
          <cell r="N609" t="str">
            <v>SRPA</v>
          </cell>
          <cell r="O609" t="str">
            <v>Centro de Internamiento Preventivo</v>
          </cell>
          <cell r="P609"/>
          <cell r="Q609" t="str">
            <v>SRPA</v>
          </cell>
          <cell r="R609"/>
          <cell r="S609" t="str">
            <v>0527-2020</v>
          </cell>
          <cell r="T609">
            <v>20</v>
          </cell>
          <cell r="U609"/>
          <cell r="V609">
            <v>44181</v>
          </cell>
          <cell r="W609">
            <v>44347</v>
          </cell>
          <cell r="X609">
            <v>268347342</v>
          </cell>
          <cell r="Y609" t="str">
            <v>Josefa Marina Barros De La Hoz</v>
          </cell>
        </row>
        <row r="610">
          <cell r="B610" t="str">
            <v>13-107-609</v>
          </cell>
          <cell r="C610" t="str">
            <v>Bolívar</v>
          </cell>
          <cell r="D610" t="str">
            <v>Fundación construyendo ciudad</v>
          </cell>
          <cell r="E610" t="str">
            <v>802023643-4</v>
          </cell>
          <cell r="F610" t="str">
            <v>Gicella Molina Gomez</v>
          </cell>
          <cell r="G610"/>
          <cell r="H610" t="str">
            <v>Calle 30B No. 78-116 Barrio Santa Mónica</v>
          </cell>
          <cell r="I610" t="str">
            <v>Cartagena</v>
          </cell>
          <cell r="J610" t="str">
            <v>Industrial y de la Bahia</v>
          </cell>
          <cell r="K610">
            <v>6782932</v>
          </cell>
          <cell r="L610">
            <v>3217868263</v>
          </cell>
          <cell r="M610" t="str">
            <v>fundacionconstruyendociudad@hotmail.com</v>
          </cell>
          <cell r="N610" t="str">
            <v>SRPA</v>
          </cell>
          <cell r="O610" t="str">
            <v>Semicerrado Externado</v>
          </cell>
          <cell r="P610" t="str">
            <v>Jornada Completa</v>
          </cell>
          <cell r="Q610" t="str">
            <v>SRPA</v>
          </cell>
          <cell r="R610"/>
          <cell r="S610" t="str">
            <v>0528-2020</v>
          </cell>
          <cell r="T610">
            <v>37</v>
          </cell>
          <cell r="U610"/>
          <cell r="V610">
            <v>44182</v>
          </cell>
          <cell r="W610">
            <v>44347</v>
          </cell>
          <cell r="X610">
            <v>195075711</v>
          </cell>
          <cell r="Y610" t="str">
            <v>Martha Ligia Caro Garcia</v>
          </cell>
        </row>
        <row r="611">
          <cell r="B611" t="str">
            <v>13-217-610</v>
          </cell>
          <cell r="C611" t="str">
            <v>Bolívar</v>
          </cell>
          <cell r="D611" t="str">
            <v>Fundación Talid</v>
          </cell>
          <cell r="E611" t="str">
            <v>806011246-6</v>
          </cell>
          <cell r="F611" t="str">
            <v>Raul Antonio Varela Contreras</v>
          </cell>
          <cell r="G611"/>
          <cell r="H611" t="str">
            <v>Carrera 29 No. 2-75 Plan Parejo Sector el Valle</v>
          </cell>
          <cell r="I611" t="str">
            <v>Turbaco</v>
          </cell>
          <cell r="J611" t="str">
            <v>Turbaco</v>
          </cell>
          <cell r="K611">
            <v>6649131</v>
          </cell>
          <cell r="L611">
            <v>3182918592</v>
          </cell>
          <cell r="M611" t="str">
            <v>nuevavidatalid@gmail.com</v>
          </cell>
          <cell r="N611" t="str">
            <v>SRPA</v>
          </cell>
          <cell r="O611" t="str">
            <v>Internado RAJ</v>
          </cell>
          <cell r="P611"/>
          <cell r="Q611" t="str">
            <v>RAJ</v>
          </cell>
          <cell r="R611"/>
          <cell r="S611" t="str">
            <v>0542-2020</v>
          </cell>
          <cell r="T611">
            <v>25</v>
          </cell>
          <cell r="U611"/>
          <cell r="V611">
            <v>44181</v>
          </cell>
          <cell r="W611">
            <v>44347</v>
          </cell>
          <cell r="X611">
            <v>277773243</v>
          </cell>
          <cell r="Y611" t="str">
            <v>Josefa Marina Barros De La Hoz</v>
          </cell>
        </row>
        <row r="612">
          <cell r="B612" t="str">
            <v>13-217-611</v>
          </cell>
          <cell r="C612" t="str">
            <v>Bolívar</v>
          </cell>
          <cell r="D612" t="str">
            <v>Fundación Talid</v>
          </cell>
          <cell r="E612" t="str">
            <v>806011246-6</v>
          </cell>
          <cell r="F612" t="str">
            <v>Raul Antonio Varela Contreras</v>
          </cell>
          <cell r="G612"/>
          <cell r="H612" t="str">
            <v>Calle Bogotá 43 No. 17-53 Barrio Torices</v>
          </cell>
          <cell r="I612" t="str">
            <v>Cartagena</v>
          </cell>
          <cell r="J612" t="str">
            <v>Historico y del Caribe Norte</v>
          </cell>
          <cell r="K612">
            <v>6649131</v>
          </cell>
          <cell r="L612">
            <v>3158006560</v>
          </cell>
          <cell r="M612" t="str">
            <v>nuevavidasemi@gmail.com</v>
          </cell>
          <cell r="N612" t="str">
            <v>SRPA</v>
          </cell>
          <cell r="O612" t="str">
            <v>Externado RAJ</v>
          </cell>
          <cell r="P612" t="str">
            <v>Jornada Completa</v>
          </cell>
          <cell r="Q612" t="str">
            <v>RAJ</v>
          </cell>
          <cell r="R612"/>
          <cell r="S612" t="str">
            <v>0534-2020</v>
          </cell>
          <cell r="T612">
            <v>18</v>
          </cell>
          <cell r="U612"/>
          <cell r="V612">
            <v>44181</v>
          </cell>
          <cell r="W612">
            <v>44347</v>
          </cell>
          <cell r="X612">
            <v>94901697</v>
          </cell>
          <cell r="Y612" t="str">
            <v>Ivonne Esquivia Gonzalez</v>
          </cell>
        </row>
        <row r="613">
          <cell r="B613" t="str">
            <v>13-217-612</v>
          </cell>
          <cell r="C613" t="str">
            <v>Bolívar</v>
          </cell>
          <cell r="D613" t="str">
            <v>Fundación Talid</v>
          </cell>
          <cell r="E613" t="str">
            <v>806011246-6</v>
          </cell>
          <cell r="F613" t="str">
            <v>Raul Antonio Varela Contreras</v>
          </cell>
          <cell r="G613"/>
          <cell r="H613" t="str">
            <v>Calle 29 No. 28-41 Barrio Zaragocilla</v>
          </cell>
          <cell r="I613" t="str">
            <v>Cartagena</v>
          </cell>
          <cell r="J613" t="str">
            <v>Historico y del Caribe Norte</v>
          </cell>
          <cell r="K613">
            <v>6649131</v>
          </cell>
          <cell r="L613">
            <v>3166722855</v>
          </cell>
          <cell r="M613" t="str">
            <v>fundatalid@gmail.com</v>
          </cell>
          <cell r="N613" t="str">
            <v>SRPA</v>
          </cell>
          <cell r="O613" t="str">
            <v>Libertad Vigilada – Asistida</v>
          </cell>
          <cell r="P613"/>
          <cell r="Q613" t="str">
            <v>SRPA</v>
          </cell>
          <cell r="R613"/>
          <cell r="S613" t="str">
            <v>0536-2020</v>
          </cell>
          <cell r="T613">
            <v>100</v>
          </cell>
          <cell r="U613"/>
          <cell r="V613">
            <v>44181</v>
          </cell>
          <cell r="W613">
            <v>44347</v>
          </cell>
          <cell r="X613">
            <v>258015200</v>
          </cell>
          <cell r="Y613" t="str">
            <v>Ivonne Esquivia Gonzalez</v>
          </cell>
        </row>
        <row r="614">
          <cell r="B614" t="str">
            <v>13-217-613</v>
          </cell>
          <cell r="C614" t="str">
            <v>Bolívar</v>
          </cell>
          <cell r="D614" t="str">
            <v>Fundación Talid</v>
          </cell>
          <cell r="E614" t="str">
            <v>806011246-6</v>
          </cell>
          <cell r="F614" t="str">
            <v>Raul Antonio Varela Contreras</v>
          </cell>
          <cell r="G614"/>
          <cell r="H614" t="str">
            <v>Calle 29 No. 28-41 Barrio Zaragocilla</v>
          </cell>
          <cell r="I614" t="str">
            <v>Cartagena</v>
          </cell>
          <cell r="J614" t="str">
            <v>Historico y del Caribe Norte</v>
          </cell>
          <cell r="K614">
            <v>6649131</v>
          </cell>
          <cell r="L614">
            <v>3156722855</v>
          </cell>
          <cell r="M614" t="str">
            <v>talidzaragocilla@gmail.com</v>
          </cell>
          <cell r="N614" t="str">
            <v>SRPA</v>
          </cell>
          <cell r="O614" t="str">
            <v>Centro de Internamiento Preventivo</v>
          </cell>
          <cell r="P614"/>
          <cell r="Q614" t="str">
            <v>SRPA</v>
          </cell>
          <cell r="R614"/>
          <cell r="S614" t="str">
            <v>0537-2020</v>
          </cell>
          <cell r="T614">
            <v>10</v>
          </cell>
          <cell r="U614"/>
          <cell r="V614">
            <v>44181</v>
          </cell>
          <cell r="W614">
            <v>44347</v>
          </cell>
          <cell r="X614">
            <v>117588185</v>
          </cell>
          <cell r="Y614" t="str">
            <v>Ivonne Esquivia Gonzalez</v>
          </cell>
        </row>
        <row r="615">
          <cell r="B615" t="str">
            <v>13-217-614</v>
          </cell>
          <cell r="C615" t="str">
            <v>Bolívar</v>
          </cell>
          <cell r="D615" t="str">
            <v>Fundación Talid</v>
          </cell>
          <cell r="E615" t="str">
            <v>806011246-6</v>
          </cell>
          <cell r="F615" t="str">
            <v>Raul Antonio Varela Contreras</v>
          </cell>
          <cell r="G615"/>
          <cell r="H615" t="str">
            <v>Calle 29 No. 28-41 Barrio Zaragocilla</v>
          </cell>
          <cell r="I615" t="str">
            <v>Cartagena</v>
          </cell>
          <cell r="J615" t="str">
            <v>Historico y del Caribe Norte</v>
          </cell>
          <cell r="K615">
            <v>6649131</v>
          </cell>
          <cell r="L615">
            <v>3156722855</v>
          </cell>
          <cell r="M615" t="str">
            <v>talidzaragocilla@gmail.com</v>
          </cell>
          <cell r="N615" t="str">
            <v>SRPA</v>
          </cell>
          <cell r="O615" t="str">
            <v>Centro Transitorio</v>
          </cell>
          <cell r="P615"/>
          <cell r="Q615" t="str">
            <v>SRPA</v>
          </cell>
          <cell r="R615"/>
          <cell r="S615" t="str">
            <v>0537-2020</v>
          </cell>
          <cell r="T615">
            <v>2</v>
          </cell>
          <cell r="U615"/>
          <cell r="V615">
            <v>44181</v>
          </cell>
          <cell r="W615">
            <v>44347</v>
          </cell>
          <cell r="X615">
            <v>21917645</v>
          </cell>
          <cell r="Y615" t="str">
            <v>Ivonne Esquivia Gonzalez</v>
          </cell>
        </row>
        <row r="616">
          <cell r="B616" t="str">
            <v>13-217-615</v>
          </cell>
          <cell r="C616" t="str">
            <v>Bolívar</v>
          </cell>
          <cell r="D616" t="str">
            <v>Fundación Talid</v>
          </cell>
          <cell r="E616" t="str">
            <v>806011246-6</v>
          </cell>
          <cell r="F616" t="str">
            <v>Raul Antonio Varela Contreras</v>
          </cell>
          <cell r="G616"/>
          <cell r="H616" t="str">
            <v>Calle 29 No. 28-41 Barrio Zaragocilla</v>
          </cell>
          <cell r="I616" t="str">
            <v>Cartagena</v>
          </cell>
          <cell r="J616" t="str">
            <v>Historico y del Caribe Norte</v>
          </cell>
          <cell r="K616">
            <v>6649131</v>
          </cell>
          <cell r="L616">
            <v>3156722855</v>
          </cell>
          <cell r="M616" t="str">
            <v>talidzaragocilla@gmail.com</v>
          </cell>
          <cell r="N616" t="str">
            <v>SRPA</v>
          </cell>
          <cell r="O616" t="str">
            <v>Intervención de Apoyo RAJ</v>
          </cell>
          <cell r="P616"/>
          <cell r="Q616" t="str">
            <v>RAJ</v>
          </cell>
          <cell r="R616"/>
          <cell r="S616" t="str">
            <v>0537-2020</v>
          </cell>
          <cell r="T616">
            <v>8</v>
          </cell>
          <cell r="U616"/>
          <cell r="V616">
            <v>44181</v>
          </cell>
          <cell r="W616">
            <v>44347</v>
          </cell>
          <cell r="X616">
            <v>15775808</v>
          </cell>
          <cell r="Y616" t="str">
            <v>Ivonne Esquivia Gonzalez</v>
          </cell>
        </row>
        <row r="617">
          <cell r="B617" t="str">
            <v>41-85-616</v>
          </cell>
          <cell r="C617" t="str">
            <v>Huila</v>
          </cell>
          <cell r="D617" t="str">
            <v>Fondo de protección infantil - Albergue infantil Mercedes Perdomo de Liévano</v>
          </cell>
          <cell r="E617" t="str">
            <v>891180034-4</v>
          </cell>
          <cell r="F617" t="str">
            <v xml:space="preserve">Cecilia Lara De García 
</v>
          </cell>
          <cell r="G617"/>
          <cell r="H617" t="str">
            <v>Carrera 3 No. 21 - 15</v>
          </cell>
          <cell r="I617" t="str">
            <v>Neiva</v>
          </cell>
          <cell r="J617" t="str">
            <v>Neiva</v>
          </cell>
          <cell r="K617" t="str">
            <v>8756478/8710148</v>
          </cell>
          <cell r="L617">
            <v>3142095461</v>
          </cell>
          <cell r="M617" t="str">
            <v>andrea.macias@albergueinfantilneiva.org.co</v>
          </cell>
          <cell r="N617" t="str">
            <v>SRD</v>
          </cell>
          <cell r="O617" t="str">
            <v>Externado</v>
          </cell>
          <cell r="P617" t="str">
            <v>Jornada completa</v>
          </cell>
          <cell r="Q617" t="str">
            <v>Vulneración</v>
          </cell>
          <cell r="R617"/>
          <cell r="S617" t="str">
            <v>41-116407-2020</v>
          </cell>
          <cell r="T617">
            <v>26</v>
          </cell>
          <cell r="U617"/>
          <cell r="V617">
            <v>44181</v>
          </cell>
          <cell r="W617">
            <v>44347</v>
          </cell>
          <cell r="X617">
            <v>321664455</v>
          </cell>
          <cell r="Y617" t="str">
            <v>Amanda Gómez Polo</v>
          </cell>
        </row>
        <row r="618">
          <cell r="B618" t="str">
            <v>41-85-617</v>
          </cell>
          <cell r="C618" t="str">
            <v>Huila</v>
          </cell>
          <cell r="D618" t="str">
            <v>Fondo de protección infantil - Albergue infantil Mercedes Perdomo de Liévano</v>
          </cell>
          <cell r="E618" t="str">
            <v>891180034-4</v>
          </cell>
          <cell r="F618" t="str">
            <v xml:space="preserve">Cecilia Lara De García 
</v>
          </cell>
          <cell r="G618"/>
          <cell r="H618" t="str">
            <v>Carrera 3 No. 21 - 15</v>
          </cell>
          <cell r="I618" t="str">
            <v>Neiva</v>
          </cell>
          <cell r="J618" t="str">
            <v>Neiva</v>
          </cell>
          <cell r="K618" t="str">
            <v>8756478/8710148</v>
          </cell>
          <cell r="L618">
            <v>3142095461</v>
          </cell>
          <cell r="M618" t="str">
            <v>nelfa.morales@albergueinfantilneiva.org.co</v>
          </cell>
          <cell r="N618" t="str">
            <v>SRD</v>
          </cell>
          <cell r="O618" t="str">
            <v>Internado</v>
          </cell>
          <cell r="P618"/>
          <cell r="Q618" t="str">
            <v>Vulneración</v>
          </cell>
          <cell r="R618"/>
          <cell r="S618" t="str">
            <v>41-116407-2020</v>
          </cell>
          <cell r="T618">
            <v>20</v>
          </cell>
          <cell r="U618"/>
          <cell r="V618">
            <v>44181</v>
          </cell>
          <cell r="W618">
            <v>44347</v>
          </cell>
          <cell r="X618"/>
          <cell r="Y618" t="str">
            <v>Amanda Gómez Polo</v>
          </cell>
        </row>
        <row r="619">
          <cell r="B619" t="str">
            <v>41-85-618</v>
          </cell>
          <cell r="C619" t="str">
            <v>Huila</v>
          </cell>
          <cell r="D619" t="str">
            <v>Fondo de protección infantil - Albergue infantil Mercedes Perdomo de Liévano</v>
          </cell>
          <cell r="E619" t="str">
            <v>891180034-4</v>
          </cell>
          <cell r="F619" t="str">
            <v xml:space="preserve">Cecilia Lara De García 
</v>
          </cell>
          <cell r="G619"/>
          <cell r="H619" t="str">
            <v>Carrera 3 No. 21 - 15</v>
          </cell>
          <cell r="I619" t="str">
            <v>Neiva</v>
          </cell>
          <cell r="J619" t="str">
            <v>Neiva</v>
          </cell>
          <cell r="K619" t="str">
            <v>8756478/8710148</v>
          </cell>
          <cell r="L619">
            <v>3142095461</v>
          </cell>
          <cell r="M619" t="str">
            <v>angela.garcia@albergueinfantilneiva.org.co</v>
          </cell>
          <cell r="N619" t="str">
            <v>SRD</v>
          </cell>
          <cell r="O619" t="str">
            <v>Externado</v>
          </cell>
          <cell r="P619" t="str">
            <v>Media jornada</v>
          </cell>
          <cell r="Q619" t="str">
            <v>Vulneración</v>
          </cell>
          <cell r="R619"/>
          <cell r="S619" t="str">
            <v>41-116407-2020</v>
          </cell>
          <cell r="T619">
            <v>18</v>
          </cell>
          <cell r="U619"/>
          <cell r="V619">
            <v>44181</v>
          </cell>
          <cell r="W619">
            <v>44347</v>
          </cell>
          <cell r="X619"/>
          <cell r="Y619" t="str">
            <v>Amanda Gómez Polo</v>
          </cell>
        </row>
        <row r="620">
          <cell r="B620" t="str">
            <v>41-51-619</v>
          </cell>
          <cell r="C620" t="str">
            <v>Huila</v>
          </cell>
          <cell r="D620" t="str">
            <v>Congregación siervas de Cristo sacerdote - Sagrada familia</v>
          </cell>
          <cell r="E620" t="str">
            <v>860007314-1</v>
          </cell>
          <cell r="F620" t="str">
            <v>Sor Maria De Jesus Diaz</v>
          </cell>
          <cell r="G620"/>
          <cell r="H620" t="str">
            <v>Carrera 1H No. 12-69</v>
          </cell>
          <cell r="I620" t="str">
            <v>Neiva</v>
          </cell>
          <cell r="J620" t="str">
            <v>La Gaitana</v>
          </cell>
          <cell r="K620">
            <v>8721027</v>
          </cell>
          <cell r="L620"/>
          <cell r="M620" t="str">
            <v>Hsfneiva@gmail.com</v>
          </cell>
          <cell r="N620" t="str">
            <v>SRD</v>
          </cell>
          <cell r="O620" t="str">
            <v>Internado</v>
          </cell>
          <cell r="P620"/>
          <cell r="Q620" t="str">
            <v>Vulneración</v>
          </cell>
          <cell r="R620"/>
          <cell r="S620" t="str">
            <v>41-116405-2020</v>
          </cell>
          <cell r="T620">
            <v>25</v>
          </cell>
          <cell r="U620"/>
          <cell r="V620">
            <v>44181</v>
          </cell>
          <cell r="W620">
            <v>44347</v>
          </cell>
          <cell r="X620">
            <v>199461725</v>
          </cell>
          <cell r="Y620" t="str">
            <v>Maria Leydi Perdomo Gonzalez</v>
          </cell>
        </row>
        <row r="621">
          <cell r="B621" t="str">
            <v>41-214-620</v>
          </cell>
          <cell r="C621" t="str">
            <v>Huila</v>
          </cell>
          <cell r="D621" t="str">
            <v>Fundación social y cultural para la niñez de Neiva - VIDA Y PAZ</v>
          </cell>
          <cell r="E621" t="str">
            <v>813002556-1</v>
          </cell>
          <cell r="F621" t="str">
            <v>Noralba Gonzalez Lizcano</v>
          </cell>
          <cell r="G621"/>
          <cell r="H621" t="str">
            <v>Calle 1H Bis No. 31-29</v>
          </cell>
          <cell r="I621" t="str">
            <v>Neiva</v>
          </cell>
          <cell r="J621" t="str">
            <v>La Gaitana</v>
          </cell>
          <cell r="K621">
            <v>8667362</v>
          </cell>
          <cell r="L621">
            <v>3124346361</v>
          </cell>
          <cell r="M621" t="str">
            <v>funvidaypaz@hotmail.com</v>
          </cell>
          <cell r="N621" t="str">
            <v>SRD</v>
          </cell>
          <cell r="O621" t="str">
            <v>Intervención de apoyo - Apoyo psicosocial</v>
          </cell>
          <cell r="P621"/>
          <cell r="Q621" t="str">
            <v>Vulneración</v>
          </cell>
          <cell r="R621"/>
          <cell r="S621" t="str">
            <v>41-116403-2020</v>
          </cell>
          <cell r="T621">
            <v>35</v>
          </cell>
          <cell r="U621"/>
          <cell r="V621">
            <v>44181</v>
          </cell>
          <cell r="W621">
            <v>44347</v>
          </cell>
          <cell r="X621">
            <v>66352038</v>
          </cell>
          <cell r="Y621" t="str">
            <v>Maria Leydi Perdomo Gonzalez</v>
          </cell>
        </row>
        <row r="622">
          <cell r="B622" t="str">
            <v>41-127-621</v>
          </cell>
          <cell r="C622" t="str">
            <v>Huila</v>
          </cell>
          <cell r="D622" t="str">
            <v>Fundación familiar pro rehabilitación de farmacodependientes FFARO</v>
          </cell>
          <cell r="E622" t="str">
            <v>800034694-1</v>
          </cell>
          <cell r="F622" t="str">
            <v>Luis Edier Usma Osorio</v>
          </cell>
          <cell r="G622"/>
          <cell r="H622" t="str">
            <v>Finca el silencio Vereda Bajo Pedregal de Rivera</v>
          </cell>
          <cell r="I622" t="str">
            <v>Neiva</v>
          </cell>
          <cell r="J622" t="str">
            <v>La Gaitana</v>
          </cell>
          <cell r="K622">
            <v>3173316795</v>
          </cell>
          <cell r="L622">
            <v>3173316795</v>
          </cell>
          <cell r="M622" t="str">
            <v>Sanpedro@fundacionfaro.org</v>
          </cell>
          <cell r="N622" t="str">
            <v>SRD</v>
          </cell>
          <cell r="O622" t="str">
            <v>Internado</v>
          </cell>
          <cell r="P622"/>
          <cell r="Q622" t="str">
            <v>Consumo SPA</v>
          </cell>
          <cell r="R622"/>
          <cell r="S622" t="str">
            <v>41-116406-2020</v>
          </cell>
          <cell r="T622">
            <v>35</v>
          </cell>
          <cell r="U622"/>
          <cell r="V622">
            <v>44181</v>
          </cell>
          <cell r="W622">
            <v>44347</v>
          </cell>
          <cell r="X622">
            <v>279246415</v>
          </cell>
          <cell r="Y622" t="str">
            <v>Maria Leydi Perdomo Gonzalez</v>
          </cell>
        </row>
        <row r="623">
          <cell r="B623" t="str">
            <v>41-202-622</v>
          </cell>
          <cell r="C623" t="str">
            <v>Huila</v>
          </cell>
          <cell r="D623" t="str">
            <v>Fundación sembrando futuro con afecto</v>
          </cell>
          <cell r="E623" t="str">
            <v>813002942-1</v>
          </cell>
          <cell r="F623" t="str">
            <v>Luz Mary Barrios Home</v>
          </cell>
          <cell r="G623"/>
          <cell r="H623" t="str">
            <v>Calle 12 sur No. 25-16</v>
          </cell>
          <cell r="I623" t="str">
            <v>Neiva</v>
          </cell>
          <cell r="J623" t="str">
            <v>La Gaitana</v>
          </cell>
          <cell r="K623" t="str">
            <v xml:space="preserve">8601140-8734502
</v>
          </cell>
          <cell r="L623" t="str">
            <v xml:space="preserve">300 571 37 51
</v>
          </cell>
          <cell r="M623" t="str">
            <v xml:space="preserve">fusefhuila813@hotmail.com
</v>
          </cell>
          <cell r="N623" t="str">
            <v>SRD</v>
          </cell>
          <cell r="O623" t="str">
            <v>Externado</v>
          </cell>
          <cell r="P623" t="str">
            <v>Media jornada</v>
          </cell>
          <cell r="Q623" t="str">
            <v>Vulneración</v>
          </cell>
          <cell r="R623"/>
          <cell r="S623" t="str">
            <v>41-116404-2020</v>
          </cell>
          <cell r="T623">
            <v>102</v>
          </cell>
          <cell r="U623"/>
          <cell r="V623">
            <v>44181</v>
          </cell>
          <cell r="W623">
            <v>44347</v>
          </cell>
          <cell r="X623">
            <v>297407724</v>
          </cell>
          <cell r="Y623" t="str">
            <v>Maria Leydi Perdomo Gonzalez</v>
          </cell>
        </row>
        <row r="624">
          <cell r="B624" t="str">
            <v>41-125-623</v>
          </cell>
          <cell r="C624" t="str">
            <v>Huila</v>
          </cell>
          <cell r="D624" t="str">
            <v>Fundación familia entorno individuo - FEI</v>
          </cell>
          <cell r="E624" t="str">
            <v>900001876-4</v>
          </cell>
          <cell r="F624" t="str">
            <v>Jeisson Paul Cardona Garcia</v>
          </cell>
          <cell r="G624" t="str">
            <v>Samanes</v>
          </cell>
          <cell r="H624" t="str">
            <v>Calle 58 No. 1w-65</v>
          </cell>
          <cell r="I624" t="str">
            <v>Neiva</v>
          </cell>
          <cell r="J624" t="str">
            <v>Neiva</v>
          </cell>
          <cell r="K624">
            <v>8641124</v>
          </cell>
          <cell r="L624" t="str">
            <v>318-345-1700</v>
          </cell>
          <cell r="M624" t="str">
            <v>fundacionfei.neiva@outlook.com</v>
          </cell>
          <cell r="N624" t="str">
            <v>SRPA</v>
          </cell>
          <cell r="O624" t="str">
            <v>Centro de atención especializada</v>
          </cell>
          <cell r="P624"/>
          <cell r="Q624" t="str">
            <v>SRPA</v>
          </cell>
          <cell r="R624"/>
          <cell r="S624" t="str">
            <v>41-116410-2020</v>
          </cell>
          <cell r="T624">
            <v>70</v>
          </cell>
          <cell r="U624"/>
          <cell r="V624">
            <v>44181</v>
          </cell>
          <cell r="W624">
            <v>44347</v>
          </cell>
          <cell r="X624">
            <v>1140884973</v>
          </cell>
          <cell r="Y624" t="str">
            <v>Amanda Gómez Polo</v>
          </cell>
        </row>
        <row r="625">
          <cell r="B625" t="str">
            <v>41-125-624</v>
          </cell>
          <cell r="C625" t="str">
            <v>Huila</v>
          </cell>
          <cell r="D625" t="str">
            <v>Fundación familia entorno individuo - FEI</v>
          </cell>
          <cell r="E625" t="str">
            <v>900001876-4</v>
          </cell>
          <cell r="F625" t="str">
            <v>Jeisson Paul Cardona Garcia</v>
          </cell>
          <cell r="G625" t="str">
            <v>Samanes</v>
          </cell>
          <cell r="H625" t="str">
            <v>Calle 58 No. 1w-65</v>
          </cell>
          <cell r="I625" t="str">
            <v>Neiva</v>
          </cell>
          <cell r="J625" t="str">
            <v>Neiva</v>
          </cell>
          <cell r="K625">
            <v>8641124</v>
          </cell>
          <cell r="L625" t="str">
            <v>318-345-1700</v>
          </cell>
          <cell r="M625" t="str">
            <v>fundacionfei.neiva@outlook.com</v>
          </cell>
          <cell r="N625" t="str">
            <v>SRPA</v>
          </cell>
          <cell r="O625" t="str">
            <v>Centro de internamiento preventivo</v>
          </cell>
          <cell r="P625"/>
          <cell r="Q625" t="str">
            <v>SRPA</v>
          </cell>
          <cell r="R625"/>
          <cell r="S625" t="str">
            <v>41-116410-2020</v>
          </cell>
          <cell r="T625">
            <v>25</v>
          </cell>
          <cell r="U625"/>
          <cell r="V625">
            <v>44181</v>
          </cell>
          <cell r="W625">
            <v>44347</v>
          </cell>
          <cell r="X625"/>
          <cell r="Y625" t="str">
            <v>Amanda Gómez Polo</v>
          </cell>
        </row>
        <row r="626">
          <cell r="B626" t="str">
            <v>41-125-625</v>
          </cell>
          <cell r="C626" t="str">
            <v>Huila</v>
          </cell>
          <cell r="D626" t="str">
            <v>Fundación familia entorno individuo - FEI</v>
          </cell>
          <cell r="E626" t="str">
            <v>900001876-4</v>
          </cell>
          <cell r="F626" t="str">
            <v>Jeisson Paul Cardona Garcia</v>
          </cell>
          <cell r="G626" t="str">
            <v>Samanes</v>
          </cell>
          <cell r="H626" t="str">
            <v>Calle 58 No. 1w-65</v>
          </cell>
          <cell r="I626" t="str">
            <v>Neiva</v>
          </cell>
          <cell r="J626" t="str">
            <v>Neiva</v>
          </cell>
          <cell r="K626">
            <v>8641124</v>
          </cell>
          <cell r="L626" t="str">
            <v>318-345-1700</v>
          </cell>
          <cell r="M626" t="str">
            <v>fundacionfei.neiva@outlook.com</v>
          </cell>
          <cell r="N626" t="str">
            <v>SRPA</v>
          </cell>
          <cell r="O626" t="str">
            <v>Centro transitorio</v>
          </cell>
          <cell r="P626"/>
          <cell r="Q626" t="str">
            <v>SRPA</v>
          </cell>
          <cell r="R626"/>
          <cell r="S626" t="str">
            <v>41-116410-2020</v>
          </cell>
          <cell r="T626">
            <v>2</v>
          </cell>
          <cell r="U626"/>
          <cell r="V626">
            <v>44181</v>
          </cell>
          <cell r="W626">
            <v>44347</v>
          </cell>
          <cell r="X626"/>
          <cell r="Y626" t="str">
            <v>Amanda Gómez Polo</v>
          </cell>
        </row>
        <row r="627">
          <cell r="B627" t="str">
            <v>41-125-626</v>
          </cell>
          <cell r="C627" t="str">
            <v>Huila</v>
          </cell>
          <cell r="D627" t="str">
            <v>Fundación familia entorno individuo - FEI</v>
          </cell>
          <cell r="E627" t="str">
            <v>900001876-4</v>
          </cell>
          <cell r="F627" t="str">
            <v>Jeisson Paul Cardona Garcia</v>
          </cell>
          <cell r="G627" t="str">
            <v>Icaro</v>
          </cell>
          <cell r="H627" t="str">
            <v>Calle 23 No. 5 BIS-142</v>
          </cell>
          <cell r="I627" t="str">
            <v>Neiva</v>
          </cell>
          <cell r="J627" t="str">
            <v>Neiva</v>
          </cell>
          <cell r="K627">
            <v>8621010</v>
          </cell>
          <cell r="L627" t="str">
            <v>312-485-51-37</v>
          </cell>
          <cell r="M627" t="str">
            <v>fundacionfeicentro.neiva@outlook.com</v>
          </cell>
          <cell r="N627" t="str">
            <v>SRPA</v>
          </cell>
          <cell r="O627" t="str">
            <v>Semicerrado internado</v>
          </cell>
          <cell r="P627"/>
          <cell r="Q627" t="str">
            <v>SRPA</v>
          </cell>
          <cell r="R627"/>
          <cell r="S627" t="str">
            <v>41-116409-2020</v>
          </cell>
          <cell r="T627">
            <v>10</v>
          </cell>
          <cell r="U627"/>
          <cell r="V627">
            <v>44181</v>
          </cell>
          <cell r="W627">
            <v>44347</v>
          </cell>
          <cell r="X627">
            <v>281591582</v>
          </cell>
          <cell r="Y627" t="str">
            <v>Amanda Gómez Polo</v>
          </cell>
        </row>
        <row r="628">
          <cell r="B628" t="str">
            <v>41-125-627</v>
          </cell>
          <cell r="C628" t="str">
            <v>Huila</v>
          </cell>
          <cell r="D628" t="str">
            <v>Fundación familia entorno individuo - FEI</v>
          </cell>
          <cell r="E628" t="str">
            <v>900001876-4</v>
          </cell>
          <cell r="F628" t="str">
            <v>Jeisson Paul Cardona Garcia</v>
          </cell>
          <cell r="G628" t="str">
            <v>Icaro</v>
          </cell>
          <cell r="H628" t="str">
            <v>Calle 23 No. 5 BIS-142</v>
          </cell>
          <cell r="I628" t="str">
            <v>Neiva</v>
          </cell>
          <cell r="J628" t="str">
            <v>Neiva</v>
          </cell>
          <cell r="K628">
            <v>8621010</v>
          </cell>
          <cell r="L628" t="str">
            <v>312-485-51-37</v>
          </cell>
          <cell r="M628" t="str">
            <v>fundacionfeicentro.neiva@outlook.com</v>
          </cell>
          <cell r="N628" t="str">
            <v>SRPA</v>
          </cell>
          <cell r="O628" t="str">
            <v>Libertad vigilada – asistida</v>
          </cell>
          <cell r="P628"/>
          <cell r="Q628" t="str">
            <v>SRPA</v>
          </cell>
          <cell r="R628"/>
          <cell r="S628" t="str">
            <v>41-116409-2020</v>
          </cell>
          <cell r="T628">
            <v>25</v>
          </cell>
          <cell r="U628"/>
          <cell r="V628">
            <v>44181</v>
          </cell>
          <cell r="W628">
            <v>44347</v>
          </cell>
          <cell r="X628"/>
          <cell r="Y628" t="str">
            <v>Amanda Gómez Polo</v>
          </cell>
        </row>
        <row r="629">
          <cell r="B629" t="str">
            <v>41-125-628</v>
          </cell>
          <cell r="C629" t="str">
            <v>Huila</v>
          </cell>
          <cell r="D629" t="str">
            <v>Fundación familia entorno individuo - FEI</v>
          </cell>
          <cell r="E629" t="str">
            <v>900001876-4</v>
          </cell>
          <cell r="F629" t="str">
            <v>Jeisson Paul Cardona Garcia</v>
          </cell>
          <cell r="G629" t="str">
            <v>Icaro</v>
          </cell>
          <cell r="H629" t="str">
            <v>Calle 23 No. 5 BIS-142</v>
          </cell>
          <cell r="I629" t="str">
            <v>Neiva</v>
          </cell>
          <cell r="J629" t="str">
            <v>Neiva</v>
          </cell>
          <cell r="K629">
            <v>8621010</v>
          </cell>
          <cell r="L629" t="str">
            <v>312-485-51-37</v>
          </cell>
          <cell r="M629" t="str">
            <v>fundacionfeicentro.neiva@outlook.com</v>
          </cell>
          <cell r="N629" t="str">
            <v>SRPA</v>
          </cell>
          <cell r="O629" t="str">
            <v>Semicerrado externado</v>
          </cell>
          <cell r="P629" t="str">
            <v>Jornada completa</v>
          </cell>
          <cell r="Q629" t="str">
            <v>SRPA</v>
          </cell>
          <cell r="R629"/>
          <cell r="S629" t="str">
            <v>41-116409-2020</v>
          </cell>
          <cell r="T629">
            <v>20</v>
          </cell>
          <cell r="U629"/>
          <cell r="V629">
            <v>44181</v>
          </cell>
          <cell r="W629">
            <v>44347</v>
          </cell>
          <cell r="X629"/>
          <cell r="Y629" t="str">
            <v>Amanda Gómez Polo</v>
          </cell>
        </row>
        <row r="630">
          <cell r="B630" t="str">
            <v>41-125-629</v>
          </cell>
          <cell r="C630" t="str">
            <v>Huila</v>
          </cell>
          <cell r="D630" t="str">
            <v>Fundación familia entorno individuo - FEI</v>
          </cell>
          <cell r="E630" t="str">
            <v>900001876-4</v>
          </cell>
          <cell r="F630" t="str">
            <v>Jeisson Paul Cardona Garcia</v>
          </cell>
          <cell r="G630" t="str">
            <v>Icaro</v>
          </cell>
          <cell r="H630" t="str">
            <v>Calle 23 No. 5 BIS-142</v>
          </cell>
          <cell r="I630" t="str">
            <v>Neiva</v>
          </cell>
          <cell r="J630" t="str">
            <v>Neiva</v>
          </cell>
          <cell r="K630">
            <v>8621010</v>
          </cell>
          <cell r="L630" t="str">
            <v>312-485-51-37</v>
          </cell>
          <cell r="M630" t="str">
            <v>fundacionfeicentro.neiva@outlook.com</v>
          </cell>
          <cell r="N630" t="str">
            <v>SRPA</v>
          </cell>
          <cell r="O630" t="str">
            <v>Semicerrado externado</v>
          </cell>
          <cell r="P630" t="str">
            <v>Media jornada</v>
          </cell>
          <cell r="Q630" t="str">
            <v>SRPA</v>
          </cell>
          <cell r="R630"/>
          <cell r="S630" t="str">
            <v>41-116409-2020</v>
          </cell>
          <cell r="T630">
            <v>6</v>
          </cell>
          <cell r="U630"/>
          <cell r="V630">
            <v>44181</v>
          </cell>
          <cell r="W630">
            <v>44347</v>
          </cell>
          <cell r="X630"/>
          <cell r="Y630" t="str">
            <v>Amanda Gómez Polo</v>
          </cell>
        </row>
        <row r="631">
          <cell r="B631" t="str">
            <v>41-191-630</v>
          </cell>
          <cell r="C631" t="str">
            <v>Huila</v>
          </cell>
          <cell r="D631" t="str">
            <v>Fundación Picachos</v>
          </cell>
          <cell r="E631" t="str">
            <v>828000312-7</v>
          </cell>
          <cell r="F631" t="str">
            <v>Miguel Angel Claros Correa</v>
          </cell>
          <cell r="G631"/>
          <cell r="H631" t="str">
            <v>Calle 10 No. 11-56</v>
          </cell>
          <cell r="I631" t="str">
            <v>Neiva</v>
          </cell>
          <cell r="J631" t="str">
            <v>Pitalito</v>
          </cell>
          <cell r="K631">
            <v>8366330</v>
          </cell>
          <cell r="L631">
            <v>3176437799</v>
          </cell>
          <cell r="M631" t="str">
            <v>fpicachospitalito@gmail.com</v>
          </cell>
          <cell r="N631" t="str">
            <v>SRPA</v>
          </cell>
          <cell r="O631" t="str">
            <v>Intervención de apoyo RAJ</v>
          </cell>
          <cell r="P631"/>
          <cell r="Q631" t="str">
            <v>RAJ</v>
          </cell>
          <cell r="R631"/>
          <cell r="S631" t="str">
            <v>41-116398-2020</v>
          </cell>
          <cell r="T631">
            <v>11</v>
          </cell>
          <cell r="U631"/>
          <cell r="V631">
            <v>44181</v>
          </cell>
          <cell r="W631">
            <v>44347</v>
          </cell>
          <cell r="X631">
            <v>99096296</v>
          </cell>
          <cell r="Y631" t="str">
            <v>Irma Constanza Almario Perdomo</v>
          </cell>
        </row>
        <row r="632">
          <cell r="B632" t="str">
            <v>41-191-631</v>
          </cell>
          <cell r="C632" t="str">
            <v>Huila</v>
          </cell>
          <cell r="D632" t="str">
            <v>Fundación Picachos</v>
          </cell>
          <cell r="E632" t="str">
            <v>828000312-7</v>
          </cell>
          <cell r="F632" t="str">
            <v>Miguel Angel Claros Correa</v>
          </cell>
          <cell r="G632"/>
          <cell r="H632" t="str">
            <v>Calle 10 No. 11-56</v>
          </cell>
          <cell r="I632" t="str">
            <v>Neiva</v>
          </cell>
          <cell r="J632" t="str">
            <v>Pitalito</v>
          </cell>
          <cell r="K632">
            <v>8366330</v>
          </cell>
          <cell r="L632">
            <v>3176437799</v>
          </cell>
          <cell r="M632" t="str">
            <v>fpicachospitalito@gmail.com</v>
          </cell>
          <cell r="N632" t="str">
            <v>SRPA</v>
          </cell>
          <cell r="O632" t="str">
            <v>Libertad vigilada – asistida</v>
          </cell>
          <cell r="P632"/>
          <cell r="Q632" t="str">
            <v>SRPA</v>
          </cell>
          <cell r="R632"/>
          <cell r="S632" t="str">
            <v>41-116398-2020</v>
          </cell>
          <cell r="T632">
            <v>30</v>
          </cell>
          <cell r="U632"/>
          <cell r="V632">
            <v>44181</v>
          </cell>
          <cell r="W632">
            <v>44347</v>
          </cell>
          <cell r="X632"/>
          <cell r="Y632" t="str">
            <v>Irma Constanza Almario Perdomo</v>
          </cell>
        </row>
        <row r="633">
          <cell r="B633" t="str">
            <v>41-130-632</v>
          </cell>
          <cell r="C633" t="str">
            <v>Huila</v>
          </cell>
          <cell r="D633" t="str">
            <v>Fundación FUNDAR</v>
          </cell>
          <cell r="E633" t="str">
            <v>900725751-1</v>
          </cell>
          <cell r="F633" t="str">
            <v>Olga Leonor Arenas de Silva</v>
          </cell>
          <cell r="G633"/>
          <cell r="H633" t="str">
            <v>Carrera 5 Bis No. 17-44</v>
          </cell>
          <cell r="I633" t="str">
            <v>Neiva</v>
          </cell>
          <cell r="J633" t="str">
            <v>Neiva-La Gaitana</v>
          </cell>
          <cell r="K633">
            <v>8722346</v>
          </cell>
          <cell r="L633" t="str">
            <v>314 2824251</v>
          </cell>
          <cell r="M633" t="str">
            <v>f.fundarneiva@hotmail.com</v>
          </cell>
          <cell r="N633" t="str">
            <v>SRD</v>
          </cell>
          <cell r="O633" t="str">
            <v>Hogar sustituto entidad</v>
          </cell>
          <cell r="P633"/>
          <cell r="Q633" t="str">
            <v>Discapacidad</v>
          </cell>
          <cell r="R633"/>
          <cell r="S633" t="str">
            <v>41-116408-2020</v>
          </cell>
          <cell r="T633">
            <v>84</v>
          </cell>
          <cell r="U633"/>
          <cell r="V633">
            <v>44181</v>
          </cell>
          <cell r="W633">
            <v>44347</v>
          </cell>
          <cell r="X633">
            <v>2477428599</v>
          </cell>
          <cell r="Y633" t="str">
            <v>Amanda Gómez Polo - Maria Leydi Perdomo Gonzalez</v>
          </cell>
        </row>
        <row r="634">
          <cell r="B634" t="str">
            <v>41-130-633</v>
          </cell>
          <cell r="C634" t="str">
            <v>Huila</v>
          </cell>
          <cell r="D634" t="str">
            <v>Fundación FUNDAR</v>
          </cell>
          <cell r="E634" t="str">
            <v>900725751-1</v>
          </cell>
          <cell r="F634" t="str">
            <v>Olga Leonor Arenas de Silva</v>
          </cell>
          <cell r="G634"/>
          <cell r="H634" t="str">
            <v>Calle 1ª No. 10-68</v>
          </cell>
          <cell r="I634" t="str">
            <v>La Plata</v>
          </cell>
          <cell r="J634" t="str">
            <v>La Plata</v>
          </cell>
          <cell r="K634">
            <v>3203011433</v>
          </cell>
          <cell r="L634">
            <v>3203011433</v>
          </cell>
          <cell r="M634" t="str">
            <v>f.fundarlaplata@gmail.com</v>
          </cell>
          <cell r="N634" t="str">
            <v>SRD</v>
          </cell>
          <cell r="O634" t="str">
            <v>Hogar sustituto entidad</v>
          </cell>
          <cell r="P634"/>
          <cell r="Q634" t="str">
            <v>Discapacidad</v>
          </cell>
          <cell r="R634"/>
          <cell r="S634" t="str">
            <v>41-116408-2020</v>
          </cell>
          <cell r="T634"/>
          <cell r="U634"/>
          <cell r="V634">
            <v>44181</v>
          </cell>
          <cell r="W634">
            <v>44347</v>
          </cell>
          <cell r="X634"/>
          <cell r="Y634" t="str">
            <v>Claudia Liliana Vidal Floriano</v>
          </cell>
        </row>
        <row r="635">
          <cell r="B635" t="str">
            <v>41-130-634</v>
          </cell>
          <cell r="C635" t="str">
            <v>Huila</v>
          </cell>
          <cell r="D635" t="str">
            <v>Fundación FUNDAR</v>
          </cell>
          <cell r="E635" t="str">
            <v>900725751-1</v>
          </cell>
          <cell r="F635" t="str">
            <v>Olga Leonor Arenas de Silva</v>
          </cell>
          <cell r="G635"/>
          <cell r="H635" t="str">
            <v>Carrera 7 No. 9-99</v>
          </cell>
          <cell r="I635" t="str">
            <v>Garzón</v>
          </cell>
          <cell r="J635" t="str">
            <v>Garzon</v>
          </cell>
          <cell r="K635">
            <v>8330052</v>
          </cell>
          <cell r="L635">
            <v>8330052</v>
          </cell>
          <cell r="M635" t="str">
            <v>f.fundargarzon@hotmail.com</v>
          </cell>
          <cell r="N635" t="str">
            <v>SRD</v>
          </cell>
          <cell r="O635" t="str">
            <v>Hogar sustituto entidad</v>
          </cell>
          <cell r="P635"/>
          <cell r="Q635" t="str">
            <v>Discapacidad</v>
          </cell>
          <cell r="R635"/>
          <cell r="S635" t="str">
            <v>41-116408-2020</v>
          </cell>
          <cell r="T635"/>
          <cell r="U635"/>
          <cell r="V635">
            <v>44181</v>
          </cell>
          <cell r="W635">
            <v>44347</v>
          </cell>
          <cell r="X635"/>
          <cell r="Y635" t="str">
            <v>Marleny Rivera Sanchez</v>
          </cell>
        </row>
        <row r="636">
          <cell r="B636" t="str">
            <v>41-130-635</v>
          </cell>
          <cell r="C636" t="str">
            <v>Huila</v>
          </cell>
          <cell r="D636" t="str">
            <v>Fundación FUNDAR</v>
          </cell>
          <cell r="E636" t="str">
            <v>900725751-1</v>
          </cell>
          <cell r="F636" t="str">
            <v>Olga Leonor Arenas de Silva</v>
          </cell>
          <cell r="G636"/>
          <cell r="H636" t="str">
            <v>Carrera 1c No. 13-60</v>
          </cell>
          <cell r="I636" t="str">
            <v>Pitalito</v>
          </cell>
          <cell r="J636" t="str">
            <v>Pitalito</v>
          </cell>
          <cell r="K636">
            <v>8352112</v>
          </cell>
          <cell r="L636">
            <v>8352112</v>
          </cell>
          <cell r="M636" t="str">
            <v>hogsustitutospitalito@gmail.com</v>
          </cell>
          <cell r="N636" t="str">
            <v>SRD</v>
          </cell>
          <cell r="O636" t="str">
            <v>Hogar sustituto entidad</v>
          </cell>
          <cell r="P636"/>
          <cell r="Q636" t="str">
            <v>Discapacidad</v>
          </cell>
          <cell r="R636"/>
          <cell r="S636" t="str">
            <v>41-116408-2020</v>
          </cell>
          <cell r="T636"/>
          <cell r="U636"/>
          <cell r="V636">
            <v>44181</v>
          </cell>
          <cell r="W636">
            <v>44347</v>
          </cell>
          <cell r="X636"/>
          <cell r="Y636" t="str">
            <v>Irma Constanza Almario Perdomo</v>
          </cell>
        </row>
        <row r="637">
          <cell r="B637" t="str">
            <v>41-130-636</v>
          </cell>
          <cell r="C637" t="str">
            <v>Huila</v>
          </cell>
          <cell r="D637" t="str">
            <v>Fundación FUNDAR</v>
          </cell>
          <cell r="E637" t="str">
            <v>900725751-1</v>
          </cell>
          <cell r="F637" t="str">
            <v>Olga Leonor Arenas de Silva</v>
          </cell>
          <cell r="G637"/>
          <cell r="H637" t="str">
            <v>Carrera 5 Bis No. 17-44</v>
          </cell>
          <cell r="I637" t="str">
            <v>Neiva</v>
          </cell>
          <cell r="J637" t="str">
            <v>Neiva-La Gaitana</v>
          </cell>
          <cell r="K637">
            <v>8722346</v>
          </cell>
          <cell r="L637" t="str">
            <v>314 2824251</v>
          </cell>
          <cell r="M637" t="str">
            <v>f.fundarneiva@hotmail.com</v>
          </cell>
          <cell r="N637" t="str">
            <v>SRD</v>
          </cell>
          <cell r="O637" t="str">
            <v>Hogar sustituto entidad</v>
          </cell>
          <cell r="P637"/>
          <cell r="Q637" t="str">
            <v>Vulneración</v>
          </cell>
          <cell r="R637"/>
          <cell r="S637" t="str">
            <v>41-116408-2020</v>
          </cell>
          <cell r="T637">
            <v>251</v>
          </cell>
          <cell r="U637"/>
          <cell r="V637">
            <v>44181</v>
          </cell>
          <cell r="W637">
            <v>44347</v>
          </cell>
          <cell r="X637"/>
          <cell r="Y637" t="str">
            <v>Amanda Gómez Polo - Maria Leydi Perdomo Gonzalez</v>
          </cell>
        </row>
        <row r="638">
          <cell r="B638" t="str">
            <v>41-130-637</v>
          </cell>
          <cell r="C638" t="str">
            <v>Huila</v>
          </cell>
          <cell r="D638" t="str">
            <v>Fundación FUNDAR</v>
          </cell>
          <cell r="E638" t="str">
            <v>900725751-1</v>
          </cell>
          <cell r="F638" t="str">
            <v>Olga Leonor Arenas de Silva</v>
          </cell>
          <cell r="G638"/>
          <cell r="H638" t="str">
            <v>Calle 1ª No. 10-68</v>
          </cell>
          <cell r="I638" t="str">
            <v>La Plata</v>
          </cell>
          <cell r="J638" t="str">
            <v>La Plata</v>
          </cell>
          <cell r="K638">
            <v>3203011433</v>
          </cell>
          <cell r="L638">
            <v>3203011433</v>
          </cell>
          <cell r="M638" t="str">
            <v>f.fundarlaplata@gmail.com</v>
          </cell>
          <cell r="N638" t="str">
            <v>SRD</v>
          </cell>
          <cell r="O638" t="str">
            <v>Hogar sustituto entidad</v>
          </cell>
          <cell r="P638"/>
          <cell r="Q638" t="str">
            <v>Vulneración</v>
          </cell>
          <cell r="R638"/>
          <cell r="S638" t="str">
            <v>41-116408-2020</v>
          </cell>
          <cell r="T638"/>
          <cell r="U638"/>
          <cell r="V638">
            <v>44181</v>
          </cell>
          <cell r="W638">
            <v>44347</v>
          </cell>
          <cell r="X638"/>
          <cell r="Y638" t="str">
            <v>Claudia Liliana Vidal Floriano</v>
          </cell>
        </row>
        <row r="639">
          <cell r="B639" t="str">
            <v>41-130-638</v>
          </cell>
          <cell r="C639" t="str">
            <v>Huila</v>
          </cell>
          <cell r="D639" t="str">
            <v>Fundación FUNDAR</v>
          </cell>
          <cell r="E639" t="str">
            <v>900725751-1</v>
          </cell>
          <cell r="F639" t="str">
            <v>Olga Leonor Arenas de Silva</v>
          </cell>
          <cell r="G639"/>
          <cell r="H639" t="str">
            <v>Carrera 7 No. 9-99</v>
          </cell>
          <cell r="I639" t="str">
            <v>Garzón</v>
          </cell>
          <cell r="J639" t="str">
            <v>Garzon</v>
          </cell>
          <cell r="K639">
            <v>8330052</v>
          </cell>
          <cell r="L639">
            <v>8330052</v>
          </cell>
          <cell r="M639" t="str">
            <v>f.fundargarzon@hotmail.com</v>
          </cell>
          <cell r="N639" t="str">
            <v>SRD</v>
          </cell>
          <cell r="O639" t="str">
            <v>Hogar sustituto entidad</v>
          </cell>
          <cell r="P639"/>
          <cell r="Q639" t="str">
            <v>Vulneración</v>
          </cell>
          <cell r="R639"/>
          <cell r="S639" t="str">
            <v>41-116408-2020</v>
          </cell>
          <cell r="T639"/>
          <cell r="U639"/>
          <cell r="V639">
            <v>44181</v>
          </cell>
          <cell r="W639">
            <v>44347</v>
          </cell>
          <cell r="X639"/>
          <cell r="Y639" t="str">
            <v>Marleny Rivera Sanchez</v>
          </cell>
        </row>
        <row r="640">
          <cell r="B640" t="str">
            <v>41-130-639</v>
          </cell>
          <cell r="C640" t="str">
            <v>Huila</v>
          </cell>
          <cell r="D640" t="str">
            <v>Fundación FUNDAR</v>
          </cell>
          <cell r="E640" t="str">
            <v>900725751-1</v>
          </cell>
          <cell r="F640" t="str">
            <v>Olga Leonor Arenas de Silva</v>
          </cell>
          <cell r="G640"/>
          <cell r="H640" t="str">
            <v>Carrera 1c No. 13-60</v>
          </cell>
          <cell r="I640" t="str">
            <v>Pitalito</v>
          </cell>
          <cell r="J640" t="str">
            <v>Pitalito</v>
          </cell>
          <cell r="K640">
            <v>8352112</v>
          </cell>
          <cell r="L640">
            <v>8352112</v>
          </cell>
          <cell r="M640" t="str">
            <v>hogsustitutospitalito@gmail.com</v>
          </cell>
          <cell r="N640" t="str">
            <v>SRD</v>
          </cell>
          <cell r="O640" t="str">
            <v>Hogar sustituto entidad</v>
          </cell>
          <cell r="P640"/>
          <cell r="Q640" t="str">
            <v>Vulneración</v>
          </cell>
          <cell r="R640"/>
          <cell r="S640" t="str">
            <v>41-116408-2020</v>
          </cell>
          <cell r="T640"/>
          <cell r="U640"/>
          <cell r="V640">
            <v>44181</v>
          </cell>
          <cell r="W640">
            <v>44347</v>
          </cell>
          <cell r="X640"/>
          <cell r="Y640" t="str">
            <v>Irma Constanza Almario Perdomo</v>
          </cell>
        </row>
        <row r="641">
          <cell r="B641" t="str">
            <v>76-105-640</v>
          </cell>
          <cell r="C641" t="str">
            <v>Valle</v>
          </cell>
          <cell r="D641" t="str">
            <v>Fundación Christogol</v>
          </cell>
          <cell r="E641" t="str">
            <v>900745755-4</v>
          </cell>
          <cell r="F641" t="str">
            <v>Christofer Hermes Moreno Arias</v>
          </cell>
          <cell r="G641"/>
          <cell r="H641" t="str">
            <v>Calle 4 No. 51D-85 Piso 2 Barrio Transformación</v>
          </cell>
          <cell r="I641" t="str">
            <v>Buenaventura</v>
          </cell>
          <cell r="J641" t="str">
            <v>Buenaventura</v>
          </cell>
          <cell r="K641"/>
          <cell r="L641">
            <v>3146168970</v>
          </cell>
          <cell r="M641" t="str">
            <v>bagadoch@gmail.com</v>
          </cell>
          <cell r="N641" t="str">
            <v>SRD</v>
          </cell>
          <cell r="O641" t="str">
            <v>Externado</v>
          </cell>
          <cell r="P641" t="str">
            <v>Media jornada</v>
          </cell>
          <cell r="Q641" t="str">
            <v>Vulneración</v>
          </cell>
          <cell r="R641"/>
          <cell r="S641">
            <v>752</v>
          </cell>
          <cell r="T641">
            <v>60</v>
          </cell>
          <cell r="U641"/>
          <cell r="V641">
            <v>44181</v>
          </cell>
          <cell r="W641">
            <v>44347</v>
          </cell>
          <cell r="X641">
            <v>174945720</v>
          </cell>
          <cell r="Y641" t="str">
            <v>William Hurtado Gonzalez</v>
          </cell>
        </row>
        <row r="642">
          <cell r="B642" t="str">
            <v>76-177-641</v>
          </cell>
          <cell r="C642" t="str">
            <v>Valle</v>
          </cell>
          <cell r="D642" t="str">
            <v>Fundación para el desarrollo de las artes del litoral pacifico - Pacificarte</v>
          </cell>
          <cell r="E642" t="str">
            <v>835001999-6</v>
          </cell>
          <cell r="F642" t="str">
            <v>Monica Maria Correa Gomez</v>
          </cell>
          <cell r="G642" t="str">
            <v>Casa Musical</v>
          </cell>
          <cell r="H642" t="str">
            <v>Diagonal 3A No. 3A-78 Barrio Centro</v>
          </cell>
          <cell r="I642" t="str">
            <v>Buenaventura</v>
          </cell>
          <cell r="J642" t="str">
            <v>Buenaventura</v>
          </cell>
          <cell r="K642">
            <v>2421661</v>
          </cell>
          <cell r="L642">
            <v>3178355449</v>
          </cell>
          <cell r="M642" t="str">
            <v>pacificarte@gmail.com</v>
          </cell>
          <cell r="N642" t="str">
            <v>SRD</v>
          </cell>
          <cell r="O642" t="str">
            <v>Externado</v>
          </cell>
          <cell r="P642" t="str">
            <v>Media jornada</v>
          </cell>
          <cell r="Q642" t="str">
            <v>Vulneración</v>
          </cell>
          <cell r="R642"/>
          <cell r="S642">
            <v>753</v>
          </cell>
          <cell r="T642">
            <v>60</v>
          </cell>
          <cell r="U642"/>
          <cell r="V642">
            <v>44181</v>
          </cell>
          <cell r="W642">
            <v>44347</v>
          </cell>
          <cell r="X642">
            <v>174945720</v>
          </cell>
          <cell r="Y642" t="str">
            <v>William Hurtado Gonzalez</v>
          </cell>
        </row>
        <row r="643">
          <cell r="B643" t="str">
            <v>76-208-642</v>
          </cell>
          <cell r="C643" t="str">
            <v>Valle</v>
          </cell>
          <cell r="D643" t="str">
            <v>Fundación servicio juvenil</v>
          </cell>
          <cell r="E643" t="str">
            <v>860038537-8</v>
          </cell>
          <cell r="F643" t="str">
            <v>Leonardo Gomez Hernandez</v>
          </cell>
          <cell r="G643" t="str">
            <v>Buenaventura</v>
          </cell>
          <cell r="H643" t="str">
            <v>Calle 7 No. 40-195 Barrio el Campin</v>
          </cell>
          <cell r="I643" t="str">
            <v>Buenaventura</v>
          </cell>
          <cell r="J643" t="str">
            <v>Buenaventura</v>
          </cell>
          <cell r="K643">
            <v>2431422</v>
          </cell>
          <cell r="L643">
            <v>3102646342</v>
          </cell>
          <cell r="M643" t="str">
            <v>externadobbosconia@hotmail.com</v>
          </cell>
          <cell r="N643" t="str">
            <v>SRD</v>
          </cell>
          <cell r="O643" t="str">
            <v>Externado</v>
          </cell>
          <cell r="P643" t="str">
            <v>Media jornada</v>
          </cell>
          <cell r="Q643" t="str">
            <v>Vulneración</v>
          </cell>
          <cell r="R643"/>
          <cell r="S643">
            <v>754</v>
          </cell>
          <cell r="T643">
            <v>75</v>
          </cell>
          <cell r="U643"/>
          <cell r="V643">
            <v>44181</v>
          </cell>
          <cell r="W643">
            <v>44347</v>
          </cell>
          <cell r="X643">
            <v>218682150</v>
          </cell>
          <cell r="Y643" t="str">
            <v>William Hurtado Gonzalez</v>
          </cell>
        </row>
        <row r="644">
          <cell r="B644" t="str">
            <v>76-133-643</v>
          </cell>
          <cell r="C644" t="str">
            <v>Valle</v>
          </cell>
          <cell r="D644" t="str">
            <v>Fundación hogar del niño</v>
          </cell>
          <cell r="E644" t="str">
            <v>800069422-4</v>
          </cell>
          <cell r="F644" t="str">
            <v>Rosa Elena Jaramillo De Sendoya</v>
          </cell>
          <cell r="G644" t="str">
            <v>San Francisco De Asis</v>
          </cell>
          <cell r="H644" t="str">
            <v>Ruta Guacari Buga 100 Metros delante de la Calle 10 o Estación De Servicio Mobil Villa Diana</v>
          </cell>
          <cell r="I644" t="str">
            <v>Guacarí</v>
          </cell>
          <cell r="J644" t="str">
            <v>Buga</v>
          </cell>
          <cell r="K644" t="str">
            <v>2538557 - 2538727</v>
          </cell>
          <cell r="L644">
            <v>3155772465</v>
          </cell>
          <cell r="M644" t="str">
            <v>ctsanfranciscodeasis@gmail.com</v>
          </cell>
          <cell r="N644" t="str">
            <v>SRD</v>
          </cell>
          <cell r="O644" t="str">
            <v>Internado</v>
          </cell>
          <cell r="P644"/>
          <cell r="Q644" t="str">
            <v>Consumo SPA</v>
          </cell>
          <cell r="R644"/>
          <cell r="S644">
            <v>755</v>
          </cell>
          <cell r="T644">
            <v>75</v>
          </cell>
          <cell r="U644"/>
          <cell r="V644">
            <v>44181</v>
          </cell>
          <cell r="W644">
            <v>44347</v>
          </cell>
          <cell r="X644">
            <v>598385175</v>
          </cell>
          <cell r="Y644" t="str">
            <v>Yanciley Salcedo Lenis</v>
          </cell>
        </row>
        <row r="645">
          <cell r="B645" t="str">
            <v>76-211-644</v>
          </cell>
          <cell r="C645" t="str">
            <v>Valle</v>
          </cell>
          <cell r="D645" t="str">
            <v>Fundación sinapsis vital</v>
          </cell>
          <cell r="E645" t="str">
            <v>900497719-4</v>
          </cell>
          <cell r="F645" t="str">
            <v>Manuel Ricardo Rodriguez Carmona</v>
          </cell>
          <cell r="G645" t="str">
            <v>Sede Octavio Grisales</v>
          </cell>
          <cell r="H645" t="str">
            <v>Corregimiento de Guabas Octavio Grisales Finca el Caballo</v>
          </cell>
          <cell r="I645" t="str">
            <v>Guacarí</v>
          </cell>
          <cell r="J645" t="str">
            <v>Buga</v>
          </cell>
          <cell r="K645">
            <v>2531109</v>
          </cell>
          <cell r="L645">
            <v>3165307274</v>
          </cell>
          <cell r="M645" t="str">
            <v>fundacionsinapsisv@gmail.com</v>
          </cell>
          <cell r="N645" t="str">
            <v>SRD</v>
          </cell>
          <cell r="O645" t="str">
            <v>Internado</v>
          </cell>
          <cell r="P645"/>
          <cell r="Q645" t="str">
            <v>Discapacidad</v>
          </cell>
          <cell r="R645" t="str">
            <v>Mental psicosocial</v>
          </cell>
          <cell r="S645">
            <v>756</v>
          </cell>
          <cell r="T645">
            <v>90</v>
          </cell>
          <cell r="U645"/>
          <cell r="V645">
            <v>44181</v>
          </cell>
          <cell r="W645">
            <v>44347</v>
          </cell>
          <cell r="X645">
            <v>3466692955</v>
          </cell>
          <cell r="Y645" t="str">
            <v>Yanciley Salcedo Lenis</v>
          </cell>
        </row>
        <row r="646">
          <cell r="B646" t="str">
            <v>76-211-645</v>
          </cell>
          <cell r="C646" t="str">
            <v>Valle</v>
          </cell>
          <cell r="D646" t="str">
            <v>Fundación sinapsis vital</v>
          </cell>
          <cell r="E646" t="str">
            <v>900497719-4</v>
          </cell>
          <cell r="F646" t="str">
            <v>Manuel Ricardo Rodriguez Carmona</v>
          </cell>
          <cell r="G646" t="str">
            <v>Sede Blanca Leila Toro</v>
          </cell>
          <cell r="H646" t="str">
            <v>Ginebra Callejón de la Virgen Finca Guadalupe</v>
          </cell>
          <cell r="I646" t="str">
            <v>Guacarí</v>
          </cell>
          <cell r="J646" t="str">
            <v>Buga</v>
          </cell>
          <cell r="K646">
            <v>2531109</v>
          </cell>
          <cell r="L646">
            <v>3165307274</v>
          </cell>
          <cell r="M646" t="str">
            <v>fundacionsinapsisv@gmail.com</v>
          </cell>
          <cell r="N646" t="str">
            <v>SRD</v>
          </cell>
          <cell r="O646" t="str">
            <v>Internado</v>
          </cell>
          <cell r="P646"/>
          <cell r="Q646" t="str">
            <v>Discapacidad</v>
          </cell>
          <cell r="R646" t="str">
            <v>Mental psicosocial</v>
          </cell>
          <cell r="S646">
            <v>756</v>
          </cell>
          <cell r="T646">
            <v>88</v>
          </cell>
          <cell r="U646"/>
          <cell r="V646">
            <v>44181</v>
          </cell>
          <cell r="W646">
            <v>44347</v>
          </cell>
          <cell r="X646"/>
          <cell r="Y646" t="str">
            <v>Yanciley Salcedo Lenis</v>
          </cell>
        </row>
        <row r="647">
          <cell r="B647" t="str">
            <v>76-211-646</v>
          </cell>
          <cell r="C647" t="str">
            <v>Valle</v>
          </cell>
          <cell r="D647" t="str">
            <v>Fundación sinapsis vital</v>
          </cell>
          <cell r="E647" t="str">
            <v>900497719-4</v>
          </cell>
          <cell r="F647" t="str">
            <v>Manuel Ricardo Rodriguez Carmona</v>
          </cell>
          <cell r="G647" t="str">
            <v>Sede Paraiso De Los Crisoles</v>
          </cell>
          <cell r="H647" t="str">
            <v>Corregimiento de Guabitas Paraíso de los Crisoles Hacienda Caracolí</v>
          </cell>
          <cell r="I647" t="str">
            <v>Guacarí</v>
          </cell>
          <cell r="J647" t="str">
            <v>Buga</v>
          </cell>
          <cell r="K647">
            <v>2531109</v>
          </cell>
          <cell r="L647">
            <v>3165307274</v>
          </cell>
          <cell r="M647" t="str">
            <v>fundacionsinapsisv@gmail.com</v>
          </cell>
          <cell r="N647" t="str">
            <v>SRD</v>
          </cell>
          <cell r="O647" t="str">
            <v>Internado</v>
          </cell>
          <cell r="P647"/>
          <cell r="Q647" t="str">
            <v>Discapacidad</v>
          </cell>
          <cell r="R647" t="str">
            <v>Mental psicosocial</v>
          </cell>
          <cell r="S647">
            <v>756</v>
          </cell>
          <cell r="T647">
            <v>84</v>
          </cell>
          <cell r="U647"/>
          <cell r="V647">
            <v>44181</v>
          </cell>
          <cell r="W647">
            <v>44347</v>
          </cell>
          <cell r="X647"/>
          <cell r="Y647" t="str">
            <v>Yanciley Salcedo Lenis</v>
          </cell>
        </row>
        <row r="648">
          <cell r="B648" t="str">
            <v>76-220-647</v>
          </cell>
          <cell r="C648" t="str">
            <v>Valle</v>
          </cell>
          <cell r="D648" t="str">
            <v>Fundación tierra posible</v>
          </cell>
          <cell r="E648" t="str">
            <v>805024569-2</v>
          </cell>
          <cell r="F648" t="str">
            <v>Lina Maria Ramirez Valencia</v>
          </cell>
          <cell r="G648"/>
          <cell r="H648" t="str">
            <v>Variante Guacarí Buga Sector Puente Blanco</v>
          </cell>
          <cell r="I648" t="str">
            <v>Guacarí</v>
          </cell>
          <cell r="J648" t="str">
            <v>Buga</v>
          </cell>
          <cell r="K648"/>
          <cell r="L648">
            <v>3176674687</v>
          </cell>
          <cell r="M648" t="str">
            <v>tierraposible@yahoo.es; hogarguacari@tierraposible.org</v>
          </cell>
          <cell r="N648" t="str">
            <v>SRD</v>
          </cell>
          <cell r="O648" t="str">
            <v>Internado</v>
          </cell>
          <cell r="P648"/>
          <cell r="Q648" t="str">
            <v>Discapacidad</v>
          </cell>
          <cell r="R648" t="str">
            <v>Mental psicosocial</v>
          </cell>
          <cell r="S648">
            <v>757</v>
          </cell>
          <cell r="T648">
            <v>53</v>
          </cell>
          <cell r="U648"/>
          <cell r="V648">
            <v>44181</v>
          </cell>
          <cell r="W648">
            <v>44347</v>
          </cell>
          <cell r="X648">
            <v>701277582.5</v>
          </cell>
          <cell r="Y648" t="str">
            <v>Yanciley Salcedo Lenis</v>
          </cell>
        </row>
        <row r="649">
          <cell r="B649" t="str">
            <v>76-29-648</v>
          </cell>
          <cell r="C649" t="str">
            <v>Valle</v>
          </cell>
          <cell r="D649" t="str">
            <v>Casa de protección al menor senderos</v>
          </cell>
          <cell r="E649" t="str">
            <v>891900641-6</v>
          </cell>
          <cell r="F649" t="str">
            <v>William Andres Ramirez Sanchez</v>
          </cell>
          <cell r="G649"/>
          <cell r="H649" t="str">
            <v>Carrera 64 No. 8-19 Zaragosa</v>
          </cell>
          <cell r="I649" t="str">
            <v>Cartago</v>
          </cell>
          <cell r="J649" t="str">
            <v>Cartago</v>
          </cell>
          <cell r="K649">
            <v>2114656</v>
          </cell>
          <cell r="L649"/>
          <cell r="M649" t="str">
            <v>casadelmenorsenderos819@outlook.com</v>
          </cell>
          <cell r="N649" t="str">
            <v>SRD</v>
          </cell>
          <cell r="O649" t="str">
            <v>Internado</v>
          </cell>
          <cell r="P649"/>
          <cell r="Q649" t="str">
            <v>Vulneración</v>
          </cell>
          <cell r="R649"/>
          <cell r="S649">
            <v>758</v>
          </cell>
          <cell r="T649">
            <v>35</v>
          </cell>
          <cell r="U649"/>
          <cell r="V649">
            <v>44181</v>
          </cell>
          <cell r="W649">
            <v>44347</v>
          </cell>
          <cell r="X649">
            <v>279246415</v>
          </cell>
          <cell r="Y649" t="str">
            <v>Diana Suarez Posso</v>
          </cell>
        </row>
        <row r="650">
          <cell r="B650" t="str">
            <v>76-51-649</v>
          </cell>
          <cell r="C650" t="str">
            <v>Valle</v>
          </cell>
          <cell r="D650" t="str">
            <v>Congregación siervas de Cristo sacerdote - Sagrada familia</v>
          </cell>
          <cell r="E650" t="str">
            <v>860007314-1</v>
          </cell>
          <cell r="F650" t="str">
            <v>Maria Raquel Escalante Castañeda</v>
          </cell>
          <cell r="G650"/>
          <cell r="H650" t="str">
            <v>Calle 15 No. 5-22 Barrio el Carmen</v>
          </cell>
          <cell r="I650" t="str">
            <v>Cartago</v>
          </cell>
          <cell r="J650" t="str">
            <v>Cartago</v>
          </cell>
          <cell r="K650">
            <v>2142673</v>
          </cell>
          <cell r="L650"/>
          <cell r="M650" t="str">
            <v>casadecristom.manuelita@outlook.com</v>
          </cell>
          <cell r="N650" t="str">
            <v>SRD</v>
          </cell>
          <cell r="O650" t="str">
            <v>Internado</v>
          </cell>
          <cell r="P650"/>
          <cell r="Q650" t="str">
            <v>Vulneración</v>
          </cell>
          <cell r="R650"/>
          <cell r="S650">
            <v>759</v>
          </cell>
          <cell r="T650">
            <v>37</v>
          </cell>
          <cell r="U650"/>
          <cell r="V650">
            <v>44181</v>
          </cell>
          <cell r="W650">
            <v>44347</v>
          </cell>
          <cell r="X650">
            <v>295203353</v>
          </cell>
          <cell r="Y650" t="str">
            <v>Diana Suarez Posso</v>
          </cell>
        </row>
        <row r="651">
          <cell r="B651" t="str">
            <v>76-118-650</v>
          </cell>
          <cell r="C651" t="str">
            <v>Valle</v>
          </cell>
          <cell r="D651" t="str">
            <v>Fundación despertando corazones</v>
          </cell>
          <cell r="E651" t="str">
            <v>836000364-9</v>
          </cell>
          <cell r="F651" t="str">
            <v>Martha Lucia Montoya Angel</v>
          </cell>
          <cell r="G651"/>
          <cell r="H651" t="str">
            <v>Carrera 3 No. 5-21 - Barrio Collarejo</v>
          </cell>
          <cell r="I651" t="str">
            <v>Cartago</v>
          </cell>
          <cell r="J651" t="str">
            <v>Cartago</v>
          </cell>
          <cell r="K651">
            <v>2113619</v>
          </cell>
          <cell r="L651" t="str">
            <v>3218177890 - 3218314955</v>
          </cell>
          <cell r="M651" t="str">
            <v>fundesco7@gmail.com</v>
          </cell>
          <cell r="N651" t="str">
            <v>SRD</v>
          </cell>
          <cell r="O651" t="str">
            <v>Internado</v>
          </cell>
          <cell r="P651"/>
          <cell r="Q651" t="str">
            <v>Consumo SPA</v>
          </cell>
          <cell r="R651"/>
          <cell r="S651">
            <v>760</v>
          </cell>
          <cell r="T651">
            <v>50</v>
          </cell>
          <cell r="U651"/>
          <cell r="V651">
            <v>44181</v>
          </cell>
          <cell r="W651">
            <v>44347</v>
          </cell>
          <cell r="X651">
            <v>398923450</v>
          </cell>
          <cell r="Y651" t="str">
            <v>Diana Suarez Posso</v>
          </cell>
        </row>
        <row r="652">
          <cell r="B652" t="str">
            <v>76-118-651</v>
          </cell>
          <cell r="C652" t="str">
            <v>Valle</v>
          </cell>
          <cell r="D652" t="str">
            <v>Fundación despertando corazones</v>
          </cell>
          <cell r="E652" t="str">
            <v>836000364-9</v>
          </cell>
          <cell r="F652" t="str">
            <v>Martha Lucia Montoya Angel</v>
          </cell>
          <cell r="G652"/>
          <cell r="H652" t="str">
            <v>Calle 13 No. 64-05 Barrio Girasoles Zaragoza</v>
          </cell>
          <cell r="I652" t="str">
            <v>Cartago</v>
          </cell>
          <cell r="J652" t="str">
            <v>Cartago</v>
          </cell>
          <cell r="K652">
            <v>2113619</v>
          </cell>
          <cell r="L652" t="str">
            <v>3218177890 - 3218314955</v>
          </cell>
          <cell r="M652" t="str">
            <v>fundescofemenino@gmail.com</v>
          </cell>
          <cell r="N652" t="str">
            <v>SRD</v>
          </cell>
          <cell r="O652" t="str">
            <v>Internado</v>
          </cell>
          <cell r="P652"/>
          <cell r="Q652" t="str">
            <v>Violencia Sexual</v>
          </cell>
          <cell r="R652"/>
          <cell r="S652">
            <v>761</v>
          </cell>
          <cell r="T652">
            <v>34</v>
          </cell>
          <cell r="U652"/>
          <cell r="V652">
            <v>44181</v>
          </cell>
          <cell r="W652">
            <v>44347</v>
          </cell>
          <cell r="X652">
            <v>263869495</v>
          </cell>
          <cell r="Y652" t="str">
            <v>Diana Suarez Posso</v>
          </cell>
        </row>
        <row r="653">
          <cell r="B653" t="str">
            <v>76-188-652</v>
          </cell>
          <cell r="C653" t="str">
            <v>Valle</v>
          </cell>
          <cell r="D653" t="str">
            <v>Fundación para la orientación familiar - FUNOF</v>
          </cell>
          <cell r="E653" t="str">
            <v>891310770-2</v>
          </cell>
          <cell r="F653" t="str">
            <v>Astrid Elena Sevilla López</v>
          </cell>
          <cell r="G653"/>
          <cell r="H653" t="str">
            <v>Calle 11 No. 1-62 Barrio el Prado</v>
          </cell>
          <cell r="I653" t="str">
            <v>Cartago</v>
          </cell>
          <cell r="J653" t="str">
            <v>Cartago</v>
          </cell>
          <cell r="K653" t="str">
            <v>6661473 - 6661608 - 6659931</v>
          </cell>
          <cell r="L653">
            <v>3207882993</v>
          </cell>
          <cell r="M653" t="str">
            <v>coordinacionproteccion@funof.org; funof@funof.org;www.fnof.org</v>
          </cell>
          <cell r="N653" t="str">
            <v>SRD</v>
          </cell>
          <cell r="O653" t="str">
            <v>Intervención de apoyo - Apoyo psicosocial</v>
          </cell>
          <cell r="P653"/>
          <cell r="Q653" t="str">
            <v>Vulneración</v>
          </cell>
          <cell r="R653"/>
          <cell r="S653">
            <v>762</v>
          </cell>
          <cell r="T653">
            <v>50</v>
          </cell>
          <cell r="U653"/>
          <cell r="V653">
            <v>44181</v>
          </cell>
          <cell r="W653">
            <v>44347</v>
          </cell>
          <cell r="X653">
            <v>94788625</v>
          </cell>
          <cell r="Y653" t="str">
            <v>Claudia Liliana Tovar Gutierrez</v>
          </cell>
        </row>
        <row r="654">
          <cell r="B654" t="str">
            <v>76-188-653</v>
          </cell>
          <cell r="C654" t="str">
            <v>Valle</v>
          </cell>
          <cell r="D654" t="str">
            <v>Fundación para la orientación familiar - FUNOF</v>
          </cell>
          <cell r="E654" t="str">
            <v>891310770-2</v>
          </cell>
          <cell r="F654" t="str">
            <v>Astrid Elena Sevilla López</v>
          </cell>
          <cell r="G654"/>
          <cell r="H654" t="str">
            <v>Calle 11 No. 1-62 Barrio el Prado</v>
          </cell>
          <cell r="I654" t="str">
            <v>Cartago</v>
          </cell>
          <cell r="J654" t="str">
            <v>Cartago</v>
          </cell>
          <cell r="K654" t="str">
            <v>6661473 - 6661608 - 6659931</v>
          </cell>
          <cell r="L654">
            <v>3207882993</v>
          </cell>
          <cell r="M654" t="str">
            <v>coordinacionproteccion@funof.org; funof@funof.org;www.fnof.org</v>
          </cell>
          <cell r="N654" t="str">
            <v>SRD</v>
          </cell>
          <cell r="O654" t="str">
            <v>Intervención de apoyo - Apoyo psicosocial</v>
          </cell>
          <cell r="P654"/>
          <cell r="Q654" t="str">
            <v>Violencia Sexual</v>
          </cell>
          <cell r="R654"/>
          <cell r="S654">
            <v>763</v>
          </cell>
          <cell r="T654">
            <v>50</v>
          </cell>
          <cell r="U654"/>
          <cell r="V654">
            <v>44181</v>
          </cell>
          <cell r="W654">
            <v>44347</v>
          </cell>
          <cell r="X654">
            <v>92694575</v>
          </cell>
          <cell r="Y654" t="str">
            <v>Claudia Liliana Tovar Gutierrez</v>
          </cell>
        </row>
        <row r="655">
          <cell r="B655" t="str">
            <v>76-219-654</v>
          </cell>
          <cell r="C655" t="str">
            <v>Valle</v>
          </cell>
          <cell r="D655" t="str">
            <v>Fundación Teresita Cardenas de Candelo</v>
          </cell>
          <cell r="E655" t="str">
            <v>800190924-6</v>
          </cell>
          <cell r="F655" t="str">
            <v>Consuelo Palaud De Pinedo</v>
          </cell>
          <cell r="G655"/>
          <cell r="H655" t="str">
            <v>Calle 7 No. 14B-02 Barrio Carlos Holmes</v>
          </cell>
          <cell r="I655" t="str">
            <v>Cartago</v>
          </cell>
          <cell r="J655" t="str">
            <v>Cartago</v>
          </cell>
          <cell r="K655">
            <v>2124782</v>
          </cell>
          <cell r="L655"/>
          <cell r="M655" t="str">
            <v>ftc1993@hotmail.com</v>
          </cell>
          <cell r="N655" t="str">
            <v>SRD</v>
          </cell>
          <cell r="O655" t="str">
            <v>Externado</v>
          </cell>
          <cell r="P655" t="str">
            <v>Media jornada</v>
          </cell>
          <cell r="Q655" t="str">
            <v>Vulneración</v>
          </cell>
          <cell r="R655"/>
          <cell r="S655">
            <v>764</v>
          </cell>
          <cell r="T655">
            <v>112</v>
          </cell>
          <cell r="U655"/>
          <cell r="V655">
            <v>44181</v>
          </cell>
          <cell r="W655">
            <v>44347</v>
          </cell>
          <cell r="X655">
            <v>326565344</v>
          </cell>
          <cell r="Y655" t="str">
            <v>Claudia Liliana Tovar Gutierrez</v>
          </cell>
        </row>
        <row r="656">
          <cell r="B656" t="str">
            <v>76-4-655</v>
          </cell>
          <cell r="C656" t="str">
            <v>Valle</v>
          </cell>
          <cell r="D656" t="str">
            <v>Aldeas infantiles SOS Colombia</v>
          </cell>
          <cell r="E656" t="str">
            <v>860024041-6</v>
          </cell>
          <cell r="F656" t="str">
            <v>Angela Maria Monica Bibiana Rosales Rodriguez</v>
          </cell>
          <cell r="G656" t="str">
            <v>Casas 1, 2, 3, 4</v>
          </cell>
          <cell r="H656" t="str">
            <v>Calle 1D No. 79-91 Barrio Prados del Sur</v>
          </cell>
          <cell r="I656" t="str">
            <v>Cali</v>
          </cell>
          <cell r="J656" t="str">
            <v>Centro</v>
          </cell>
          <cell r="K656">
            <v>3240064</v>
          </cell>
          <cell r="L656">
            <v>3176675715</v>
          </cell>
          <cell r="M656" t="str">
            <v>david.ortegon@aldeasinfantiles.org.co; angela.rosales@aldeasinfantiles.org.co</v>
          </cell>
          <cell r="N656" t="str">
            <v>SRD</v>
          </cell>
          <cell r="O656" t="str">
            <v>Casa hogar</v>
          </cell>
          <cell r="P656"/>
          <cell r="Q656" t="str">
            <v>Vulneración</v>
          </cell>
          <cell r="R656"/>
          <cell r="S656">
            <v>765</v>
          </cell>
          <cell r="T656">
            <v>36</v>
          </cell>
          <cell r="U656"/>
          <cell r="V656">
            <v>44181</v>
          </cell>
          <cell r="W656">
            <v>44347</v>
          </cell>
          <cell r="X656">
            <v>561610800</v>
          </cell>
          <cell r="Y656" t="str">
            <v>Marisela Botina Melendez</v>
          </cell>
        </row>
        <row r="657">
          <cell r="B657" t="str">
            <v>76-4-656</v>
          </cell>
          <cell r="C657" t="str">
            <v>Valle</v>
          </cell>
          <cell r="D657" t="str">
            <v>Aldeas infantiles SOS Colombia</v>
          </cell>
          <cell r="E657" t="str">
            <v>860024041-6</v>
          </cell>
          <cell r="F657" t="str">
            <v>Angela Maria Monica Bibiana Rosales Rodriguez</v>
          </cell>
          <cell r="G657" t="str">
            <v>Casas 5, 6, 7, 8</v>
          </cell>
          <cell r="H657" t="str">
            <v>Calle 1D No. 79-103 Barrio Prados del Sur</v>
          </cell>
          <cell r="I657" t="str">
            <v>Cali</v>
          </cell>
          <cell r="J657" t="str">
            <v>Centro</v>
          </cell>
          <cell r="K657">
            <v>3240064</v>
          </cell>
          <cell r="L657">
            <v>3176675715</v>
          </cell>
          <cell r="M657" t="str">
            <v>david.ortegon@aldeasinfantiles.org.co; angela.rosales@aldeasinfantiles.org.co</v>
          </cell>
          <cell r="N657" t="str">
            <v>SRD</v>
          </cell>
          <cell r="O657" t="str">
            <v>Casa hogar</v>
          </cell>
          <cell r="P657"/>
          <cell r="Q657" t="str">
            <v>Vulneración</v>
          </cell>
          <cell r="R657"/>
          <cell r="S657">
            <v>765</v>
          </cell>
          <cell r="T657">
            <v>36</v>
          </cell>
          <cell r="U657"/>
          <cell r="V657">
            <v>44181</v>
          </cell>
          <cell r="W657">
            <v>44347</v>
          </cell>
          <cell r="X657"/>
          <cell r="Y657" t="str">
            <v>Marisela Botina Melendez</v>
          </cell>
        </row>
        <row r="658">
          <cell r="B658" t="str">
            <v>76-10-657</v>
          </cell>
          <cell r="C658" t="str">
            <v>Valle</v>
          </cell>
          <cell r="D658" t="str">
            <v>Asociación creemos en ti</v>
          </cell>
          <cell r="E658" t="str">
            <v>830051999-1</v>
          </cell>
          <cell r="F658" t="str">
            <v>Martha Isabel Vargas Angel</v>
          </cell>
          <cell r="G658" t="str">
            <v>Sede Cali</v>
          </cell>
          <cell r="H658" t="str">
            <v>Carrera 43 No. 5C-47 Barrio Tequendama</v>
          </cell>
          <cell r="I658" t="str">
            <v>Cali</v>
          </cell>
          <cell r="J658" t="str">
            <v>Centro</v>
          </cell>
          <cell r="K658">
            <v>3808587</v>
          </cell>
          <cell r="L658"/>
          <cell r="M658" t="str">
            <v>asocreemosenticali@yahoo.es;laurispradilla9@hotmail.com</v>
          </cell>
          <cell r="N658" t="str">
            <v>SRD</v>
          </cell>
          <cell r="O658" t="str">
            <v>Intervención de apoyo - Apoyo psicológico especializado</v>
          </cell>
          <cell r="P658"/>
          <cell r="Q658" t="str">
            <v>Violencia Sexual</v>
          </cell>
          <cell r="R658"/>
          <cell r="S658">
            <v>773</v>
          </cell>
          <cell r="T658"/>
          <cell r="U658">
            <v>1748</v>
          </cell>
          <cell r="V658">
            <v>44181</v>
          </cell>
          <cell r="W658">
            <v>44347</v>
          </cell>
          <cell r="X658">
            <v>1016485750</v>
          </cell>
          <cell r="Y658" t="str">
            <v>Marisela Botina Melendez</v>
          </cell>
        </row>
        <row r="659">
          <cell r="B659" t="str">
            <v>76-10-658</v>
          </cell>
          <cell r="C659" t="str">
            <v>Valle</v>
          </cell>
          <cell r="D659" t="str">
            <v>Asociación creemos en ti</v>
          </cell>
          <cell r="E659" t="str">
            <v>830051999-1</v>
          </cell>
          <cell r="F659" t="str">
            <v>Martha Isabel Vargas Angel</v>
          </cell>
          <cell r="G659" t="str">
            <v>Sede Jamundí</v>
          </cell>
          <cell r="H659" t="str">
            <v>Carrera 11 No. 8-42 Local 206</v>
          </cell>
          <cell r="I659" t="str">
            <v>Jamundí</v>
          </cell>
          <cell r="J659" t="str">
            <v>Centro</v>
          </cell>
          <cell r="K659">
            <v>3808587</v>
          </cell>
          <cell r="L659"/>
          <cell r="M659" t="str">
            <v>asocreemosenticali@yahoo.es;laurispradilla9@hotmail.com</v>
          </cell>
          <cell r="N659" t="str">
            <v>SRD</v>
          </cell>
          <cell r="O659" t="str">
            <v>Intervención de apoyo - Apoyo psicológico especializado</v>
          </cell>
          <cell r="P659"/>
          <cell r="Q659" t="str">
            <v>Violencia Sexual</v>
          </cell>
          <cell r="R659"/>
          <cell r="S659">
            <v>773</v>
          </cell>
          <cell r="T659"/>
          <cell r="U659">
            <v>256</v>
          </cell>
          <cell r="V659">
            <v>44181</v>
          </cell>
          <cell r="W659">
            <v>44347</v>
          </cell>
          <cell r="X659"/>
          <cell r="Y659" t="str">
            <v>Marisela Botina Melendez</v>
          </cell>
        </row>
        <row r="660">
          <cell r="B660" t="str">
            <v>76-10-659</v>
          </cell>
          <cell r="C660" t="str">
            <v>Valle</v>
          </cell>
          <cell r="D660" t="str">
            <v>Asociación creemos en ti</v>
          </cell>
          <cell r="E660" t="str">
            <v>830051999-1</v>
          </cell>
          <cell r="F660" t="str">
            <v>Martha Isabel Vargas Angel</v>
          </cell>
          <cell r="G660" t="str">
            <v>Sede Palmira</v>
          </cell>
          <cell r="H660" t="str">
            <v>Carrera 31 No. 28-16 Barrio Nuevo</v>
          </cell>
          <cell r="I660" t="str">
            <v>Palmira</v>
          </cell>
          <cell r="J660" t="str">
            <v>Centro</v>
          </cell>
          <cell r="K660">
            <v>3808587</v>
          </cell>
          <cell r="L660"/>
          <cell r="M660" t="str">
            <v>asocreemosenticali@yahoo.es;laurispradilla9@hotmail.com</v>
          </cell>
          <cell r="N660" t="str">
            <v>SRD</v>
          </cell>
          <cell r="O660" t="str">
            <v>Intervención de apoyo - Apoyo psicológico especializado</v>
          </cell>
          <cell r="P660"/>
          <cell r="Q660" t="str">
            <v>Violencia Sexual</v>
          </cell>
          <cell r="R660"/>
          <cell r="S660">
            <v>773</v>
          </cell>
          <cell r="T660"/>
          <cell r="U660">
            <v>200</v>
          </cell>
          <cell r="V660">
            <v>44181</v>
          </cell>
          <cell r="W660">
            <v>44347</v>
          </cell>
          <cell r="X660"/>
          <cell r="Y660" t="str">
            <v>Marisela Botina Melendez</v>
          </cell>
        </row>
        <row r="661">
          <cell r="B661" t="str">
            <v>76-10-660</v>
          </cell>
          <cell r="C661" t="str">
            <v>Valle</v>
          </cell>
          <cell r="D661" t="str">
            <v>Asociación creemos en ti</v>
          </cell>
          <cell r="E661" t="str">
            <v>830051999-1</v>
          </cell>
          <cell r="F661" t="str">
            <v>Martha Isabel Vargas Angel</v>
          </cell>
          <cell r="G661" t="str">
            <v>Sede Roldanillo</v>
          </cell>
          <cell r="H661" t="str">
            <v>Calle 8 No. 9-50 Local A7 Centro Comercial Lider</v>
          </cell>
          <cell r="I661" t="str">
            <v>Roldanillo</v>
          </cell>
          <cell r="J661" t="str">
            <v>Centro</v>
          </cell>
          <cell r="K661">
            <v>3808587</v>
          </cell>
          <cell r="L661"/>
          <cell r="M661" t="str">
            <v>asocreemosenticali@yahoo.es;laurispradilla9@hotmail.com</v>
          </cell>
          <cell r="N661" t="str">
            <v>SRD</v>
          </cell>
          <cell r="O661" t="str">
            <v>Intervención de apoyo - Apoyo psicológico especializado</v>
          </cell>
          <cell r="P661"/>
          <cell r="Q661" t="str">
            <v>Violencia Sexual</v>
          </cell>
          <cell r="R661"/>
          <cell r="S661">
            <v>773</v>
          </cell>
          <cell r="T661"/>
          <cell r="U661">
            <v>216</v>
          </cell>
          <cell r="V661">
            <v>44181</v>
          </cell>
          <cell r="W661">
            <v>44347</v>
          </cell>
          <cell r="X661"/>
          <cell r="Y661" t="str">
            <v>Marisela Botina Melendez</v>
          </cell>
        </row>
        <row r="662">
          <cell r="B662" t="str">
            <v>76-10-661</v>
          </cell>
          <cell r="C662" t="str">
            <v>Valle</v>
          </cell>
          <cell r="D662" t="str">
            <v>Asociación creemos en ti</v>
          </cell>
          <cell r="E662" t="str">
            <v>830051999-1</v>
          </cell>
          <cell r="F662" t="str">
            <v>Martha Isabel Vargas Angel</v>
          </cell>
          <cell r="G662" t="str">
            <v>Sede Tulua</v>
          </cell>
          <cell r="H662" t="str">
            <v>Carrera 27 No. 24-63 Oficina 102</v>
          </cell>
          <cell r="I662" t="str">
            <v>Tuluá</v>
          </cell>
          <cell r="J662" t="str">
            <v>Centro</v>
          </cell>
          <cell r="K662">
            <v>3808587</v>
          </cell>
          <cell r="L662"/>
          <cell r="M662" t="str">
            <v>asocreemosenticali@yahoo.es;laurispradilla9@hotmail.com</v>
          </cell>
          <cell r="N662" t="str">
            <v>SRD</v>
          </cell>
          <cell r="O662" t="str">
            <v>Intervención de apoyo - Apoyo psicológico especializado</v>
          </cell>
          <cell r="P662"/>
          <cell r="Q662" t="str">
            <v>Violencia Sexual</v>
          </cell>
          <cell r="R662"/>
          <cell r="S662">
            <v>773</v>
          </cell>
          <cell r="T662"/>
          <cell r="U662">
            <v>240</v>
          </cell>
          <cell r="V662">
            <v>44181</v>
          </cell>
          <cell r="W662">
            <v>44347</v>
          </cell>
          <cell r="X662"/>
          <cell r="Y662" t="str">
            <v>Marisela Botina Melendez</v>
          </cell>
        </row>
        <row r="663">
          <cell r="B663" t="str">
            <v>76-11-662</v>
          </cell>
          <cell r="C663" t="str">
            <v>Valle</v>
          </cell>
          <cell r="D663" t="str">
            <v>Asociación cristiana de jóvenes - ACJ</v>
          </cell>
          <cell r="E663" t="str">
            <v>890327568-5</v>
          </cell>
          <cell r="F663" t="str">
            <v>Jenny Lopez Torres</v>
          </cell>
          <cell r="G663" t="str">
            <v>Sede El Jordan</v>
          </cell>
          <cell r="H663" t="str">
            <v>Carrera 94A No. 2-16 Barrio Jordán</v>
          </cell>
          <cell r="I663" t="str">
            <v>Cali</v>
          </cell>
          <cell r="J663" t="str">
            <v>Centro</v>
          </cell>
          <cell r="K663" t="str">
            <v>5130719 - 5518204 - 3153033</v>
          </cell>
          <cell r="L663"/>
          <cell r="M663" t="str">
            <v>ymcacali@ymcacali.org; directora@ymcacali.org</v>
          </cell>
          <cell r="N663" t="str">
            <v>SRD</v>
          </cell>
          <cell r="O663" t="str">
            <v>Externado</v>
          </cell>
          <cell r="P663" t="str">
            <v>Media jornada</v>
          </cell>
          <cell r="Q663" t="str">
            <v>Trabajo Infantil</v>
          </cell>
          <cell r="R663"/>
          <cell r="S663">
            <v>766</v>
          </cell>
          <cell r="T663">
            <v>60</v>
          </cell>
          <cell r="U663"/>
          <cell r="V663">
            <v>44181</v>
          </cell>
          <cell r="W663">
            <v>44347</v>
          </cell>
          <cell r="X663">
            <v>174945720</v>
          </cell>
          <cell r="Y663" t="str">
            <v>Marisela Botina Melendez</v>
          </cell>
        </row>
        <row r="664">
          <cell r="B664" t="str">
            <v>76-24-663</v>
          </cell>
          <cell r="C664" t="str">
            <v>Valle</v>
          </cell>
          <cell r="D664" t="str">
            <v>Asociación para la salud mental infantil y del adolescente - SIMA</v>
          </cell>
          <cell r="E664" t="str">
            <v>800106362-1</v>
          </cell>
          <cell r="F664" t="str">
            <v>Orlando Solarte Santanilla</v>
          </cell>
          <cell r="G664"/>
          <cell r="H664" t="str">
            <v>Calle 4 No. 57-38 Barrio Cuarto de Legua</v>
          </cell>
          <cell r="I664" t="str">
            <v>Cali</v>
          </cell>
          <cell r="J664" t="str">
            <v>Centro</v>
          </cell>
          <cell r="K664" t="str">
            <v>5134793 - 6805704 - 3962978</v>
          </cell>
          <cell r="L664">
            <v>3174313924</v>
          </cell>
          <cell r="M664" t="str">
            <v>sima19902009@hotmail.com</v>
          </cell>
          <cell r="N664" t="str">
            <v>SRD</v>
          </cell>
          <cell r="O664" t="str">
            <v>Intervención de apoyo - Apoyo psicosocial</v>
          </cell>
          <cell r="P664"/>
          <cell r="Q664" t="str">
            <v>Vulneración</v>
          </cell>
          <cell r="R664"/>
          <cell r="S664">
            <v>767</v>
          </cell>
          <cell r="T664">
            <v>250</v>
          </cell>
          <cell r="U664"/>
          <cell r="V664">
            <v>44181</v>
          </cell>
          <cell r="W664">
            <v>44347</v>
          </cell>
          <cell r="X664">
            <v>473943125</v>
          </cell>
          <cell r="Y664" t="str">
            <v>Marisela Botina Melendez</v>
          </cell>
        </row>
        <row r="665">
          <cell r="B665" t="str">
            <v>76-89-664</v>
          </cell>
          <cell r="C665" t="str">
            <v>Valle</v>
          </cell>
          <cell r="D665" t="str">
            <v>Fundación ayuda a la infancia hogar Bambi - Chiquitines</v>
          </cell>
          <cell r="E665" t="str">
            <v>890319720-5</v>
          </cell>
          <cell r="F665" t="str">
            <v>Gonzalo Gutierrez Lleras</v>
          </cell>
          <cell r="G665" t="str">
            <v>Sede Pance</v>
          </cell>
          <cell r="H665" t="str">
            <v>Calle 22 No. 126-54 Avenida el Banco Pance</v>
          </cell>
          <cell r="I665" t="str">
            <v>Cali</v>
          </cell>
          <cell r="J665" t="str">
            <v>Centro</v>
          </cell>
          <cell r="K665">
            <v>5551485</v>
          </cell>
          <cell r="L665"/>
          <cell r="M665" t="str">
            <v>atencionintegral@bambichiquitines.org</v>
          </cell>
          <cell r="N665" t="str">
            <v>SRD</v>
          </cell>
          <cell r="O665" t="str">
            <v>Internado</v>
          </cell>
          <cell r="P665"/>
          <cell r="Q665" t="str">
            <v>Vulneración</v>
          </cell>
          <cell r="R665"/>
          <cell r="S665">
            <v>768</v>
          </cell>
          <cell r="T665">
            <v>100</v>
          </cell>
          <cell r="U665"/>
          <cell r="V665">
            <v>44181</v>
          </cell>
          <cell r="W665">
            <v>44347</v>
          </cell>
          <cell r="X665">
            <v>865673800</v>
          </cell>
          <cell r="Y665" t="str">
            <v>Martha Cecilia Gonzalez Lucumi</v>
          </cell>
        </row>
        <row r="666">
          <cell r="B666" t="str">
            <v>76-99-665</v>
          </cell>
          <cell r="C666" t="str">
            <v>Valle</v>
          </cell>
          <cell r="D666" t="str">
            <v>Fundación centro de orientación y albergue de la mujer - Cermujer</v>
          </cell>
          <cell r="E666" t="str">
            <v>800083350-0</v>
          </cell>
          <cell r="F666" t="str">
            <v>Rocio Laverde Obando</v>
          </cell>
          <cell r="G666"/>
          <cell r="H666" t="str">
            <v>Calle 8 No. 14-08</v>
          </cell>
          <cell r="I666" t="str">
            <v>Cali</v>
          </cell>
          <cell r="J666" t="str">
            <v>Centro</v>
          </cell>
          <cell r="K666" t="str">
            <v>8800038 - 8854674</v>
          </cell>
          <cell r="L666"/>
          <cell r="M666" t="str">
            <v>cermujer@hotmail.com</v>
          </cell>
          <cell r="N666" t="str">
            <v>SRD</v>
          </cell>
          <cell r="O666" t="str">
            <v>Internado</v>
          </cell>
          <cell r="P666"/>
          <cell r="Q666" t="str">
            <v>Gestantes</v>
          </cell>
          <cell r="R666"/>
          <cell r="S666">
            <v>769</v>
          </cell>
          <cell r="T666">
            <v>29</v>
          </cell>
          <cell r="U666"/>
          <cell r="V666">
            <v>44181</v>
          </cell>
          <cell r="W666">
            <v>44347</v>
          </cell>
          <cell r="X666">
            <v>234074036.5</v>
          </cell>
          <cell r="Y666" t="str">
            <v>Martha Cecilia Gonzalez Lucumi</v>
          </cell>
        </row>
        <row r="667">
          <cell r="B667" t="str">
            <v>76-188-666</v>
          </cell>
          <cell r="C667" t="str">
            <v>Valle</v>
          </cell>
          <cell r="D667" t="str">
            <v>Fundación para la orientación familiar - FUNOF</v>
          </cell>
          <cell r="E667" t="str">
            <v>891310770-2</v>
          </cell>
          <cell r="F667" t="str">
            <v>Astrid Elena Sevilla López</v>
          </cell>
          <cell r="G667" t="str">
            <v>Sede Cali</v>
          </cell>
          <cell r="H667" t="str">
            <v>Diagonal 50 No. 12-15 Oeste</v>
          </cell>
          <cell r="I667" t="str">
            <v>Cali</v>
          </cell>
          <cell r="J667" t="str">
            <v>Centro</v>
          </cell>
          <cell r="K667" t="str">
            <v>6661473 - 6661608 - 6659931</v>
          </cell>
          <cell r="L667">
            <v>3207882993</v>
          </cell>
          <cell r="M667" t="str">
            <v>coordinacionproteccion@funof.org; funof@funof.org;www.fnof.org</v>
          </cell>
          <cell r="N667" t="str">
            <v>SRD</v>
          </cell>
          <cell r="O667" t="str">
            <v>Intervención de apoyo - Apoyo psicosocial</v>
          </cell>
          <cell r="P667"/>
          <cell r="Q667" t="str">
            <v>Vulneración</v>
          </cell>
          <cell r="R667"/>
          <cell r="S667">
            <v>770</v>
          </cell>
          <cell r="T667">
            <v>100</v>
          </cell>
          <cell r="U667"/>
          <cell r="V667">
            <v>44181</v>
          </cell>
          <cell r="W667">
            <v>44347</v>
          </cell>
          <cell r="X667">
            <v>299532055</v>
          </cell>
          <cell r="Y667" t="str">
            <v>Marisela Botina Melendez</v>
          </cell>
        </row>
        <row r="668">
          <cell r="B668" t="str">
            <v>76-188-667</v>
          </cell>
          <cell r="C668" t="str">
            <v>Valle</v>
          </cell>
          <cell r="D668" t="str">
            <v>Fundación para la orientación familiar - FUNOF</v>
          </cell>
          <cell r="E668" t="str">
            <v>891310770-2</v>
          </cell>
          <cell r="F668" t="str">
            <v>Astrid Elena Sevilla López</v>
          </cell>
          <cell r="G668" t="str">
            <v>Sede Jamundí</v>
          </cell>
          <cell r="H668" t="str">
            <v>Carrera 15A No. 17-142 Barrio la Pradera</v>
          </cell>
          <cell r="I668" t="str">
            <v>Jamundí</v>
          </cell>
          <cell r="J668" t="str">
            <v>Centro</v>
          </cell>
          <cell r="K668" t="str">
            <v>6661473 - 6661608 - 6659931</v>
          </cell>
          <cell r="L668">
            <v>3207882993</v>
          </cell>
          <cell r="M668" t="str">
            <v>coordinacionproteccion@funof.org; funof@funof.org;www.fnof.org</v>
          </cell>
          <cell r="N668" t="str">
            <v>SRD</v>
          </cell>
          <cell r="O668" t="str">
            <v>Intervención de apoyo - Apoyo psicosocial</v>
          </cell>
          <cell r="P668"/>
          <cell r="Q668" t="str">
            <v>Vulneración</v>
          </cell>
          <cell r="R668"/>
          <cell r="S668">
            <v>770</v>
          </cell>
          <cell r="T668">
            <v>58</v>
          </cell>
          <cell r="U668"/>
          <cell r="V668">
            <v>44181</v>
          </cell>
          <cell r="W668">
            <v>44347</v>
          </cell>
          <cell r="X668"/>
          <cell r="Y668" t="str">
            <v>Marisela Botina Melendez</v>
          </cell>
        </row>
        <row r="669">
          <cell r="B669" t="str">
            <v>76-218-668</v>
          </cell>
          <cell r="C669" t="str">
            <v>Valle</v>
          </cell>
          <cell r="D669" t="str">
            <v>Fundación taller del maestro</v>
          </cell>
          <cell r="E669" t="str">
            <v>805029013-2</v>
          </cell>
          <cell r="F669" t="str">
            <v>Camilo Ernesto Alvarado Osorio</v>
          </cell>
          <cell r="G669" t="str">
            <v>Casa Egreso</v>
          </cell>
          <cell r="H669" t="str">
            <v>Calle 5b1 No. 30-17 Barrio San Fernando</v>
          </cell>
          <cell r="I669" t="str">
            <v>Cali</v>
          </cell>
          <cell r="J669" t="str">
            <v>Centro</v>
          </cell>
          <cell r="K669">
            <v>8899053</v>
          </cell>
          <cell r="L669"/>
          <cell r="M669" t="str">
            <v>fundacioneltallerdelmaestro@hotmail.com; tallerdelmaestro.coord@hotmail.com</v>
          </cell>
          <cell r="N669" t="str">
            <v>SRD</v>
          </cell>
          <cell r="O669" t="str">
            <v>Internado</v>
          </cell>
          <cell r="P669"/>
          <cell r="Q669" t="str">
            <v>Vida Independiente</v>
          </cell>
          <cell r="R669"/>
          <cell r="S669">
            <v>771</v>
          </cell>
          <cell r="T669">
            <v>50</v>
          </cell>
          <cell r="U669"/>
          <cell r="V669">
            <v>44181</v>
          </cell>
          <cell r="W669">
            <v>44347</v>
          </cell>
          <cell r="X669">
            <v>398923450</v>
          </cell>
          <cell r="Y669" t="str">
            <v>Marisela Botina Melendez</v>
          </cell>
        </row>
        <row r="670">
          <cell r="B670" t="str">
            <v>76-228-669</v>
          </cell>
          <cell r="C670" t="str">
            <v>Valle</v>
          </cell>
          <cell r="D670" t="str">
            <v>Hogar juvenil campesino la Leonera</v>
          </cell>
          <cell r="E670" t="str">
            <v>805003462-3</v>
          </cell>
          <cell r="F670" t="str">
            <v>Tomas Dorian Muñoz Lucio</v>
          </cell>
          <cell r="G670"/>
          <cell r="H670" t="str">
            <v>Corregimiento La Leonera</v>
          </cell>
          <cell r="I670" t="str">
            <v>Cali</v>
          </cell>
          <cell r="J670" t="str">
            <v>Centro</v>
          </cell>
          <cell r="K670">
            <v>8927239</v>
          </cell>
          <cell r="L670" t="str">
            <v>3165299791 - 3188684543 - 3147680411</v>
          </cell>
          <cell r="M670" t="str">
            <v>hjcleonera@hotmail.es</v>
          </cell>
          <cell r="N670" t="str">
            <v>SRD</v>
          </cell>
          <cell r="O670" t="str">
            <v>Externado</v>
          </cell>
          <cell r="P670" t="str">
            <v>Media jornada</v>
          </cell>
          <cell r="Q670" t="str">
            <v>Vulneración</v>
          </cell>
          <cell r="R670"/>
          <cell r="S670">
            <v>772</v>
          </cell>
          <cell r="T670">
            <v>50</v>
          </cell>
          <cell r="U670"/>
          <cell r="V670">
            <v>44181</v>
          </cell>
          <cell r="W670">
            <v>44347</v>
          </cell>
          <cell r="X670">
            <v>145788100</v>
          </cell>
          <cell r="Y670" t="str">
            <v>Marisela Botina Melendez</v>
          </cell>
        </row>
        <row r="671">
          <cell r="B671" t="str">
            <v>76-92-670</v>
          </cell>
          <cell r="C671" t="str">
            <v>Valle</v>
          </cell>
          <cell r="D671" t="str">
            <v>Fundación Caicedo González Riopaila Castilla</v>
          </cell>
          <cell r="E671" t="str">
            <v>890301972-5</v>
          </cell>
          <cell r="F671" t="str">
            <v>Ana Milena Lemos Paredes</v>
          </cell>
          <cell r="G671"/>
          <cell r="H671" t="str">
            <v>Carrera 38N No. 3CN-86 Barrio Prados del Norte</v>
          </cell>
          <cell r="I671" t="str">
            <v>Cali</v>
          </cell>
          <cell r="J671" t="str">
            <v>Centro</v>
          </cell>
          <cell r="K671">
            <v>8838847</v>
          </cell>
          <cell r="L671"/>
          <cell r="M671" t="str">
            <v>hsustitutos@fcgriopailacastilla.org; auxiliarhs@fcgriopailacastilla.org; sadministrativahs@fundacioncaicedogonzalez.org</v>
          </cell>
          <cell r="N671" t="str">
            <v>SRD</v>
          </cell>
          <cell r="O671" t="str">
            <v>Hogar sustituto entidad</v>
          </cell>
          <cell r="P671"/>
          <cell r="Q671" t="str">
            <v>Vulneración</v>
          </cell>
          <cell r="R671"/>
          <cell r="S671">
            <v>774</v>
          </cell>
          <cell r="T671">
            <v>350</v>
          </cell>
          <cell r="U671"/>
          <cell r="V671">
            <v>44181</v>
          </cell>
          <cell r="W671">
            <v>44347</v>
          </cell>
          <cell r="X671">
            <v>2391356275</v>
          </cell>
          <cell r="Y671" t="str">
            <v>Marisela Botina Melendez</v>
          </cell>
        </row>
        <row r="672">
          <cell r="B672" t="str">
            <v>76-199-671</v>
          </cell>
          <cell r="C672" t="str">
            <v>Valle</v>
          </cell>
          <cell r="D672" t="str">
            <v>Fundación salud mental del Valle</v>
          </cell>
          <cell r="E672" t="str">
            <v>900356106-5</v>
          </cell>
          <cell r="F672" t="str">
            <v>Gilberto Jaramillo Trujillo</v>
          </cell>
          <cell r="G672"/>
          <cell r="H672" t="str">
            <v>Vía Potrerito Kilómetro 8 Finca La Cristalina Vía Potrerito</v>
          </cell>
          <cell r="I672" t="str">
            <v>Jamundí</v>
          </cell>
          <cell r="J672" t="str">
            <v>Jamundí</v>
          </cell>
          <cell r="K672">
            <v>5922225</v>
          </cell>
          <cell r="L672" t="str">
            <v>3008087918 - 3012895652</v>
          </cell>
          <cell r="M672" t="str">
            <v>fundasament@hotmail.com</v>
          </cell>
          <cell r="N672" t="str">
            <v>SRD</v>
          </cell>
          <cell r="O672" t="str">
            <v>Internado</v>
          </cell>
          <cell r="P672"/>
          <cell r="Q672" t="str">
            <v>Discapacidad</v>
          </cell>
          <cell r="R672" t="str">
            <v>Otros tipos de discapacidad</v>
          </cell>
          <cell r="S672">
            <v>775</v>
          </cell>
          <cell r="T672">
            <v>85</v>
          </cell>
          <cell r="U672"/>
          <cell r="V672">
            <v>44181</v>
          </cell>
          <cell r="W672">
            <v>44347</v>
          </cell>
          <cell r="X672">
            <v>777996627.5</v>
          </cell>
          <cell r="Y672" t="str">
            <v>Carolina Moreno Rojas</v>
          </cell>
        </row>
        <row r="673">
          <cell r="B673" t="str">
            <v>76-248-672</v>
          </cell>
          <cell r="C673" t="str">
            <v>Valle</v>
          </cell>
          <cell r="D673" t="str">
            <v>ONG Crecer en familia</v>
          </cell>
          <cell r="E673" t="str">
            <v>805020621-1</v>
          </cell>
          <cell r="F673" t="str">
            <v>Zulamita Ana Liliana Kaim Torres</v>
          </cell>
          <cell r="G673"/>
          <cell r="H673" t="str">
            <v>Vía Rio Claro Callejón Coca Cola Finca el Manantial</v>
          </cell>
          <cell r="I673" t="str">
            <v>Jamundí</v>
          </cell>
          <cell r="J673" t="str">
            <v>Jamundí</v>
          </cell>
          <cell r="K673">
            <v>5143661</v>
          </cell>
          <cell r="L673">
            <v>3165282646</v>
          </cell>
          <cell r="M673" t="str">
            <v>crecefamiliavillaesperanza@gmail.com</v>
          </cell>
          <cell r="N673" t="str">
            <v>SRD</v>
          </cell>
          <cell r="O673" t="str">
            <v>Internado</v>
          </cell>
          <cell r="P673"/>
          <cell r="Q673" t="str">
            <v>Vulneración</v>
          </cell>
          <cell r="R673"/>
          <cell r="S673">
            <v>776</v>
          </cell>
          <cell r="T673">
            <v>60</v>
          </cell>
          <cell r="U673"/>
          <cell r="V673">
            <v>44181</v>
          </cell>
          <cell r="W673">
            <v>44347</v>
          </cell>
          <cell r="X673">
            <v>478708140</v>
          </cell>
          <cell r="Y673" t="str">
            <v>Carolina Moreno Rojas</v>
          </cell>
        </row>
        <row r="674">
          <cell r="B674" t="str">
            <v>76-248-673</v>
          </cell>
          <cell r="C674" t="str">
            <v>Valle</v>
          </cell>
          <cell r="D674" t="str">
            <v>ONG Crecer en familia</v>
          </cell>
          <cell r="E674" t="str">
            <v>805020621-1</v>
          </cell>
          <cell r="F674" t="str">
            <v>Zulamita Ana Liliana Kaim Torres</v>
          </cell>
          <cell r="G674"/>
          <cell r="H674" t="str">
            <v>Finca Villa Paz Vereda el Tesoro Corregimiento el Paso de la Bolsa</v>
          </cell>
          <cell r="I674" t="str">
            <v>Jamundí</v>
          </cell>
          <cell r="J674" t="str">
            <v>Jamundí</v>
          </cell>
          <cell r="K674">
            <v>5143661</v>
          </cell>
          <cell r="L674">
            <v>3165282646</v>
          </cell>
          <cell r="M674" t="str">
            <v>crecerenfamiliavillapaz@hotmail.com</v>
          </cell>
          <cell r="N674" t="str">
            <v>SRPA</v>
          </cell>
          <cell r="O674" t="str">
            <v>Internado RAJ</v>
          </cell>
          <cell r="P674"/>
          <cell r="Q674" t="str">
            <v>RAJ</v>
          </cell>
          <cell r="R674"/>
          <cell r="S674">
            <v>777</v>
          </cell>
          <cell r="T674">
            <v>40</v>
          </cell>
          <cell r="U674"/>
          <cell r="V674">
            <v>44181</v>
          </cell>
          <cell r="W674">
            <v>44347</v>
          </cell>
          <cell r="X674">
            <v>364846060</v>
          </cell>
          <cell r="Y674" t="str">
            <v>Carolina Moreno Rojas</v>
          </cell>
        </row>
        <row r="675">
          <cell r="B675" t="str">
            <v>76-35-674</v>
          </cell>
          <cell r="C675" t="str">
            <v>Valle</v>
          </cell>
          <cell r="D675" t="str">
            <v>Casita de Belén</v>
          </cell>
          <cell r="E675" t="str">
            <v>890399021-7</v>
          </cell>
          <cell r="F675" t="str">
            <v>Gloria Stella Libreros</v>
          </cell>
          <cell r="G675"/>
          <cell r="H675" t="str">
            <v>Carrera 4 No. 36A-45 Barrio las Delicias</v>
          </cell>
          <cell r="I675" t="str">
            <v>Cali</v>
          </cell>
          <cell r="J675" t="str">
            <v>Nororiental</v>
          </cell>
          <cell r="K675" t="str">
            <v>4431745 - 4441680 - 3809815</v>
          </cell>
          <cell r="L675"/>
          <cell r="M675" t="str">
            <v>direccion@casitadebelen.co; coordinacionexternado@casitadebelen.co</v>
          </cell>
          <cell r="N675" t="str">
            <v>SRD</v>
          </cell>
          <cell r="O675" t="str">
            <v>Externado</v>
          </cell>
          <cell r="P675" t="str">
            <v>Media jornada</v>
          </cell>
          <cell r="Q675" t="str">
            <v>Vulneración</v>
          </cell>
          <cell r="R675"/>
          <cell r="S675">
            <v>778</v>
          </cell>
          <cell r="T675">
            <v>100</v>
          </cell>
          <cell r="U675"/>
          <cell r="V675">
            <v>44181</v>
          </cell>
          <cell r="W675">
            <v>44347</v>
          </cell>
          <cell r="X675">
            <v>291576200</v>
          </cell>
          <cell r="Y675" t="str">
            <v>Erika Paulina Mejía Restrepo</v>
          </cell>
        </row>
        <row r="676">
          <cell r="B676" t="str">
            <v>76-35-675</v>
          </cell>
          <cell r="C676" t="str">
            <v>Valle</v>
          </cell>
          <cell r="D676" t="str">
            <v>Casita de Belén</v>
          </cell>
          <cell r="E676" t="str">
            <v>890399021-7</v>
          </cell>
          <cell r="F676" t="str">
            <v>Gloria Stella Libreros</v>
          </cell>
          <cell r="G676"/>
          <cell r="H676" t="str">
            <v>Carrera 4 No. 36A-45 Barrio las Delicias</v>
          </cell>
          <cell r="I676" t="str">
            <v>Cali</v>
          </cell>
          <cell r="J676" t="str">
            <v>Nororiental</v>
          </cell>
          <cell r="K676" t="str">
            <v>4431745 - 4441680 - 3809815</v>
          </cell>
          <cell r="L676"/>
          <cell r="M676" t="str">
            <v>trabajosocialinternado@casitadebelen.co; direccion@casitadebelen.co</v>
          </cell>
          <cell r="N676" t="str">
            <v>SRD</v>
          </cell>
          <cell r="O676" t="str">
            <v>Internado</v>
          </cell>
          <cell r="P676"/>
          <cell r="Q676" t="str">
            <v>Vulneración</v>
          </cell>
          <cell r="R676"/>
          <cell r="S676">
            <v>779</v>
          </cell>
          <cell r="T676">
            <v>96</v>
          </cell>
          <cell r="U676"/>
          <cell r="V676">
            <v>44181</v>
          </cell>
          <cell r="W676">
            <v>44347</v>
          </cell>
          <cell r="X676">
            <v>765933024</v>
          </cell>
          <cell r="Y676" t="str">
            <v>Erika Paulina Mejía Restrepo</v>
          </cell>
        </row>
        <row r="677">
          <cell r="B677" t="str">
            <v>76-58-676</v>
          </cell>
          <cell r="C677" t="str">
            <v>Valle</v>
          </cell>
          <cell r="D677" t="str">
            <v>Corporación caminos</v>
          </cell>
          <cell r="E677" t="str">
            <v>890308962-3</v>
          </cell>
          <cell r="F677" t="str">
            <v>Victoria Eugenia Correa</v>
          </cell>
          <cell r="G677"/>
          <cell r="H677" t="str">
            <v>Calle 56 No. 11-25 Barrio la Base</v>
          </cell>
          <cell r="I677" t="str">
            <v>Cali</v>
          </cell>
          <cell r="J677" t="str">
            <v>Nororiental</v>
          </cell>
          <cell r="K677" t="str">
            <v>4435840 - 4489571 - 6806911 - 4437519</v>
          </cell>
          <cell r="L677">
            <v>3186992452</v>
          </cell>
          <cell r="M677" t="str">
            <v>tratamiento@corpocaminos.org</v>
          </cell>
          <cell r="N677" t="str">
            <v>SRD</v>
          </cell>
          <cell r="O677" t="str">
            <v>Externado</v>
          </cell>
          <cell r="P677" t="str">
            <v>Jornada completa</v>
          </cell>
          <cell r="Q677" t="str">
            <v>Consumo SPA</v>
          </cell>
          <cell r="R677"/>
          <cell r="S677">
            <v>780</v>
          </cell>
          <cell r="T677">
            <v>25</v>
          </cell>
          <cell r="U677"/>
          <cell r="V677">
            <v>44181</v>
          </cell>
          <cell r="W677">
            <v>44347</v>
          </cell>
          <cell r="X677">
            <v>105395537.5</v>
          </cell>
          <cell r="Y677" t="str">
            <v>Erika Paulina Mejía Restrepo</v>
          </cell>
        </row>
        <row r="678">
          <cell r="B678" t="str">
            <v>76-58-677</v>
          </cell>
          <cell r="C678" t="str">
            <v>Valle</v>
          </cell>
          <cell r="D678" t="str">
            <v>Corporación caminos</v>
          </cell>
          <cell r="E678" t="str">
            <v>890308962-3</v>
          </cell>
          <cell r="F678" t="str">
            <v>Victoria Eugenia Correa</v>
          </cell>
          <cell r="G678"/>
          <cell r="H678" t="str">
            <v>Calle 56 No. 11-25 Barrio la Base</v>
          </cell>
          <cell r="I678" t="str">
            <v>Cali</v>
          </cell>
          <cell r="J678" t="str">
            <v>Nororiental</v>
          </cell>
          <cell r="K678" t="str">
            <v>4435840 - 4489571 - 6806911 - 4437519</v>
          </cell>
          <cell r="L678">
            <v>3186992452</v>
          </cell>
          <cell r="M678" t="str">
            <v>tratamiento@corpocaminos.org</v>
          </cell>
          <cell r="N678" t="str">
            <v>SRD</v>
          </cell>
          <cell r="O678" t="str">
            <v>Externado</v>
          </cell>
          <cell r="P678" t="str">
            <v>Media jornada</v>
          </cell>
          <cell r="Q678" t="str">
            <v>Consumo SPA</v>
          </cell>
          <cell r="R678"/>
          <cell r="S678">
            <v>781</v>
          </cell>
          <cell r="T678">
            <v>45</v>
          </cell>
          <cell r="U678"/>
          <cell r="V678">
            <v>44181</v>
          </cell>
          <cell r="W678">
            <v>44347</v>
          </cell>
          <cell r="X678">
            <v>131209290</v>
          </cell>
          <cell r="Y678" t="str">
            <v>Erika Paulina Mejía Restrepo</v>
          </cell>
        </row>
        <row r="679">
          <cell r="B679" t="str">
            <v>76-141-678</v>
          </cell>
          <cell r="C679" t="str">
            <v>Valle</v>
          </cell>
          <cell r="D679" t="str">
            <v>Fundación ideal para la rehabilitación integral Julio H Calonje</v>
          </cell>
          <cell r="E679" t="str">
            <v>890308493-0</v>
          </cell>
          <cell r="F679" t="str">
            <v>Rodolfo Millan Muñoz</v>
          </cell>
          <cell r="G679"/>
          <cell r="H679" t="str">
            <v>Calle 50 No. 10A-08 Barrio Villa Colombia</v>
          </cell>
          <cell r="I679" t="str">
            <v>Cali</v>
          </cell>
          <cell r="J679" t="str">
            <v>Nororiental</v>
          </cell>
          <cell r="K679">
            <v>4415062</v>
          </cell>
          <cell r="L679">
            <v>3164825623</v>
          </cell>
          <cell r="M679" t="str">
            <v>direccion@fundacionideal.org.co; ipsvillacolombia@fundacionideal.org.co</v>
          </cell>
          <cell r="N679" t="str">
            <v>SRD</v>
          </cell>
          <cell r="O679" t="str">
            <v>Intervención de apoyo - Apoyo psicosocial</v>
          </cell>
          <cell r="P679"/>
          <cell r="Q679" t="str">
            <v>Discapacidad</v>
          </cell>
          <cell r="R679" t="str">
            <v>Intelectual</v>
          </cell>
          <cell r="S679">
            <v>782</v>
          </cell>
          <cell r="T679">
            <v>45</v>
          </cell>
          <cell r="U679"/>
          <cell r="V679">
            <v>44181</v>
          </cell>
          <cell r="W679">
            <v>44347</v>
          </cell>
          <cell r="X679">
            <v>85309762.5</v>
          </cell>
          <cell r="Y679" t="str">
            <v>Erika Paulina Mejía Restrepo</v>
          </cell>
        </row>
        <row r="680">
          <cell r="B680" t="str">
            <v>76-236-679</v>
          </cell>
          <cell r="C680" t="str">
            <v>Valle</v>
          </cell>
          <cell r="D680" t="str">
            <v>Institución san José</v>
          </cell>
          <cell r="E680" t="str">
            <v>890304058-1</v>
          </cell>
          <cell r="F680" t="str">
            <v>Jose Antonio Valencia</v>
          </cell>
          <cell r="G680"/>
          <cell r="H680" t="str">
            <v>Calle 12 No. 24-90</v>
          </cell>
          <cell r="I680" t="str">
            <v>Cali</v>
          </cell>
          <cell r="J680" t="str">
            <v>Nororiental</v>
          </cell>
          <cell r="K680">
            <v>5579198</v>
          </cell>
          <cell r="L680"/>
          <cell r="M680" t="str">
            <v>javalencia@institucionsanjose.org; paorozco@institucionsanjose.org</v>
          </cell>
          <cell r="N680" t="str">
            <v>SRD</v>
          </cell>
          <cell r="O680" t="str">
            <v>Internado</v>
          </cell>
          <cell r="P680"/>
          <cell r="Q680" t="str">
            <v>Vida Independiente</v>
          </cell>
          <cell r="R680"/>
          <cell r="S680">
            <v>783</v>
          </cell>
          <cell r="T680">
            <v>40</v>
          </cell>
          <cell r="U680"/>
          <cell r="V680">
            <v>44181</v>
          </cell>
          <cell r="W680">
            <v>44347</v>
          </cell>
          <cell r="X680">
            <v>319138760</v>
          </cell>
          <cell r="Y680" t="str">
            <v>Erika Paulina Mejía Restrepo</v>
          </cell>
        </row>
        <row r="681">
          <cell r="B681" t="str">
            <v>76-236-680</v>
          </cell>
          <cell r="C681" t="str">
            <v>Valle</v>
          </cell>
          <cell r="D681" t="str">
            <v>Institución san José</v>
          </cell>
          <cell r="E681" t="str">
            <v>890304058-1</v>
          </cell>
          <cell r="F681" t="str">
            <v>Jose Antonio Valencia</v>
          </cell>
          <cell r="G681"/>
          <cell r="H681" t="str">
            <v>Calle 12 No. 24-90</v>
          </cell>
          <cell r="I681" t="str">
            <v>Cali</v>
          </cell>
          <cell r="J681" t="str">
            <v>Nororiental</v>
          </cell>
          <cell r="K681">
            <v>5579198</v>
          </cell>
          <cell r="L681"/>
          <cell r="M681" t="str">
            <v>javalencia@institucionsanjose.org; paorozco@institucionsanjose.org</v>
          </cell>
          <cell r="N681" t="str">
            <v>SRD</v>
          </cell>
          <cell r="O681" t="str">
            <v>Internado</v>
          </cell>
          <cell r="P681"/>
          <cell r="Q681" t="str">
            <v>Vulneración</v>
          </cell>
          <cell r="R681"/>
          <cell r="S681">
            <v>784</v>
          </cell>
          <cell r="T681">
            <v>64</v>
          </cell>
          <cell r="U681"/>
          <cell r="V681">
            <v>44181</v>
          </cell>
          <cell r="W681">
            <v>44347</v>
          </cell>
          <cell r="X681">
            <v>510622016</v>
          </cell>
          <cell r="Y681" t="str">
            <v>Erika Paulina Mejía Restrepo</v>
          </cell>
        </row>
        <row r="682">
          <cell r="B682" t="str">
            <v>76-30-681</v>
          </cell>
          <cell r="C682" t="str">
            <v>Valle</v>
          </cell>
          <cell r="D682" t="str">
            <v>Casa de protección del menor nuestra señora del Palmar</v>
          </cell>
          <cell r="E682" t="str">
            <v>891380077-9</v>
          </cell>
          <cell r="F682" t="str">
            <v>Maria Elena Valencia Duque</v>
          </cell>
          <cell r="G682"/>
          <cell r="H682" t="str">
            <v>Calle 31 No. 1-16 Barrio el Bosque</v>
          </cell>
          <cell r="I682" t="str">
            <v>Palmira</v>
          </cell>
          <cell r="J682" t="str">
            <v>Palmira</v>
          </cell>
          <cell r="K682" t="str">
            <v>2732794 - 2734796</v>
          </cell>
          <cell r="L682"/>
          <cell r="M682" t="str">
            <v>capro_ongpal@hotmail.com</v>
          </cell>
          <cell r="N682" t="str">
            <v>SRD</v>
          </cell>
          <cell r="O682" t="str">
            <v>Internado</v>
          </cell>
          <cell r="P682"/>
          <cell r="Q682" t="str">
            <v>Vulneración</v>
          </cell>
          <cell r="R682"/>
          <cell r="S682">
            <v>785</v>
          </cell>
          <cell r="T682">
            <v>50</v>
          </cell>
          <cell r="U682"/>
          <cell r="V682">
            <v>44181</v>
          </cell>
          <cell r="W682">
            <v>44347</v>
          </cell>
          <cell r="X682">
            <v>398923450</v>
          </cell>
          <cell r="Y682" t="str">
            <v>Darwin Lozano Lozano</v>
          </cell>
        </row>
        <row r="683">
          <cell r="B683" t="str">
            <v>76-172-682</v>
          </cell>
          <cell r="C683" t="str">
            <v>Valle</v>
          </cell>
          <cell r="D683" t="str">
            <v>Fundación para el bienestar y desarrollo social - FUNBISOCIAL</v>
          </cell>
          <cell r="E683" t="str">
            <v>900333981-4</v>
          </cell>
          <cell r="F683" t="str">
            <v>Rosa Inyailuz Jordan Lobón</v>
          </cell>
          <cell r="G683"/>
          <cell r="H683" t="str">
            <v>Calle 13 No. 10-191 Callejón Gonzalez Corregimiento de Rozo</v>
          </cell>
          <cell r="I683" t="str">
            <v>Palmira</v>
          </cell>
          <cell r="J683" t="str">
            <v>Palmira</v>
          </cell>
          <cell r="K683"/>
          <cell r="L683">
            <v>3153474432</v>
          </cell>
          <cell r="M683" t="str">
            <v>funbisocialsedeparaiso@gmail.com</v>
          </cell>
          <cell r="N683" t="str">
            <v>SRD</v>
          </cell>
          <cell r="O683" t="str">
            <v>Internado</v>
          </cell>
          <cell r="P683"/>
          <cell r="Q683" t="str">
            <v>Discapacidad</v>
          </cell>
          <cell r="R683" t="str">
            <v>Mental psicosocial</v>
          </cell>
          <cell r="S683">
            <v>786</v>
          </cell>
          <cell r="T683">
            <v>110</v>
          </cell>
          <cell r="U683"/>
          <cell r="V683">
            <v>44181</v>
          </cell>
          <cell r="W683">
            <v>44347</v>
          </cell>
          <cell r="X683">
            <v>1455481775</v>
          </cell>
          <cell r="Y683" t="str">
            <v>Darwin Lozano Lozano</v>
          </cell>
        </row>
        <row r="684">
          <cell r="B684" t="str">
            <v>76-172-683</v>
          </cell>
          <cell r="C684" t="str">
            <v>Valle</v>
          </cell>
          <cell r="D684" t="str">
            <v>Fundación para el bienestar y desarrollo social - FUNBISOCIAL</v>
          </cell>
          <cell r="E684" t="str">
            <v>900333981-4</v>
          </cell>
          <cell r="F684" t="str">
            <v>Rosa Inyailuz Jordan Lobón</v>
          </cell>
          <cell r="G684"/>
          <cell r="H684" t="str">
            <v>Avenida 9 No. 7A-21 Corregimiento de Rozo</v>
          </cell>
          <cell r="I684" t="str">
            <v>Palmira</v>
          </cell>
          <cell r="J684" t="str">
            <v>Palmira</v>
          </cell>
          <cell r="K684"/>
          <cell r="L684">
            <v>3205029232</v>
          </cell>
          <cell r="M684" t="str">
            <v>funbisocial@gmail.com</v>
          </cell>
          <cell r="N684" t="str">
            <v>SRD</v>
          </cell>
          <cell r="O684" t="str">
            <v>Internado</v>
          </cell>
          <cell r="P684"/>
          <cell r="Q684" t="str">
            <v>Vulneración</v>
          </cell>
          <cell r="R684"/>
          <cell r="S684">
            <v>787</v>
          </cell>
          <cell r="T684">
            <v>125</v>
          </cell>
          <cell r="U684"/>
          <cell r="V684">
            <v>44181</v>
          </cell>
          <cell r="W684">
            <v>44347</v>
          </cell>
          <cell r="X684">
            <v>997308625</v>
          </cell>
          <cell r="Y684" t="str">
            <v>Darwin Lozano Lozano</v>
          </cell>
        </row>
        <row r="685">
          <cell r="B685" t="str">
            <v>76-188-684</v>
          </cell>
          <cell r="C685" t="str">
            <v>Valle</v>
          </cell>
          <cell r="D685" t="str">
            <v>Fundación para la orientación familiar - FUNOF</v>
          </cell>
          <cell r="E685" t="str">
            <v>891310770-2</v>
          </cell>
          <cell r="F685" t="str">
            <v>Astrid Elena Sevilla López</v>
          </cell>
          <cell r="G685"/>
          <cell r="H685" t="str">
            <v>Calle 29 No. 17-51 Barrio la Colombiana</v>
          </cell>
          <cell r="I685" t="str">
            <v>Palmira</v>
          </cell>
          <cell r="J685" t="str">
            <v>Palmira</v>
          </cell>
          <cell r="K685" t="str">
            <v>6661473 - 6661608 - 6659931</v>
          </cell>
          <cell r="L685">
            <v>3207882993</v>
          </cell>
          <cell r="M685" t="str">
            <v>coordinacionproteccion@funof.org; funof@funof.org;www.fnof.org</v>
          </cell>
          <cell r="N685" t="str">
            <v>SRPA</v>
          </cell>
          <cell r="O685" t="str">
            <v>Libertad vigilada – asistida</v>
          </cell>
          <cell r="P685"/>
          <cell r="Q685" t="str">
            <v>SRPA</v>
          </cell>
          <cell r="R685"/>
          <cell r="S685">
            <v>788</v>
          </cell>
          <cell r="T685">
            <v>50</v>
          </cell>
          <cell r="U685"/>
          <cell r="V685">
            <v>44181</v>
          </cell>
          <cell r="W685">
            <v>44347</v>
          </cell>
          <cell r="X685">
            <v>129007600</v>
          </cell>
          <cell r="Y685" t="str">
            <v>Darwin Lozano Lozano</v>
          </cell>
        </row>
        <row r="686">
          <cell r="B686" t="str">
            <v>76-206-685</v>
          </cell>
          <cell r="C686" t="str">
            <v>Valle</v>
          </cell>
          <cell r="D686" t="str">
            <v>Fundación ser gestante</v>
          </cell>
          <cell r="E686" t="str">
            <v>900269899-4</v>
          </cell>
          <cell r="F686" t="str">
            <v>Carlos Alonso Salcedo Gonzalez</v>
          </cell>
          <cell r="G686" t="str">
            <v>Sede Callejon Siga La Vaca</v>
          </cell>
          <cell r="H686" t="str">
            <v>Calle 10 Callejón Siga la Vaca Corregimiento Rozo</v>
          </cell>
          <cell r="I686" t="str">
            <v>Palmira</v>
          </cell>
          <cell r="J686" t="str">
            <v>Palmira</v>
          </cell>
          <cell r="K686">
            <v>2725646</v>
          </cell>
          <cell r="L686">
            <v>3157301223</v>
          </cell>
          <cell r="M686" t="str">
            <v>sergespalmaseca@hotmail.com; fundasergestante@hotmail.com</v>
          </cell>
          <cell r="N686" t="str">
            <v>SRD</v>
          </cell>
          <cell r="O686" t="str">
            <v>Internado</v>
          </cell>
          <cell r="P686"/>
          <cell r="Q686" t="str">
            <v>Discapacidad</v>
          </cell>
          <cell r="R686" t="str">
            <v>Mental psicosocial</v>
          </cell>
          <cell r="S686">
            <v>789</v>
          </cell>
          <cell r="T686">
            <v>130</v>
          </cell>
          <cell r="U686"/>
          <cell r="V686">
            <v>44181</v>
          </cell>
          <cell r="W686">
            <v>44347</v>
          </cell>
          <cell r="X686">
            <v>3135901642.5</v>
          </cell>
          <cell r="Y686" t="str">
            <v>Darwin Lozano Lozano</v>
          </cell>
        </row>
        <row r="687">
          <cell r="B687" t="str">
            <v>76-206-686</v>
          </cell>
          <cell r="C687" t="str">
            <v>Valle</v>
          </cell>
          <cell r="D687" t="str">
            <v>Fundación ser gestante</v>
          </cell>
          <cell r="E687" t="str">
            <v>900269899-4</v>
          </cell>
          <cell r="F687" t="str">
            <v>Carlos Alonso Salcedo Gonzalez</v>
          </cell>
          <cell r="G687" t="str">
            <v>Sede Callejón La Unión</v>
          </cell>
          <cell r="H687" t="str">
            <v>Callejón La Unión Corregimiento Rozo</v>
          </cell>
          <cell r="I687" t="str">
            <v>Palmira</v>
          </cell>
          <cell r="J687" t="str">
            <v>Palmira</v>
          </cell>
          <cell r="K687">
            <v>2725646</v>
          </cell>
          <cell r="L687">
            <v>3157301223</v>
          </cell>
          <cell r="M687" t="str">
            <v>sergespalmaseca@hotmail.com; fundasergestante@hotmail.com</v>
          </cell>
          <cell r="N687" t="str">
            <v>SRD</v>
          </cell>
          <cell r="O687" t="str">
            <v>Internado</v>
          </cell>
          <cell r="P687"/>
          <cell r="Q687" t="str">
            <v>Discapacidad</v>
          </cell>
          <cell r="R687" t="str">
            <v>Mental psicosocial</v>
          </cell>
          <cell r="S687">
            <v>789</v>
          </cell>
          <cell r="T687">
            <v>107</v>
          </cell>
          <cell r="U687"/>
          <cell r="V687">
            <v>44181</v>
          </cell>
          <cell r="W687">
            <v>44347</v>
          </cell>
          <cell r="X687"/>
          <cell r="Y687" t="str">
            <v>Darwin Lozano Lozano</v>
          </cell>
        </row>
        <row r="688">
          <cell r="B688" t="str">
            <v>76-234-687</v>
          </cell>
          <cell r="C688" t="str">
            <v>Valle</v>
          </cell>
          <cell r="D688" t="str">
            <v>Institución casa del niño pobre - Siervas de la madre de Dios</v>
          </cell>
          <cell r="E688" t="str">
            <v>815000672-6</v>
          </cell>
          <cell r="F688" t="str">
            <v>Luz De Los Angeles Ballesteros Chaverra</v>
          </cell>
          <cell r="G688"/>
          <cell r="H688" t="str">
            <v>Calle 28 No. 19-35</v>
          </cell>
          <cell r="I688" t="str">
            <v>Palmira</v>
          </cell>
          <cell r="J688" t="str">
            <v>Palmira</v>
          </cell>
          <cell r="K688">
            <v>2873119</v>
          </cell>
          <cell r="L688">
            <v>3154106236</v>
          </cell>
          <cell r="M688" t="str">
            <v>incanipo@hotmail.com; nna-87@hotmail.com</v>
          </cell>
          <cell r="N688" t="str">
            <v>SRD</v>
          </cell>
          <cell r="O688" t="str">
            <v>Externado</v>
          </cell>
          <cell r="P688" t="str">
            <v>Media jornada</v>
          </cell>
          <cell r="Q688" t="str">
            <v>Vulneración</v>
          </cell>
          <cell r="R688"/>
          <cell r="S688">
            <v>790</v>
          </cell>
          <cell r="T688">
            <v>75</v>
          </cell>
          <cell r="U688"/>
          <cell r="V688">
            <v>44181</v>
          </cell>
          <cell r="W688">
            <v>44347</v>
          </cell>
          <cell r="X688">
            <v>218682150</v>
          </cell>
          <cell r="Y688" t="str">
            <v>Darwin Lozano Lozano</v>
          </cell>
        </row>
        <row r="689">
          <cell r="B689" t="str">
            <v>76-235-688</v>
          </cell>
          <cell r="C689" t="str">
            <v>Valle</v>
          </cell>
          <cell r="D689" t="str">
            <v>Institución Laura Vergara de Agreda</v>
          </cell>
          <cell r="E689" t="str">
            <v>891380097-6</v>
          </cell>
          <cell r="F689" t="str">
            <v>Jose Reinel Cano Gomez</v>
          </cell>
          <cell r="G689"/>
          <cell r="H689" t="str">
            <v>Carrera 25 No. 36-36 Barrio Obrero</v>
          </cell>
          <cell r="I689" t="str">
            <v>Palmira</v>
          </cell>
          <cell r="J689" t="str">
            <v>Palmira</v>
          </cell>
          <cell r="K689"/>
          <cell r="L689" t="str">
            <v>3174339647 - 3174339654</v>
          </cell>
          <cell r="M689" t="str">
            <v>institucionlauravergara@yahoo.com</v>
          </cell>
          <cell r="N689" t="str">
            <v>SRD</v>
          </cell>
          <cell r="O689" t="str">
            <v>Externado</v>
          </cell>
          <cell r="P689" t="str">
            <v>Media jornada</v>
          </cell>
          <cell r="Q689" t="str">
            <v>Vulneración</v>
          </cell>
          <cell r="R689"/>
          <cell r="S689">
            <v>791</v>
          </cell>
          <cell r="T689">
            <v>60</v>
          </cell>
          <cell r="U689"/>
          <cell r="V689">
            <v>44181</v>
          </cell>
          <cell r="W689">
            <v>44347</v>
          </cell>
          <cell r="X689">
            <v>174945720</v>
          </cell>
          <cell r="Y689" t="str">
            <v>Darwin Lozano Lozano</v>
          </cell>
        </row>
        <row r="690">
          <cell r="B690" t="str">
            <v>76-248-689</v>
          </cell>
          <cell r="C690" t="str">
            <v>Valle</v>
          </cell>
          <cell r="D690" t="str">
            <v>ONG Crecer en familia</v>
          </cell>
          <cell r="E690" t="str">
            <v>805020621-1</v>
          </cell>
          <cell r="F690" t="str">
            <v>Zulamita Ana Liliana Kaim Torres</v>
          </cell>
          <cell r="G690"/>
          <cell r="H690" t="str">
            <v>Calle 30 Carrera 33 Esquina Barrio la Estación</v>
          </cell>
          <cell r="I690" t="str">
            <v>Palmira</v>
          </cell>
          <cell r="J690" t="str">
            <v>Palmira</v>
          </cell>
          <cell r="K690">
            <v>5143661</v>
          </cell>
          <cell r="L690">
            <v>3165282646</v>
          </cell>
          <cell r="M690" t="str">
            <v>crecefamiliaciplaspalmas@hotmail.com</v>
          </cell>
          <cell r="N690" t="str">
            <v>SRPA</v>
          </cell>
          <cell r="O690" t="str">
            <v>Centro de internamiento preventivo</v>
          </cell>
          <cell r="P690"/>
          <cell r="Q690" t="str">
            <v>SRPA</v>
          </cell>
          <cell r="R690"/>
          <cell r="S690">
            <v>792</v>
          </cell>
          <cell r="T690">
            <v>40</v>
          </cell>
          <cell r="U690"/>
          <cell r="V690">
            <v>44181</v>
          </cell>
          <cell r="W690">
            <v>44347</v>
          </cell>
          <cell r="X690">
            <v>470352740</v>
          </cell>
          <cell r="Y690" t="str">
            <v>Darwin Lozano Lozano</v>
          </cell>
        </row>
        <row r="691">
          <cell r="B691" t="str">
            <v>76-248-690</v>
          </cell>
          <cell r="C691" t="str">
            <v>Valle</v>
          </cell>
          <cell r="D691" t="str">
            <v>ONG Crecer en familia</v>
          </cell>
          <cell r="E691" t="str">
            <v>805020621-1</v>
          </cell>
          <cell r="F691" t="str">
            <v>Zulamita Ana Liliana Kaim Torres</v>
          </cell>
          <cell r="G691"/>
          <cell r="H691" t="str">
            <v>Calle 29 No. 28-19 Barrio Centro</v>
          </cell>
          <cell r="I691" t="str">
            <v>Palmira</v>
          </cell>
          <cell r="J691" t="str">
            <v>Palmira</v>
          </cell>
          <cell r="K691">
            <v>5143661</v>
          </cell>
          <cell r="L691">
            <v>3165282646</v>
          </cell>
          <cell r="M691" t="str">
            <v>crecefamilia@hotmail.com</v>
          </cell>
          <cell r="N691" t="str">
            <v>SRPA</v>
          </cell>
          <cell r="O691" t="str">
            <v>Centro transitorio</v>
          </cell>
          <cell r="P691"/>
          <cell r="Q691" t="str">
            <v>SRPA</v>
          </cell>
          <cell r="R691"/>
          <cell r="S691">
            <v>793</v>
          </cell>
          <cell r="T691">
            <v>10</v>
          </cell>
          <cell r="U691"/>
          <cell r="V691">
            <v>44181</v>
          </cell>
          <cell r="W691">
            <v>44347</v>
          </cell>
          <cell r="X691">
            <v>109588225</v>
          </cell>
          <cell r="Y691" t="str">
            <v>Darwin Lozano Lozano</v>
          </cell>
        </row>
        <row r="692">
          <cell r="B692" t="str">
            <v>76-248-691</v>
          </cell>
          <cell r="C692" t="str">
            <v>Valle</v>
          </cell>
          <cell r="D692" t="str">
            <v>ONG Crecer en familia</v>
          </cell>
          <cell r="E692" t="str">
            <v>805020621-1</v>
          </cell>
          <cell r="F692" t="str">
            <v>Zulamita Ana Liliana Kaim Torres</v>
          </cell>
          <cell r="G692"/>
          <cell r="H692" t="str">
            <v>Carrera 26 No. 32-46 Barrio Centro</v>
          </cell>
          <cell r="I692" t="str">
            <v>Palmira</v>
          </cell>
          <cell r="J692" t="str">
            <v>Palmira</v>
          </cell>
          <cell r="K692">
            <v>5143661</v>
          </cell>
          <cell r="L692">
            <v>3165282646</v>
          </cell>
          <cell r="M692" t="str">
            <v>crecefamiliapalmira@hotmail.com</v>
          </cell>
          <cell r="N692" t="str">
            <v>SRPA</v>
          </cell>
          <cell r="O692" t="str">
            <v>Semicerrado externado</v>
          </cell>
          <cell r="P692" t="str">
            <v>Media Jornada</v>
          </cell>
          <cell r="Q692" t="str">
            <v>SRPA</v>
          </cell>
          <cell r="R692"/>
          <cell r="S692">
            <v>794</v>
          </cell>
          <cell r="T692">
            <v>50</v>
          </cell>
          <cell r="U692"/>
          <cell r="V692">
            <v>44181</v>
          </cell>
          <cell r="W692">
            <v>44347</v>
          </cell>
          <cell r="X692">
            <v>155532975</v>
          </cell>
          <cell r="Y692" t="str">
            <v>Darwin Lozano Lozano</v>
          </cell>
        </row>
        <row r="693">
          <cell r="B693" t="str">
            <v>76-83-692</v>
          </cell>
          <cell r="C693" t="str">
            <v>Valle</v>
          </cell>
          <cell r="D693" t="str">
            <v>Corporación unida por el desarrollo - CORPUDESA</v>
          </cell>
          <cell r="E693" t="str">
            <v>900208959-7</v>
          </cell>
          <cell r="F693" t="str">
            <v>Adrian Eduardo Ocampo Escobar</v>
          </cell>
          <cell r="G693" t="str">
            <v>Sede Buga</v>
          </cell>
          <cell r="H693" t="str">
            <v>Carrera 8 No. 5-54 Barrio el Carmelo</v>
          </cell>
          <cell r="I693" t="str">
            <v>Guadalajara De Buga</v>
          </cell>
          <cell r="J693" t="str">
            <v>Restaurar</v>
          </cell>
          <cell r="K693">
            <v>4444719</v>
          </cell>
          <cell r="L693">
            <v>3006535283</v>
          </cell>
          <cell r="M693" t="str">
            <v>corpudesa@gmail.com</v>
          </cell>
          <cell r="N693" t="str">
            <v>SRPA</v>
          </cell>
          <cell r="O693" t="str">
            <v>Libertad vigilada – asistida</v>
          </cell>
          <cell r="P693"/>
          <cell r="Q693" t="str">
            <v>SRPA</v>
          </cell>
          <cell r="R693"/>
          <cell r="S693">
            <v>796</v>
          </cell>
          <cell r="T693">
            <v>40</v>
          </cell>
          <cell r="U693"/>
          <cell r="V693">
            <v>44181</v>
          </cell>
          <cell r="W693">
            <v>44347</v>
          </cell>
          <cell r="X693">
            <v>387022800</v>
          </cell>
          <cell r="Y693" t="str">
            <v>José Gustavo Fierro Barahona</v>
          </cell>
        </row>
        <row r="694">
          <cell r="B694" t="str">
            <v>76-83-693</v>
          </cell>
          <cell r="C694" t="str">
            <v>Valle</v>
          </cell>
          <cell r="D694" t="str">
            <v>Corporación unida por el desarrollo - CORPUDESA</v>
          </cell>
          <cell r="E694" t="str">
            <v>900208959-7</v>
          </cell>
          <cell r="F694" t="str">
            <v>Adrian Eduardo Ocampo Escobar</v>
          </cell>
          <cell r="G694" t="str">
            <v>Sede La Campiña</v>
          </cell>
          <cell r="H694" t="str">
            <v>Calle 44N No. 6BN-41 La Campiña</v>
          </cell>
          <cell r="I694" t="str">
            <v>Cali</v>
          </cell>
          <cell r="J694" t="str">
            <v>Restaurar</v>
          </cell>
          <cell r="K694">
            <v>4444719</v>
          </cell>
          <cell r="L694">
            <v>3006535283</v>
          </cell>
          <cell r="M694" t="str">
            <v>corpudesa@gmail.com</v>
          </cell>
          <cell r="N694" t="str">
            <v>SRPA</v>
          </cell>
          <cell r="O694" t="str">
            <v>Libertad vigilada – asistida</v>
          </cell>
          <cell r="P694"/>
          <cell r="Q694" t="str">
            <v>SRPA</v>
          </cell>
          <cell r="R694"/>
          <cell r="S694">
            <v>796</v>
          </cell>
          <cell r="T694">
            <v>110</v>
          </cell>
          <cell r="U694"/>
          <cell r="V694">
            <v>44181</v>
          </cell>
          <cell r="W694">
            <v>44347</v>
          </cell>
          <cell r="X694"/>
          <cell r="Y694" t="str">
            <v>José Gustavo Fierro Barahona</v>
          </cell>
        </row>
        <row r="695">
          <cell r="B695" t="str">
            <v>76-83-694</v>
          </cell>
          <cell r="C695" t="str">
            <v>Valle</v>
          </cell>
          <cell r="D695" t="str">
            <v>Corporación unida por el desarrollo - CORPUDESA</v>
          </cell>
          <cell r="E695" t="str">
            <v>900208959-7</v>
          </cell>
          <cell r="F695" t="str">
            <v>Adrian Eduardo Ocampo Escobar</v>
          </cell>
          <cell r="G695" t="str">
            <v>Sede La Campiña</v>
          </cell>
          <cell r="H695" t="str">
            <v>Calle 44N No. 6BN-41 La Campiña</v>
          </cell>
          <cell r="I695" t="str">
            <v>Cali</v>
          </cell>
          <cell r="J695" t="str">
            <v>Restaurar</v>
          </cell>
          <cell r="K695">
            <v>4444719</v>
          </cell>
          <cell r="L695">
            <v>3006535283</v>
          </cell>
          <cell r="M695" t="str">
            <v>corpudesa@gmail.com</v>
          </cell>
          <cell r="N695" t="str">
            <v>SRPA</v>
          </cell>
          <cell r="O695" t="str">
            <v>Prestación de servicios sociales a la comunidad</v>
          </cell>
          <cell r="P695"/>
          <cell r="Q695" t="str">
            <v>SRPA</v>
          </cell>
          <cell r="R695"/>
          <cell r="S695">
            <v>797</v>
          </cell>
          <cell r="T695">
            <v>40</v>
          </cell>
          <cell r="U695"/>
          <cell r="V695">
            <v>44181</v>
          </cell>
          <cell r="W695">
            <v>44347</v>
          </cell>
          <cell r="X695">
            <v>71087760</v>
          </cell>
          <cell r="Y695" t="str">
            <v>José Gustavo Fierro Barahona</v>
          </cell>
        </row>
        <row r="696">
          <cell r="B696" t="str">
            <v>76-83-695</v>
          </cell>
          <cell r="C696" t="str">
            <v>Valle</v>
          </cell>
          <cell r="D696" t="str">
            <v>Corporación unida por el desarrollo - CORPUDESA</v>
          </cell>
          <cell r="E696" t="str">
            <v>900208959-7</v>
          </cell>
          <cell r="F696" t="str">
            <v>Adrian Eduardo Ocampo Escobar</v>
          </cell>
          <cell r="G696" t="str">
            <v>Sede La Campiña</v>
          </cell>
          <cell r="H696" t="str">
            <v>Calle 44N No. 6BN-41 La Campiña</v>
          </cell>
          <cell r="I696" t="str">
            <v>Cali</v>
          </cell>
          <cell r="J696" t="str">
            <v>Restaurar</v>
          </cell>
          <cell r="K696">
            <v>4444719</v>
          </cell>
          <cell r="L696">
            <v>3006535283</v>
          </cell>
          <cell r="M696" t="str">
            <v>corpudesa@gmail.com</v>
          </cell>
          <cell r="N696" t="str">
            <v>SRPA</v>
          </cell>
          <cell r="O696" t="str">
            <v>Apoyo postinstitucional – SRPA</v>
          </cell>
          <cell r="P696"/>
          <cell r="Q696" t="str">
            <v>SRPA</v>
          </cell>
          <cell r="R696"/>
          <cell r="S696">
            <v>798</v>
          </cell>
          <cell r="T696">
            <v>110</v>
          </cell>
          <cell r="U696"/>
          <cell r="V696">
            <v>44181</v>
          </cell>
          <cell r="W696">
            <v>44347</v>
          </cell>
          <cell r="X696">
            <v>326877600</v>
          </cell>
          <cell r="Y696" t="str">
            <v>José Gustavo Fierro Barahona</v>
          </cell>
        </row>
        <row r="697">
          <cell r="B697" t="str">
            <v>76-83-696</v>
          </cell>
          <cell r="C697" t="str">
            <v>Valle</v>
          </cell>
          <cell r="D697" t="str">
            <v>Corporación unida por el desarrollo - CORPUDESA</v>
          </cell>
          <cell r="E697" t="str">
            <v>900208959-7</v>
          </cell>
          <cell r="F697" t="str">
            <v>Adrian Eduardo Ocampo Escobar</v>
          </cell>
          <cell r="G697" t="str">
            <v>Sede Buga</v>
          </cell>
          <cell r="H697" t="str">
            <v>Calle 44N No. 6BN-41 La Campiña</v>
          </cell>
          <cell r="I697" t="str">
            <v>Guadalajara De Buga</v>
          </cell>
          <cell r="J697" t="str">
            <v>Restaurar</v>
          </cell>
          <cell r="K697">
            <v>4444719</v>
          </cell>
          <cell r="L697">
            <v>3006535283</v>
          </cell>
          <cell r="M697" t="str">
            <v>corpudesa@gmail.com</v>
          </cell>
          <cell r="N697" t="str">
            <v>SRPA</v>
          </cell>
          <cell r="O697" t="str">
            <v>Apoyo postinstitucional – SRPA</v>
          </cell>
          <cell r="P697"/>
          <cell r="Q697" t="str">
            <v>SRPA</v>
          </cell>
          <cell r="R697"/>
          <cell r="S697">
            <v>798</v>
          </cell>
          <cell r="T697">
            <v>50</v>
          </cell>
          <cell r="U697"/>
          <cell r="V697">
            <v>44181</v>
          </cell>
          <cell r="W697">
            <v>44347</v>
          </cell>
          <cell r="X697"/>
          <cell r="Y697" t="str">
            <v>José Gustavo Fierro Barahona</v>
          </cell>
        </row>
        <row r="698">
          <cell r="B698" t="str">
            <v>76-138-697</v>
          </cell>
          <cell r="C698" t="str">
            <v>Valle</v>
          </cell>
          <cell r="D698" t="str">
            <v>Fundación hogares Claret</v>
          </cell>
          <cell r="E698" t="str">
            <v>800098983-8</v>
          </cell>
          <cell r="F698" t="str">
            <v>Diana Ortiz</v>
          </cell>
          <cell r="G698" t="str">
            <v>Sede Camino Real</v>
          </cell>
          <cell r="H698" t="str">
            <v>Calle 8F No. 50-34 Barrio Camino Real</v>
          </cell>
          <cell r="I698" t="str">
            <v>Cali</v>
          </cell>
          <cell r="J698" t="str">
            <v>Restaurar</v>
          </cell>
          <cell r="K698" t="str">
            <v>5140515 - 5140517</v>
          </cell>
          <cell r="L698"/>
          <cell r="M698" t="str">
            <v>info.concienciajoven@fhclaret.org; concienciajoven.valle@fhclaret.org</v>
          </cell>
          <cell r="N698" t="str">
            <v>SRPA</v>
          </cell>
          <cell r="O698" t="str">
            <v>Libertad vigilada – asistida</v>
          </cell>
          <cell r="P698"/>
          <cell r="Q698" t="str">
            <v>SRPA</v>
          </cell>
          <cell r="R698"/>
          <cell r="S698">
            <v>799</v>
          </cell>
          <cell r="T698">
            <v>73</v>
          </cell>
          <cell r="U698"/>
          <cell r="V698">
            <v>44181</v>
          </cell>
          <cell r="W698">
            <v>44347</v>
          </cell>
          <cell r="X698">
            <v>188351096</v>
          </cell>
          <cell r="Y698" t="str">
            <v>José Gustavo Fierro Barahona</v>
          </cell>
        </row>
        <row r="699">
          <cell r="B699" t="str">
            <v>76-188-698</v>
          </cell>
          <cell r="C699" t="str">
            <v>Valle</v>
          </cell>
          <cell r="D699" t="str">
            <v>Fundación para la orientación familiar - FUNOF</v>
          </cell>
          <cell r="E699" t="str">
            <v>891310770-2</v>
          </cell>
          <cell r="F699" t="str">
            <v>Astrid Elena Sevilla López</v>
          </cell>
          <cell r="G699" t="str">
            <v>Sede Cali</v>
          </cell>
          <cell r="H699" t="str">
            <v>Calle 38 Norte No. 3N-51 Barrio Prados del Norte</v>
          </cell>
          <cell r="I699" t="str">
            <v>Cali</v>
          </cell>
          <cell r="J699" t="str">
            <v>Restaurar</v>
          </cell>
          <cell r="K699" t="str">
            <v>6661473 - 6661608 - 6659931</v>
          </cell>
          <cell r="L699">
            <v>3207882993</v>
          </cell>
          <cell r="M699" t="str">
            <v>coordinacionproteccion@funof.org; funof@funof.org;www.fnof.org</v>
          </cell>
          <cell r="N699" t="str">
            <v>SRPA</v>
          </cell>
          <cell r="O699" t="str">
            <v>Libertad vigilada – asistida</v>
          </cell>
          <cell r="P699"/>
          <cell r="Q699" t="str">
            <v>SRPA</v>
          </cell>
          <cell r="R699"/>
          <cell r="S699">
            <v>795</v>
          </cell>
          <cell r="T699">
            <v>72</v>
          </cell>
          <cell r="U699"/>
          <cell r="V699">
            <v>44181</v>
          </cell>
          <cell r="W699">
            <v>44347</v>
          </cell>
          <cell r="X699">
            <v>314778544</v>
          </cell>
          <cell r="Y699" t="str">
            <v>José Gustavo Fierro Barahona</v>
          </cell>
        </row>
        <row r="700">
          <cell r="B700" t="str">
            <v>76-188-699</v>
          </cell>
          <cell r="C700" t="str">
            <v>Valle</v>
          </cell>
          <cell r="D700" t="str">
            <v>Fundación para la orientación familiar - FUNOF</v>
          </cell>
          <cell r="E700" t="str">
            <v>891310770-2</v>
          </cell>
          <cell r="F700" t="str">
            <v>Astrid Elena Sevilla López</v>
          </cell>
          <cell r="G700" t="str">
            <v>Sede Tulua</v>
          </cell>
          <cell r="H700" t="str">
            <v>Calle 33 No. 21-51 Barrio Sajonia</v>
          </cell>
          <cell r="I700" t="str">
            <v>Tuluá</v>
          </cell>
          <cell r="J700" t="str">
            <v>Restaurar</v>
          </cell>
          <cell r="K700" t="str">
            <v>6661473 - 6661608 - 6659931</v>
          </cell>
          <cell r="L700">
            <v>3207882993</v>
          </cell>
          <cell r="M700" t="str">
            <v>coordinacionproteccion@funof.org; funof@funof.org;www.fnof.org</v>
          </cell>
          <cell r="N700" t="str">
            <v>SRPA</v>
          </cell>
          <cell r="O700" t="str">
            <v>Libertad vigilada – asistida</v>
          </cell>
          <cell r="P700"/>
          <cell r="Q700" t="str">
            <v>SRPA</v>
          </cell>
          <cell r="R700"/>
          <cell r="S700">
            <v>795</v>
          </cell>
          <cell r="T700">
            <v>50</v>
          </cell>
          <cell r="U700"/>
          <cell r="V700">
            <v>44181</v>
          </cell>
          <cell r="W700">
            <v>44347</v>
          </cell>
          <cell r="X700"/>
          <cell r="Y700" t="str">
            <v>José Gustavo Fierro Barahona</v>
          </cell>
        </row>
        <row r="701">
          <cell r="B701" t="str">
            <v>76-248-700</v>
          </cell>
          <cell r="C701" t="str">
            <v>Valle</v>
          </cell>
          <cell r="D701" t="str">
            <v>ONG Crecer en familia</v>
          </cell>
          <cell r="E701" t="str">
            <v>805020621-1</v>
          </cell>
          <cell r="F701" t="str">
            <v>Zulamita Ana Liliana Kaim Torres</v>
          </cell>
          <cell r="G701" t="str">
            <v>Sede Buen Pastor</v>
          </cell>
          <cell r="H701" t="str">
            <v>Calle 31A No. 27b-34 Barrio La Fortaleza</v>
          </cell>
          <cell r="I701" t="str">
            <v>Cali</v>
          </cell>
          <cell r="J701" t="str">
            <v>Restaurar</v>
          </cell>
          <cell r="K701">
            <v>5143661</v>
          </cell>
          <cell r="L701">
            <v>3165282646</v>
          </cell>
          <cell r="M701" t="str">
            <v>crecerenfamiliabuenpastor@gmail.com;crecerenfamiliadireccioncfjbp@gmail.com</v>
          </cell>
          <cell r="N701" t="str">
            <v>SRPA</v>
          </cell>
          <cell r="O701" t="str">
            <v>Centro de atención especializada</v>
          </cell>
          <cell r="P701"/>
          <cell r="Q701" t="str">
            <v>SRPA</v>
          </cell>
          <cell r="R701"/>
          <cell r="S701">
            <v>801</v>
          </cell>
          <cell r="T701">
            <v>200</v>
          </cell>
          <cell r="U701"/>
          <cell r="V701">
            <v>44181</v>
          </cell>
          <cell r="W701">
            <v>44347</v>
          </cell>
          <cell r="X701">
            <v>2357133900</v>
          </cell>
          <cell r="Y701" t="str">
            <v>José Gustavo Fierro Barahona</v>
          </cell>
        </row>
        <row r="702">
          <cell r="B702" t="str">
            <v>76-248-701</v>
          </cell>
          <cell r="C702" t="str">
            <v>Valle</v>
          </cell>
          <cell r="D702" t="str">
            <v>ONG Crecer en familia</v>
          </cell>
          <cell r="E702" t="str">
            <v>805020621-1</v>
          </cell>
          <cell r="F702" t="str">
            <v>Zulamita Ana Liliana Kaim Torres</v>
          </cell>
          <cell r="G702" t="str">
            <v>Sede Valle Del Lili</v>
          </cell>
          <cell r="H702" t="str">
            <v>Carrera 108 No. 48-91 Kilómetro 1 Vía Jamundí</v>
          </cell>
          <cell r="I702" t="str">
            <v>Cali</v>
          </cell>
          <cell r="J702" t="str">
            <v>Restaurar</v>
          </cell>
          <cell r="K702">
            <v>5143661</v>
          </cell>
          <cell r="L702">
            <v>3165282646</v>
          </cell>
          <cell r="M702" t="str">
            <v>crecefamilia@hotmail.com</v>
          </cell>
          <cell r="N702" t="str">
            <v>SRPA</v>
          </cell>
          <cell r="O702" t="str">
            <v>Centro de internamiento preventivo</v>
          </cell>
          <cell r="P702"/>
          <cell r="Q702" t="str">
            <v>SRPA</v>
          </cell>
          <cell r="R702"/>
          <cell r="S702">
            <v>802</v>
          </cell>
          <cell r="T702">
            <v>50</v>
          </cell>
          <cell r="U702"/>
          <cell r="V702">
            <v>44181</v>
          </cell>
          <cell r="W702">
            <v>44347</v>
          </cell>
          <cell r="X702">
            <v>587940925</v>
          </cell>
          <cell r="Y702" t="str">
            <v>José Gustavo Fierro Barahona</v>
          </cell>
        </row>
        <row r="703">
          <cell r="B703" t="str">
            <v>76-248-702</v>
          </cell>
          <cell r="C703" t="str">
            <v>Valle</v>
          </cell>
          <cell r="D703" t="str">
            <v>ONG Crecer en familia</v>
          </cell>
          <cell r="E703" t="str">
            <v>805020621-1</v>
          </cell>
          <cell r="F703" t="str">
            <v>Zulamita Ana Liliana Kaim Torres</v>
          </cell>
          <cell r="G703" t="str">
            <v>Sede Buen Pastor</v>
          </cell>
          <cell r="H703" t="str">
            <v>Calle 31A No. 28-34 Manzana 1 Barrio la Fortaleza</v>
          </cell>
          <cell r="I703" t="str">
            <v>Cali</v>
          </cell>
          <cell r="J703" t="str">
            <v>Restaurar</v>
          </cell>
          <cell r="K703">
            <v>5143661</v>
          </cell>
          <cell r="L703">
            <v>3165282646</v>
          </cell>
          <cell r="M703" t="str">
            <v>crecefamilia@hotmail.com</v>
          </cell>
          <cell r="N703" t="str">
            <v>SRPA</v>
          </cell>
          <cell r="O703" t="str">
            <v>Centro de internamiento preventivo</v>
          </cell>
          <cell r="P703"/>
          <cell r="Q703" t="str">
            <v>SRPA</v>
          </cell>
          <cell r="R703"/>
          <cell r="S703">
            <v>803</v>
          </cell>
          <cell r="T703">
            <v>30</v>
          </cell>
          <cell r="U703"/>
          <cell r="V703">
            <v>44181</v>
          </cell>
          <cell r="W703">
            <v>44347</v>
          </cell>
          <cell r="X703">
            <v>352764555</v>
          </cell>
          <cell r="Y703" t="str">
            <v>José Gustavo Fierro Barahona</v>
          </cell>
        </row>
        <row r="704">
          <cell r="B704" t="str">
            <v>76-248-703</v>
          </cell>
          <cell r="C704" t="str">
            <v>Valle</v>
          </cell>
          <cell r="D704" t="str">
            <v>ONG Crecer en familia</v>
          </cell>
          <cell r="E704" t="str">
            <v>805020621-1</v>
          </cell>
          <cell r="F704" t="str">
            <v>Zulamita Ana Liliana Kaim Torres</v>
          </cell>
          <cell r="G704" t="str">
            <v>Sede El Trebol</v>
          </cell>
          <cell r="H704" t="str">
            <v>Carrera 23 No. 56-69 Barrio el Trébol</v>
          </cell>
          <cell r="I704" t="str">
            <v>Cali</v>
          </cell>
          <cell r="J704" t="str">
            <v>Restaurar</v>
          </cell>
          <cell r="K704">
            <v>5143661</v>
          </cell>
          <cell r="L704">
            <v>3165282646</v>
          </cell>
          <cell r="M704" t="str">
            <v>crecefamilia@hotmail.com</v>
          </cell>
          <cell r="N704" t="str">
            <v>SRPA</v>
          </cell>
          <cell r="O704" t="str">
            <v>Centro transitorio</v>
          </cell>
          <cell r="P704"/>
          <cell r="Q704" t="str">
            <v>SRPA</v>
          </cell>
          <cell r="R704"/>
          <cell r="S704">
            <v>804</v>
          </cell>
          <cell r="T704">
            <v>25</v>
          </cell>
          <cell r="U704"/>
          <cell r="V704">
            <v>44181</v>
          </cell>
          <cell r="W704">
            <v>44347</v>
          </cell>
          <cell r="X704">
            <v>273970562.5</v>
          </cell>
          <cell r="Y704" t="str">
            <v>José Gustavo Fierro Barahona</v>
          </cell>
        </row>
        <row r="705">
          <cell r="B705" t="str">
            <v>76-248-704</v>
          </cell>
          <cell r="C705" t="str">
            <v>Valle</v>
          </cell>
          <cell r="D705" t="str">
            <v>ONG Crecer en familia</v>
          </cell>
          <cell r="E705" t="str">
            <v>805020621-1</v>
          </cell>
          <cell r="F705" t="str">
            <v>Zulamita Ana Liliana Kaim Torres</v>
          </cell>
          <cell r="G705"/>
          <cell r="H705" t="str">
            <v>Carrera 27 No. 6-64 Piso 1 Barrio el Cedro</v>
          </cell>
          <cell r="I705" t="str">
            <v>Cali</v>
          </cell>
          <cell r="J705" t="str">
            <v>Restaurar</v>
          </cell>
          <cell r="K705">
            <v>5143661</v>
          </cell>
          <cell r="L705">
            <v>3165282646</v>
          </cell>
          <cell r="M705" t="str">
            <v>crecefamilia@hotmail.com</v>
          </cell>
          <cell r="N705" t="str">
            <v>SRPA</v>
          </cell>
          <cell r="O705" t="str">
            <v>Semicerrado externado</v>
          </cell>
          <cell r="P705" t="str">
            <v>Media Jornada</v>
          </cell>
          <cell r="Q705" t="str">
            <v>SRPA</v>
          </cell>
          <cell r="R705"/>
          <cell r="S705">
            <v>805</v>
          </cell>
          <cell r="T705">
            <v>50</v>
          </cell>
          <cell r="U705"/>
          <cell r="V705">
            <v>44181</v>
          </cell>
          <cell r="W705">
            <v>44347</v>
          </cell>
          <cell r="X705">
            <v>155532975</v>
          </cell>
          <cell r="Y705" t="str">
            <v>José Gustavo Fierro Barahona</v>
          </cell>
        </row>
        <row r="706">
          <cell r="B706" t="str">
            <v>76-248-705</v>
          </cell>
          <cell r="C706" t="str">
            <v>Valle</v>
          </cell>
          <cell r="D706" t="str">
            <v>ONG Crecer en familia</v>
          </cell>
          <cell r="E706" t="str">
            <v>805020621-1</v>
          </cell>
          <cell r="F706" t="str">
            <v>Zulamita Ana Liliana Kaim Torres</v>
          </cell>
          <cell r="G706" t="str">
            <v>Sede Valle Del Lili</v>
          </cell>
          <cell r="H706" t="str">
            <v>Carrera 108 No. 48-91 Kilómetro 1 Vía Jamundí</v>
          </cell>
          <cell r="I706" t="str">
            <v>Cali</v>
          </cell>
          <cell r="J706" t="str">
            <v>Restaurar</v>
          </cell>
          <cell r="K706">
            <v>5143661</v>
          </cell>
          <cell r="L706">
            <v>3165282646</v>
          </cell>
          <cell r="M706" t="str">
            <v>crecerenfamiliabuenpastor@gmail.com;crecerenfamiliadireccioncfjbp@gmail.com</v>
          </cell>
          <cell r="N706" t="str">
            <v>SRPA</v>
          </cell>
          <cell r="O706" t="str">
            <v>Centro de atención especializada</v>
          </cell>
          <cell r="P706"/>
          <cell r="Q706" t="str">
            <v>SRPA</v>
          </cell>
          <cell r="R706"/>
          <cell r="S706">
            <v>800</v>
          </cell>
          <cell r="T706">
            <v>320</v>
          </cell>
          <cell r="U706"/>
          <cell r="V706">
            <v>44181</v>
          </cell>
          <cell r="W706">
            <v>44347</v>
          </cell>
          <cell r="X706">
            <v>3771414240</v>
          </cell>
          <cell r="Y706" t="str">
            <v>José Gustavo Fierro Barahona</v>
          </cell>
        </row>
        <row r="707">
          <cell r="B707" t="str">
            <v>76-183-706</v>
          </cell>
          <cell r="C707" t="str">
            <v>Valle</v>
          </cell>
          <cell r="D707" t="str">
            <v>Fundación para la acción social nueva vida</v>
          </cell>
          <cell r="E707" t="str">
            <v>800139469-1</v>
          </cell>
          <cell r="F707" t="str">
            <v>Jose Oswaldo Mondragón Varela</v>
          </cell>
          <cell r="G707"/>
          <cell r="H707" t="str">
            <v>Carrera 52 No. 82-246 Tres Esquinas</v>
          </cell>
          <cell r="I707" t="str">
            <v>Sevilla</v>
          </cell>
          <cell r="J707" t="str">
            <v>Sevilla</v>
          </cell>
          <cell r="K707"/>
          <cell r="L707" t="str">
            <v>3157126414 - 3113157397</v>
          </cell>
          <cell r="M707" t="str">
            <v>fundacionuevavida@hotmail.com</v>
          </cell>
          <cell r="N707" t="str">
            <v>SRD</v>
          </cell>
          <cell r="O707" t="str">
            <v>Externado</v>
          </cell>
          <cell r="P707" t="str">
            <v>Media jornada</v>
          </cell>
          <cell r="Q707" t="str">
            <v>Vulneración</v>
          </cell>
          <cell r="R707"/>
          <cell r="S707">
            <v>806</v>
          </cell>
          <cell r="T707">
            <v>60</v>
          </cell>
          <cell r="U707"/>
          <cell r="V707">
            <v>44181</v>
          </cell>
          <cell r="W707">
            <v>44347</v>
          </cell>
          <cell r="X707">
            <v>174945720</v>
          </cell>
          <cell r="Y707" t="str">
            <v>Noralba Rivas Arenas</v>
          </cell>
        </row>
        <row r="708">
          <cell r="B708" t="str">
            <v>76-53-707</v>
          </cell>
          <cell r="C708" t="str">
            <v>Valle</v>
          </cell>
          <cell r="D708" t="str">
            <v>Consorcio construyendo futuro Valle</v>
          </cell>
          <cell r="E708" t="str">
            <v>900581527-6</v>
          </cell>
          <cell r="F708" t="str">
            <v>Marleny Téllez Holguín</v>
          </cell>
          <cell r="G708" t="str">
            <v>Sede Cartago</v>
          </cell>
          <cell r="H708" t="str">
            <v>Calle 12 No. 1N-42 Barrio el Prado</v>
          </cell>
          <cell r="I708" t="str">
            <v>Cartago</v>
          </cell>
          <cell r="J708" t="str">
            <v>Roldanillo</v>
          </cell>
          <cell r="K708" t="str">
            <v>7458844 - 2244545 - 2246966</v>
          </cell>
          <cell r="L708">
            <v>3146173718</v>
          </cell>
          <cell r="M708" t="str">
            <v>consorcioconfuturo@hotmail.com; coordinacionconfuturovalle@hotmail.com</v>
          </cell>
          <cell r="N708" t="str">
            <v>SRD</v>
          </cell>
          <cell r="O708" t="str">
            <v>Hogar sustituto entidad</v>
          </cell>
          <cell r="P708"/>
          <cell r="Q708" t="str">
            <v>Discapacidad</v>
          </cell>
          <cell r="R708"/>
          <cell r="S708">
            <v>807</v>
          </cell>
          <cell r="T708">
            <v>45</v>
          </cell>
          <cell r="U708"/>
          <cell r="V708">
            <v>44181</v>
          </cell>
          <cell r="W708">
            <v>44347</v>
          </cell>
          <cell r="X708">
            <v>816947707.5</v>
          </cell>
          <cell r="Y708" t="str">
            <v>Carlos Augusto Jimenez Laverde</v>
          </cell>
        </row>
        <row r="709">
          <cell r="B709" t="str">
            <v>76-53-708</v>
          </cell>
          <cell r="C709" t="str">
            <v>Valle</v>
          </cell>
          <cell r="D709" t="str">
            <v>Consorcio construyendo futuro Valle</v>
          </cell>
          <cell r="E709" t="str">
            <v>900581527-6</v>
          </cell>
          <cell r="F709" t="str">
            <v>Marleny Téllez Holguín</v>
          </cell>
          <cell r="G709" t="str">
            <v>Sede Tulua</v>
          </cell>
          <cell r="H709" t="str">
            <v>Carrera 22 No. 30-44 Barrio Sajonia</v>
          </cell>
          <cell r="I709" t="str">
            <v>Tuluá</v>
          </cell>
          <cell r="J709" t="str">
            <v>Roldanillo</v>
          </cell>
          <cell r="K709" t="str">
            <v>7458844 - 2244545 - 2246966</v>
          </cell>
          <cell r="L709">
            <v>3146173718</v>
          </cell>
          <cell r="M709" t="str">
            <v>consorcioconfuturo@hotmail.com; coordinacionconfuturovalle@hotmail.com</v>
          </cell>
          <cell r="N709" t="str">
            <v>SRD</v>
          </cell>
          <cell r="O709" t="str">
            <v>Hogar sustituto entidad</v>
          </cell>
          <cell r="P709"/>
          <cell r="Q709" t="str">
            <v>Discapacidad</v>
          </cell>
          <cell r="R709"/>
          <cell r="S709">
            <v>807</v>
          </cell>
          <cell r="T709">
            <v>45</v>
          </cell>
          <cell r="U709"/>
          <cell r="V709">
            <v>44181</v>
          </cell>
          <cell r="W709">
            <v>44347</v>
          </cell>
          <cell r="X709"/>
          <cell r="Y709" t="str">
            <v>Carlos Augusto Jimenez Laverde</v>
          </cell>
        </row>
        <row r="710">
          <cell r="B710" t="str">
            <v>76-53-709</v>
          </cell>
          <cell r="C710" t="str">
            <v>Valle</v>
          </cell>
          <cell r="D710" t="str">
            <v>Consorcio construyendo futuro Valle</v>
          </cell>
          <cell r="E710" t="str">
            <v>900581527-6</v>
          </cell>
          <cell r="F710" t="str">
            <v>Marleny Téllez Holguín</v>
          </cell>
          <cell r="G710" t="str">
            <v>Sede Cartago</v>
          </cell>
          <cell r="H710" t="str">
            <v>Calle 12 No. 1N-42 Barrio el Prado</v>
          </cell>
          <cell r="I710" t="str">
            <v>Cartago</v>
          </cell>
          <cell r="J710" t="str">
            <v>Roldanillo</v>
          </cell>
          <cell r="K710" t="str">
            <v>7458844 - 2244545 - 2246966</v>
          </cell>
          <cell r="L710">
            <v>3146173718</v>
          </cell>
          <cell r="M710" t="str">
            <v>consorcioconfuturo@hotmail.com; coordinacionconfuturovalle@hotmail.com</v>
          </cell>
          <cell r="N710" t="str">
            <v>SRD</v>
          </cell>
          <cell r="O710" t="str">
            <v>Hogar sustituto entidad</v>
          </cell>
          <cell r="P710"/>
          <cell r="Q710" t="str">
            <v>Vulneración</v>
          </cell>
          <cell r="R710"/>
          <cell r="S710">
            <v>808</v>
          </cell>
          <cell r="T710">
            <v>125</v>
          </cell>
          <cell r="U710"/>
          <cell r="V710">
            <v>44181</v>
          </cell>
          <cell r="W710">
            <v>44347</v>
          </cell>
          <cell r="X710">
            <v>1708111625</v>
          </cell>
          <cell r="Y710" t="str">
            <v>Carlos Augusto Jimenez Laverde</v>
          </cell>
        </row>
        <row r="711">
          <cell r="B711" t="str">
            <v>76-53-710</v>
          </cell>
          <cell r="C711" t="str">
            <v>Valle</v>
          </cell>
          <cell r="D711" t="str">
            <v>Consorcio construyendo futuro Valle</v>
          </cell>
          <cell r="E711" t="str">
            <v>900581527-6</v>
          </cell>
          <cell r="F711" t="str">
            <v>Marleny Téllez Holguín</v>
          </cell>
          <cell r="G711" t="str">
            <v>Sede Tulua</v>
          </cell>
          <cell r="H711" t="str">
            <v>Carrera 22 No. 30-44 Barrio Sajonia</v>
          </cell>
          <cell r="I711" t="str">
            <v>Tuluá</v>
          </cell>
          <cell r="J711" t="str">
            <v>Roldanillo</v>
          </cell>
          <cell r="K711" t="str">
            <v>7458844 - 2244545 - 2246966</v>
          </cell>
          <cell r="L711">
            <v>3146173718</v>
          </cell>
          <cell r="M711" t="str">
            <v>consorcioconfuturo@hotmail.com; coordinacionconfuturovalle@hotmail.com</v>
          </cell>
          <cell r="N711" t="str">
            <v>SRD</v>
          </cell>
          <cell r="O711" t="str">
            <v>Hogar sustituto entidad</v>
          </cell>
          <cell r="P711"/>
          <cell r="Q711" t="str">
            <v>Vulneración</v>
          </cell>
          <cell r="R711"/>
          <cell r="S711">
            <v>808</v>
          </cell>
          <cell r="T711">
            <v>125</v>
          </cell>
          <cell r="U711"/>
          <cell r="V711">
            <v>44181</v>
          </cell>
          <cell r="W711">
            <v>44347</v>
          </cell>
          <cell r="X711"/>
          <cell r="Y711" t="str">
            <v>Carlos Augusto Jimenez Laverde</v>
          </cell>
        </row>
        <row r="712">
          <cell r="B712" t="str">
            <v>76-138-711</v>
          </cell>
          <cell r="C712" t="str">
            <v>Valle</v>
          </cell>
          <cell r="D712" t="str">
            <v>Fundación hogares Claret</v>
          </cell>
          <cell r="E712" t="str">
            <v>800098983-8</v>
          </cell>
          <cell r="F712" t="str">
            <v>Diana Ortiz</v>
          </cell>
          <cell r="G712" t="str">
            <v>Sede La Buitrera</v>
          </cell>
          <cell r="H712" t="str">
            <v>Kilómetro 3 Vía Polverines Corregimiento La Buitrera</v>
          </cell>
          <cell r="I712" t="str">
            <v>Cali</v>
          </cell>
          <cell r="J712" t="str">
            <v>Sur</v>
          </cell>
          <cell r="K712" t="str">
            <v>5140515 - 5140517</v>
          </cell>
          <cell r="L712"/>
          <cell r="M712" t="str">
            <v>ciudadela.valle@fhclaret.org; info.valle@fhclaret.org</v>
          </cell>
          <cell r="N712" t="str">
            <v>SRD</v>
          </cell>
          <cell r="O712" t="str">
            <v>Internado</v>
          </cell>
          <cell r="P712"/>
          <cell r="Q712" t="str">
            <v>Consumo SPA</v>
          </cell>
          <cell r="R712"/>
          <cell r="S712">
            <v>809</v>
          </cell>
          <cell r="T712">
            <v>100</v>
          </cell>
          <cell r="U712"/>
          <cell r="V712">
            <v>44181</v>
          </cell>
          <cell r="W712">
            <v>44347</v>
          </cell>
          <cell r="X712">
            <v>797846900</v>
          </cell>
          <cell r="Y712" t="str">
            <v>Amanda Eloisa Garzon Torres</v>
          </cell>
        </row>
        <row r="713">
          <cell r="B713" t="str">
            <v>76-240-712</v>
          </cell>
          <cell r="C713" t="str">
            <v>Valle</v>
          </cell>
          <cell r="D713" t="str">
            <v>Instituto Oscar Scarpetta Orejuela de Protección infantil</v>
          </cell>
          <cell r="E713" t="str">
            <v>890304176-2</v>
          </cell>
          <cell r="F713" t="str">
            <v>Luciana Gonzalez Jaramillo</v>
          </cell>
          <cell r="G713" t="str">
            <v>Sede Cascajal</v>
          </cell>
          <cell r="H713" t="str">
            <v>Carrera 139 No. 44-151 Corregimiento Hormiguero Vereda Cascajal</v>
          </cell>
          <cell r="I713" t="str">
            <v>Cali</v>
          </cell>
          <cell r="J713" t="str">
            <v>Sur</v>
          </cell>
          <cell r="K713" t="str">
            <v>5558525 - 3803552 - 3803594</v>
          </cell>
          <cell r="L713"/>
          <cell r="M713" t="str">
            <v>institucional@iosopi.org.co; luciana.gonzalez@iosopi.org.co; institutooscarscarpetta@gmail.com; direccioniosopi@gmail.com</v>
          </cell>
          <cell r="N713" t="str">
            <v>SRD</v>
          </cell>
          <cell r="O713" t="str">
            <v>Internado</v>
          </cell>
          <cell r="P713"/>
          <cell r="Q713" t="str">
            <v>Vulneración</v>
          </cell>
          <cell r="R713"/>
          <cell r="S713">
            <v>810</v>
          </cell>
          <cell r="T713">
            <v>161</v>
          </cell>
          <cell r="U713"/>
          <cell r="V713">
            <v>44181</v>
          </cell>
          <cell r="W713">
            <v>44347</v>
          </cell>
          <cell r="X713">
            <v>1284533509</v>
          </cell>
          <cell r="Y713" t="str">
            <v>Amanda Eloisa Garzon Torres</v>
          </cell>
        </row>
        <row r="714">
          <cell r="B714" t="str">
            <v>76-254-713</v>
          </cell>
          <cell r="C714" t="str">
            <v>Valle</v>
          </cell>
          <cell r="D714" t="str">
            <v>Pía sociedad saleciana inspectoría san Luis Beltrán centro de capacitación don Bosco</v>
          </cell>
          <cell r="E714" t="str">
            <v>890905980-7</v>
          </cell>
          <cell r="F714" t="str">
            <v>Francisco Antonio Rios Giraldo</v>
          </cell>
          <cell r="G714"/>
          <cell r="H714" t="str">
            <v>Carrera 31 No. 39-42 Barrio El Diamante</v>
          </cell>
          <cell r="I714" t="str">
            <v>Cali</v>
          </cell>
          <cell r="J714" t="str">
            <v>Sur</v>
          </cell>
          <cell r="K714" t="str">
            <v>4373530 - 4373531 -4261577 - 4373543</v>
          </cell>
          <cell r="L714"/>
          <cell r="M714" t="str">
            <v>psicosocial@ccdonbosco.org</v>
          </cell>
          <cell r="N714" t="str">
            <v>SRD</v>
          </cell>
          <cell r="O714" t="str">
            <v>Externado</v>
          </cell>
          <cell r="P714" t="str">
            <v>Jornada completa</v>
          </cell>
          <cell r="Q714" t="str">
            <v>Vulneración</v>
          </cell>
          <cell r="R714"/>
          <cell r="S714">
            <v>811</v>
          </cell>
          <cell r="T714">
            <v>100</v>
          </cell>
          <cell r="U714"/>
          <cell r="V714">
            <v>44181</v>
          </cell>
          <cell r="W714">
            <v>44347</v>
          </cell>
          <cell r="X714">
            <v>421582150</v>
          </cell>
          <cell r="Y714" t="str">
            <v>Amanda Eloisa Garzon Torres</v>
          </cell>
        </row>
        <row r="715">
          <cell r="B715" t="str">
            <v>76-254-714</v>
          </cell>
          <cell r="C715" t="str">
            <v>Valle</v>
          </cell>
          <cell r="D715" t="str">
            <v>Pía sociedad saleciana inspectoría san Luis Beltrán centro de capacitación don Bosco</v>
          </cell>
          <cell r="E715" t="str">
            <v>890905980-7</v>
          </cell>
          <cell r="F715" t="str">
            <v>Francisco Antonio Rios Giraldo</v>
          </cell>
          <cell r="G715"/>
          <cell r="H715" t="str">
            <v>Carrera 31 No. 39-42 Barrio El Diamante</v>
          </cell>
          <cell r="I715" t="str">
            <v>Cali</v>
          </cell>
          <cell r="J715" t="str">
            <v>Sur</v>
          </cell>
          <cell r="K715" t="str">
            <v>4373530 - 4373531 -4261577 - 4373543</v>
          </cell>
          <cell r="L715"/>
          <cell r="M715" t="str">
            <v>proyectos@ccdonbosco.org; ccdbosco@ccdbosco.org; programaexternado@ccdonbosco.org</v>
          </cell>
          <cell r="N715" t="str">
            <v>SRD</v>
          </cell>
          <cell r="O715" t="str">
            <v>Externado</v>
          </cell>
          <cell r="P715" t="str">
            <v>Media jornada</v>
          </cell>
          <cell r="Q715" t="str">
            <v>Vulneración</v>
          </cell>
          <cell r="R715"/>
          <cell r="S715">
            <v>812</v>
          </cell>
          <cell r="T715">
            <v>100</v>
          </cell>
          <cell r="U715"/>
          <cell r="V715">
            <v>44181</v>
          </cell>
          <cell r="W715">
            <v>44347</v>
          </cell>
          <cell r="X715">
            <v>291576200</v>
          </cell>
          <cell r="Y715" t="str">
            <v>Amanda Eloisa Garzon Torres</v>
          </cell>
        </row>
        <row r="716">
          <cell r="B716" t="str">
            <v>76-254-715</v>
          </cell>
          <cell r="C716" t="str">
            <v>Valle</v>
          </cell>
          <cell r="D716" t="str">
            <v>Pía sociedad saleciana inspectoría san Luis Beltrán centro de capacitación don Bosco</v>
          </cell>
          <cell r="E716" t="str">
            <v>890905980-7</v>
          </cell>
          <cell r="F716" t="str">
            <v>Francisco Antonio Rios Giraldo</v>
          </cell>
          <cell r="G716"/>
          <cell r="H716" t="str">
            <v>Carrera 31 No. 39-42 Barrio El Diamante</v>
          </cell>
          <cell r="I716" t="str">
            <v>Cali</v>
          </cell>
          <cell r="J716" t="str">
            <v>Sur</v>
          </cell>
          <cell r="K716" t="str">
            <v>4373530 - 4373531 -4261577 - 4373543</v>
          </cell>
          <cell r="L716"/>
          <cell r="M716" t="str">
            <v>proyectos@ccdonbosco.org; ccdbosco@ccdbosco.org</v>
          </cell>
          <cell r="N716" t="str">
            <v>SRD</v>
          </cell>
          <cell r="O716" t="str">
            <v>Casa de protección</v>
          </cell>
          <cell r="P716"/>
          <cell r="Q716" t="str">
            <v>Desvinculados</v>
          </cell>
          <cell r="R716"/>
          <cell r="S716">
            <v>813</v>
          </cell>
          <cell r="T716">
            <v>30</v>
          </cell>
          <cell r="U716"/>
          <cell r="V716">
            <v>44181</v>
          </cell>
          <cell r="W716">
            <v>44347</v>
          </cell>
          <cell r="X716">
            <v>299691135</v>
          </cell>
          <cell r="Y716" t="str">
            <v>Amanda Eloisa Garzon Torres</v>
          </cell>
        </row>
        <row r="717">
          <cell r="B717" t="str">
            <v>76-11-716</v>
          </cell>
          <cell r="C717" t="str">
            <v>Valle</v>
          </cell>
          <cell r="D717" t="str">
            <v>Asociación cristiana de jóvenes - ACJ</v>
          </cell>
          <cell r="E717" t="str">
            <v>890327568-5</v>
          </cell>
          <cell r="F717" t="str">
            <v>Jenny Lopez Torres</v>
          </cell>
          <cell r="G717" t="str">
            <v>Sede Bonilla Aragón</v>
          </cell>
          <cell r="H717" t="str">
            <v>Carrera 27 No. 86-04 Segundo Y Tercer Piso Barrio Alfonso Bonilla Aragón</v>
          </cell>
          <cell r="I717" t="str">
            <v>Cali</v>
          </cell>
          <cell r="J717" t="str">
            <v>Suroriental</v>
          </cell>
          <cell r="K717" t="str">
            <v>5130719 - 5518204 - 3153034</v>
          </cell>
          <cell r="L717">
            <v>3164526209</v>
          </cell>
          <cell r="M717" t="str">
            <v>ymcacali@ymcacali.org; directora@ymcacali.org</v>
          </cell>
          <cell r="N717" t="str">
            <v>SRD</v>
          </cell>
          <cell r="O717" t="str">
            <v>Externado</v>
          </cell>
          <cell r="P717" t="str">
            <v>Media jornada</v>
          </cell>
          <cell r="Q717" t="str">
            <v>Vulneración</v>
          </cell>
          <cell r="R717"/>
          <cell r="S717">
            <v>814</v>
          </cell>
          <cell r="T717">
            <v>100</v>
          </cell>
          <cell r="U717"/>
          <cell r="V717">
            <v>44181</v>
          </cell>
          <cell r="W717">
            <v>44347</v>
          </cell>
          <cell r="X717">
            <v>437364300</v>
          </cell>
          <cell r="Y717" t="str">
            <v>Adriana Palencia Aldana</v>
          </cell>
        </row>
        <row r="718">
          <cell r="B718" t="str">
            <v>76-11-717</v>
          </cell>
          <cell r="C718" t="str">
            <v>Valle</v>
          </cell>
          <cell r="D718" t="str">
            <v>Asociación cristiana de jóvenes - ACJ</v>
          </cell>
          <cell r="E718" t="str">
            <v>890327568-5</v>
          </cell>
          <cell r="F718" t="str">
            <v>Jenny Lopez Torres</v>
          </cell>
          <cell r="G718" t="str">
            <v>Sede Doce De Octubre</v>
          </cell>
          <cell r="H718" t="str">
            <v>Calle 50 No. 28D-28 Barrio Doce de Octubre</v>
          </cell>
          <cell r="I718" t="str">
            <v>Cali</v>
          </cell>
          <cell r="J718" t="str">
            <v>Suroriental</v>
          </cell>
          <cell r="K718" t="str">
            <v>5130719 - 5518204 - 3153033</v>
          </cell>
          <cell r="L718">
            <v>3164715540</v>
          </cell>
          <cell r="M718" t="str">
            <v>ymcacali@ymcacali.org; directora@ymcacali.org</v>
          </cell>
          <cell r="N718" t="str">
            <v>SRD</v>
          </cell>
          <cell r="O718" t="str">
            <v>Externado</v>
          </cell>
          <cell r="P718" t="str">
            <v>Media jornada</v>
          </cell>
          <cell r="Q718" t="str">
            <v>Vulneración</v>
          </cell>
          <cell r="R718"/>
          <cell r="S718">
            <v>814</v>
          </cell>
          <cell r="T718">
            <v>50</v>
          </cell>
          <cell r="U718"/>
          <cell r="V718">
            <v>44181</v>
          </cell>
          <cell r="W718">
            <v>44347</v>
          </cell>
          <cell r="X718"/>
          <cell r="Y718" t="str">
            <v>Adriana Palencia Aldana</v>
          </cell>
        </row>
        <row r="719">
          <cell r="B719" t="str">
            <v>76-11-718</v>
          </cell>
          <cell r="C719" t="str">
            <v>Valle</v>
          </cell>
          <cell r="D719" t="str">
            <v>Asociación cristiana de jóvenes - ACJ</v>
          </cell>
          <cell r="E719" t="str">
            <v>890327568-5</v>
          </cell>
          <cell r="F719" t="str">
            <v>Jenny Lopez Torres</v>
          </cell>
          <cell r="G719"/>
          <cell r="H719" t="str">
            <v>Calle 100 No. 26 B1-63 Barrio Puertas del Sol Sector 4</v>
          </cell>
          <cell r="I719" t="str">
            <v>Cali</v>
          </cell>
          <cell r="J719" t="str">
            <v>Suroriental</v>
          </cell>
          <cell r="K719" t="str">
            <v>5130719 - 5518204 - 3153033</v>
          </cell>
          <cell r="L719"/>
          <cell r="M719" t="str">
            <v>ymcacali@ymcacali.org; directora@ymcacali.org</v>
          </cell>
          <cell r="N719" t="str">
            <v>SRD</v>
          </cell>
          <cell r="O719" t="str">
            <v>Intervención de apoyo - Apoyo psicosocial</v>
          </cell>
          <cell r="P719"/>
          <cell r="Q719" t="str">
            <v>Trabajo Infantil</v>
          </cell>
          <cell r="R719"/>
          <cell r="S719">
            <v>815</v>
          </cell>
          <cell r="T719">
            <v>175</v>
          </cell>
          <cell r="U719"/>
          <cell r="V719">
            <v>44181</v>
          </cell>
          <cell r="W719">
            <v>44347</v>
          </cell>
          <cell r="X719">
            <v>331760187.5</v>
          </cell>
          <cell r="Y719" t="str">
            <v>Adriana Palencia Aldana</v>
          </cell>
        </row>
        <row r="720">
          <cell r="B720" t="str">
            <v>76-71-719</v>
          </cell>
          <cell r="C720" t="str">
            <v>Valle</v>
          </cell>
          <cell r="D720" t="str">
            <v>Corporación Juan Bosco</v>
          </cell>
          <cell r="E720" t="str">
            <v>800196208-8</v>
          </cell>
          <cell r="F720" t="str">
            <v>Jose Dario Soto Soto</v>
          </cell>
          <cell r="G720"/>
          <cell r="H720" t="str">
            <v>Calle 83 No. 26P-130 Barrio Alfonso Bonilla Aragon</v>
          </cell>
          <cell r="I720" t="str">
            <v>Cali</v>
          </cell>
          <cell r="J720" t="str">
            <v>Suroriental</v>
          </cell>
          <cell r="K720" t="str">
            <v>5242370 Ext 107 - 4267937</v>
          </cell>
          <cell r="L720"/>
          <cell r="M720" t="str">
            <v>direccion@corpobosco.org;</v>
          </cell>
          <cell r="N720" t="str">
            <v>SRD</v>
          </cell>
          <cell r="O720" t="str">
            <v>Externado</v>
          </cell>
          <cell r="P720" t="str">
            <v>Media jornada</v>
          </cell>
          <cell r="Q720" t="str">
            <v>Consumo SPA</v>
          </cell>
          <cell r="R720"/>
          <cell r="S720">
            <v>816</v>
          </cell>
          <cell r="T720">
            <v>90</v>
          </cell>
          <cell r="U720"/>
          <cell r="V720">
            <v>44181</v>
          </cell>
          <cell r="W720">
            <v>44347</v>
          </cell>
          <cell r="X720">
            <v>262418580</v>
          </cell>
          <cell r="Y720" t="str">
            <v>Adriana Palencia Aldana</v>
          </cell>
        </row>
        <row r="721">
          <cell r="B721" t="str">
            <v>76-71-720</v>
          </cell>
          <cell r="C721" t="str">
            <v>Valle</v>
          </cell>
          <cell r="D721" t="str">
            <v>Corporación Juan Bosco</v>
          </cell>
          <cell r="E721" t="str">
            <v>800196208-8</v>
          </cell>
          <cell r="F721" t="str">
            <v>Jose Dario Soto Soto</v>
          </cell>
          <cell r="G721"/>
          <cell r="H721" t="str">
            <v>Carrera 41E 3 No. 54C-11 Barrio Ciudad Cordoba</v>
          </cell>
          <cell r="I721" t="str">
            <v>Cali</v>
          </cell>
          <cell r="J721" t="str">
            <v>Suroriental</v>
          </cell>
          <cell r="K721" t="str">
            <v>5242370 Ext 107 - 4267937</v>
          </cell>
          <cell r="L721"/>
          <cell r="M721" t="str">
            <v>direccion@corpobosco.org</v>
          </cell>
          <cell r="N721" t="str">
            <v>SRD</v>
          </cell>
          <cell r="O721" t="str">
            <v>Intervención de apoyo - Apoyo psicosocial</v>
          </cell>
          <cell r="P721"/>
          <cell r="Q721" t="str">
            <v>Vulneración</v>
          </cell>
          <cell r="R721"/>
          <cell r="S721">
            <v>817</v>
          </cell>
          <cell r="T721">
            <v>100</v>
          </cell>
          <cell r="U721"/>
          <cell r="V721">
            <v>44181</v>
          </cell>
          <cell r="W721">
            <v>44347</v>
          </cell>
          <cell r="X721">
            <v>284365875</v>
          </cell>
          <cell r="Y721" t="str">
            <v>Adriana Palencia Aldana</v>
          </cell>
        </row>
        <row r="722">
          <cell r="B722" t="str">
            <v>76-71-721</v>
          </cell>
          <cell r="C722" t="str">
            <v>Valle</v>
          </cell>
          <cell r="D722" t="str">
            <v>Corporación Juan Bosco</v>
          </cell>
          <cell r="E722" t="str">
            <v>800196208-8</v>
          </cell>
          <cell r="F722" t="str">
            <v>Jose Dario Soto Soto</v>
          </cell>
          <cell r="G722"/>
          <cell r="H722" t="str">
            <v>Carrera 33 No. 44-59 Barrio El Vergel</v>
          </cell>
          <cell r="I722" t="str">
            <v>Cali</v>
          </cell>
          <cell r="J722" t="str">
            <v>Suroriental</v>
          </cell>
          <cell r="K722" t="str">
            <v>5242370 Ext 107 - 4267937</v>
          </cell>
          <cell r="L722"/>
          <cell r="M722" t="str">
            <v>direccion@corpobosco.org</v>
          </cell>
          <cell r="N722" t="str">
            <v>SRD</v>
          </cell>
          <cell r="O722" t="str">
            <v>Intervención de apoyo - Apoyo psicosocial</v>
          </cell>
          <cell r="P722"/>
          <cell r="Q722" t="str">
            <v>Vulneración</v>
          </cell>
          <cell r="R722"/>
          <cell r="S722">
            <v>817</v>
          </cell>
          <cell r="T722">
            <v>50</v>
          </cell>
          <cell r="U722"/>
          <cell r="V722">
            <v>44181</v>
          </cell>
          <cell r="W722">
            <v>44347</v>
          </cell>
          <cell r="X722"/>
          <cell r="Y722" t="str">
            <v>Adriana Palencia Aldana</v>
          </cell>
        </row>
        <row r="723">
          <cell r="B723" t="str">
            <v>76-77-722</v>
          </cell>
          <cell r="C723" t="str">
            <v>Valle</v>
          </cell>
          <cell r="D723" t="str">
            <v>Corporación presencia para el ejercicio de los derechos humanos económicos sociales culturales y ambientales - PREDHESCA</v>
          </cell>
          <cell r="E723" t="str">
            <v>900118249-1</v>
          </cell>
          <cell r="F723" t="str">
            <v>Betty Alarcon Afiuni</v>
          </cell>
          <cell r="G723"/>
          <cell r="H723" t="str">
            <v>Carrera 41D No. 48-05 Barrio el Vallado</v>
          </cell>
          <cell r="I723" t="str">
            <v>Cali</v>
          </cell>
          <cell r="J723" t="str">
            <v>Suroriental</v>
          </cell>
          <cell r="K723">
            <v>3386165</v>
          </cell>
          <cell r="L723">
            <v>3122961097</v>
          </cell>
          <cell r="M723" t="str">
            <v>predhesca@gmail.com</v>
          </cell>
          <cell r="N723" t="str">
            <v>SRD</v>
          </cell>
          <cell r="O723" t="str">
            <v>Externado</v>
          </cell>
          <cell r="P723" t="str">
            <v>Media jornada</v>
          </cell>
          <cell r="Q723" t="str">
            <v>Vulneración</v>
          </cell>
          <cell r="R723"/>
          <cell r="S723">
            <v>818</v>
          </cell>
          <cell r="T723">
            <v>93</v>
          </cell>
          <cell r="U723"/>
          <cell r="V723">
            <v>44181</v>
          </cell>
          <cell r="W723">
            <v>44347</v>
          </cell>
          <cell r="X723">
            <v>271165866</v>
          </cell>
          <cell r="Y723" t="str">
            <v>Adriana Palencia Aldana</v>
          </cell>
        </row>
        <row r="724">
          <cell r="B724" t="str">
            <v>76-83-723</v>
          </cell>
          <cell r="C724" t="str">
            <v>Valle</v>
          </cell>
          <cell r="D724" t="str">
            <v>Corporación unida por el desarrollo - CORPUDESA</v>
          </cell>
          <cell r="E724" t="str">
            <v>900208959-7</v>
          </cell>
          <cell r="F724" t="str">
            <v>Adrian Eduardo Ocampo Escobar</v>
          </cell>
          <cell r="G724" t="str">
            <v>Sede Manuela Beltrán</v>
          </cell>
          <cell r="H724" t="str">
            <v>Calle 112 No. 26Q-87 Barrio Manuela Beltran</v>
          </cell>
          <cell r="I724" t="str">
            <v>Cali</v>
          </cell>
          <cell r="J724" t="str">
            <v>Suroriental</v>
          </cell>
          <cell r="K724">
            <v>4444719</v>
          </cell>
          <cell r="L724">
            <v>3006535283</v>
          </cell>
          <cell r="M724" t="str">
            <v>corpudesa@gmail.com; corpudesatalentohumano@gmail.com</v>
          </cell>
          <cell r="N724" t="str">
            <v>SRD</v>
          </cell>
          <cell r="O724" t="str">
            <v>Externado</v>
          </cell>
          <cell r="P724" t="str">
            <v>Media jornada</v>
          </cell>
          <cell r="Q724" t="str">
            <v>Vulneración</v>
          </cell>
          <cell r="R724"/>
          <cell r="S724">
            <v>819</v>
          </cell>
          <cell r="T724">
            <v>100</v>
          </cell>
          <cell r="U724"/>
          <cell r="V724">
            <v>44181</v>
          </cell>
          <cell r="W724">
            <v>44347</v>
          </cell>
          <cell r="X724">
            <v>291576200</v>
          </cell>
          <cell r="Y724" t="str">
            <v>Adriana Palencia Aldana</v>
          </cell>
        </row>
        <row r="725">
          <cell r="B725" t="str">
            <v>76-174-724</v>
          </cell>
          <cell r="C725" t="str">
            <v>Valle</v>
          </cell>
          <cell r="D725" t="str">
            <v>Fundación para el desarrollo de la educación - FUNDAPRE</v>
          </cell>
          <cell r="E725" t="str">
            <v>890327635-0</v>
          </cell>
          <cell r="F725" t="str">
            <v>Holmes Andres Arroyave Angulo</v>
          </cell>
          <cell r="G725" t="str">
            <v>Sede El Vallado</v>
          </cell>
          <cell r="H725" t="str">
            <v>Calle 54 No. 41b-52 Barrio el Vallado</v>
          </cell>
          <cell r="I725" t="str">
            <v>Cali</v>
          </cell>
          <cell r="J725" t="str">
            <v>Suroriental</v>
          </cell>
          <cell r="K725" t="str">
            <v>5567210 - 5580652</v>
          </cell>
          <cell r="L725">
            <v>3147712210</v>
          </cell>
          <cell r="M725" t="str">
            <v>fundapre_nna@hotmail.com; fundapre@hotmail.com; direccion@fundapre.org; externado913@fundapre.org</v>
          </cell>
          <cell r="N725" t="str">
            <v>SRD</v>
          </cell>
          <cell r="O725" t="str">
            <v>Externado</v>
          </cell>
          <cell r="P725" t="str">
            <v>Media jornada</v>
          </cell>
          <cell r="Q725" t="str">
            <v>Calle</v>
          </cell>
          <cell r="R725"/>
          <cell r="S725">
            <v>820</v>
          </cell>
          <cell r="T725">
            <v>100</v>
          </cell>
          <cell r="U725"/>
          <cell r="V725">
            <v>44181</v>
          </cell>
          <cell r="W725">
            <v>44347</v>
          </cell>
          <cell r="X725">
            <v>874728600</v>
          </cell>
          <cell r="Y725" t="str">
            <v>Adriana Palencia Aldana</v>
          </cell>
        </row>
        <row r="726">
          <cell r="B726" t="str">
            <v>76-174-725</v>
          </cell>
          <cell r="C726" t="str">
            <v>Valle</v>
          </cell>
          <cell r="D726" t="str">
            <v>Fundación para el desarrollo de la educación - FUNDAPRE</v>
          </cell>
          <cell r="E726" t="str">
            <v>890327635-0</v>
          </cell>
          <cell r="F726" t="str">
            <v>Holmes Andres Arroyave Angulo</v>
          </cell>
          <cell r="G726" t="str">
            <v>Sede Lourdes</v>
          </cell>
          <cell r="H726" t="str">
            <v>Carrera 70 No. 1A-30 Barrio Lourdes</v>
          </cell>
          <cell r="I726" t="str">
            <v>Cali</v>
          </cell>
          <cell r="J726" t="str">
            <v>Suroriental</v>
          </cell>
          <cell r="K726" t="str">
            <v>5567210 - 5580652</v>
          </cell>
          <cell r="L726">
            <v>3147712210</v>
          </cell>
          <cell r="M726" t="str">
            <v>fundapre_nna@hotmail.com; fundapre@hotmail.com; direccion@fundapre.org; externado913@fundapre.org</v>
          </cell>
          <cell r="N726" t="str">
            <v>SRD</v>
          </cell>
          <cell r="O726" t="str">
            <v>Externado</v>
          </cell>
          <cell r="P726" t="str">
            <v>Media jornada</v>
          </cell>
          <cell r="Q726" t="str">
            <v>Calle</v>
          </cell>
          <cell r="R726"/>
          <cell r="S726">
            <v>820</v>
          </cell>
          <cell r="T726">
            <v>100</v>
          </cell>
          <cell r="U726"/>
          <cell r="V726">
            <v>44181</v>
          </cell>
          <cell r="W726">
            <v>44347</v>
          </cell>
          <cell r="X726"/>
          <cell r="Y726" t="str">
            <v>Adriana Palencia Aldana</v>
          </cell>
        </row>
        <row r="727">
          <cell r="B727" t="str">
            <v>76-174-726</v>
          </cell>
          <cell r="C727" t="str">
            <v>Valle</v>
          </cell>
          <cell r="D727" t="str">
            <v>Fundación para el desarrollo de la educación - FUNDAPRE</v>
          </cell>
          <cell r="E727" t="str">
            <v>890327635-0</v>
          </cell>
          <cell r="F727" t="str">
            <v>Holmes Andres Arroyave Angulo</v>
          </cell>
          <cell r="G727" t="str">
            <v>Sede Sucre</v>
          </cell>
          <cell r="H727" t="str">
            <v>Calle 19 No. 8-92 Barrio Sucre</v>
          </cell>
          <cell r="I727" t="str">
            <v>Cali</v>
          </cell>
          <cell r="J727" t="str">
            <v>Suroriental</v>
          </cell>
          <cell r="K727" t="str">
            <v>5567210 - 5580652</v>
          </cell>
          <cell r="L727">
            <v>3147712210</v>
          </cell>
          <cell r="M727" t="str">
            <v>fundapre_nna@hotmail.com; fundapre@hotmail.com; direccion@fundapre.org; externado913@fundapre.org</v>
          </cell>
          <cell r="N727" t="str">
            <v>SRD</v>
          </cell>
          <cell r="O727" t="str">
            <v>Externado</v>
          </cell>
          <cell r="P727" t="str">
            <v>Media jornada</v>
          </cell>
          <cell r="Q727" t="str">
            <v>Calle</v>
          </cell>
          <cell r="R727"/>
          <cell r="S727">
            <v>820</v>
          </cell>
          <cell r="T727">
            <v>50</v>
          </cell>
          <cell r="U727"/>
          <cell r="V727">
            <v>44181</v>
          </cell>
          <cell r="W727">
            <v>44347</v>
          </cell>
          <cell r="X727"/>
          <cell r="Y727" t="str">
            <v>Adriana Palencia Aldana</v>
          </cell>
        </row>
        <row r="728">
          <cell r="B728" t="str">
            <v>76-174-727</v>
          </cell>
          <cell r="C728" t="str">
            <v>Valle</v>
          </cell>
          <cell r="D728" t="str">
            <v>Fundación para el desarrollo de la educación - FUNDAPRE</v>
          </cell>
          <cell r="E728" t="str">
            <v>890327635-0</v>
          </cell>
          <cell r="F728" t="str">
            <v>Holmes Andres Arroyave Angulo</v>
          </cell>
          <cell r="G728" t="str">
            <v>Sede Nuevo Latir</v>
          </cell>
          <cell r="H728" t="str">
            <v>Calle 76 No. 28-20 Barrio Alfonso Bonilla Aragon</v>
          </cell>
          <cell r="I728" t="str">
            <v>Cali</v>
          </cell>
          <cell r="J728" t="str">
            <v>Suroriental</v>
          </cell>
          <cell r="K728" t="str">
            <v>5567210 - 5580652</v>
          </cell>
          <cell r="L728">
            <v>3147712210</v>
          </cell>
          <cell r="M728" t="str">
            <v>fundapre_nna@hotmail.com; fundapre@hotmail.com; direccion@fundapre.org; externado913@fundapre.org</v>
          </cell>
          <cell r="N728" t="str">
            <v>SRD</v>
          </cell>
          <cell r="O728" t="str">
            <v>Externado</v>
          </cell>
          <cell r="P728" t="str">
            <v>Media jornada</v>
          </cell>
          <cell r="Q728" t="str">
            <v>Calle</v>
          </cell>
          <cell r="R728"/>
          <cell r="S728">
            <v>820</v>
          </cell>
          <cell r="T728">
            <v>50</v>
          </cell>
          <cell r="U728"/>
          <cell r="V728">
            <v>44181</v>
          </cell>
          <cell r="W728">
            <v>44347</v>
          </cell>
          <cell r="X728"/>
          <cell r="Y728" t="str">
            <v>Adriana Palencia Aldana</v>
          </cell>
        </row>
        <row r="729">
          <cell r="B729" t="str">
            <v>76-176-728</v>
          </cell>
          <cell r="C729" t="str">
            <v>Valle</v>
          </cell>
          <cell r="D729" t="str">
            <v>Fundación para el desarrollo de la niñez desamparada y el fomento del bienestar social - FUNDENID</v>
          </cell>
          <cell r="E729" t="str">
            <v>805017786-5</v>
          </cell>
          <cell r="F729" t="str">
            <v>Andrea Leudo Perez</v>
          </cell>
          <cell r="G729" t="str">
            <v>Sede Cordoba</v>
          </cell>
          <cell r="H729" t="str">
            <v>Calle 55C No. 47-79 Barrio Reservados de Ciudad Córdoba</v>
          </cell>
          <cell r="I729" t="str">
            <v>Cali</v>
          </cell>
          <cell r="J729" t="str">
            <v>Suroriental</v>
          </cell>
          <cell r="K729">
            <v>4035132</v>
          </cell>
          <cell r="L729">
            <v>3188421980</v>
          </cell>
          <cell r="M729" t="str">
            <v>fundenid@hotmail.com</v>
          </cell>
          <cell r="N729" t="str">
            <v>SRD</v>
          </cell>
          <cell r="O729" t="str">
            <v>Externado</v>
          </cell>
          <cell r="P729" t="str">
            <v>Media jornada</v>
          </cell>
          <cell r="Q729" t="str">
            <v>Vulneración</v>
          </cell>
          <cell r="R729"/>
          <cell r="S729">
            <v>821</v>
          </cell>
          <cell r="T729">
            <v>100</v>
          </cell>
          <cell r="U729"/>
          <cell r="V729">
            <v>44181</v>
          </cell>
          <cell r="W729">
            <v>44347</v>
          </cell>
          <cell r="X729">
            <v>507342588</v>
          </cell>
          <cell r="Y729" t="str">
            <v>Adriana Palencia Aldana</v>
          </cell>
        </row>
        <row r="730">
          <cell r="B730" t="str">
            <v>76-176-729</v>
          </cell>
          <cell r="C730" t="str">
            <v>Valle</v>
          </cell>
          <cell r="D730" t="str">
            <v>Fundación para el desarrollo de la niñez desamparada y el fomento del bienestar social - FUNDENID</v>
          </cell>
          <cell r="E730" t="str">
            <v>805017786-5</v>
          </cell>
          <cell r="F730" t="str">
            <v>Andrea Leudo Perez</v>
          </cell>
          <cell r="G730" t="str">
            <v>Sede Laureano Gomez</v>
          </cell>
          <cell r="H730" t="str">
            <v>Calle 54 No. 32a-89 Barrio Laureano Gomez</v>
          </cell>
          <cell r="I730" t="str">
            <v>Cali</v>
          </cell>
          <cell r="J730" t="str">
            <v>Suroriental</v>
          </cell>
          <cell r="K730">
            <v>4035132</v>
          </cell>
          <cell r="L730">
            <v>3188421980</v>
          </cell>
          <cell r="M730" t="str">
            <v>fundenid@hotmail.com</v>
          </cell>
          <cell r="N730" t="str">
            <v>SRD</v>
          </cell>
          <cell r="O730" t="str">
            <v>Externado</v>
          </cell>
          <cell r="P730" t="str">
            <v>Media jornada</v>
          </cell>
          <cell r="Q730" t="str">
            <v>Vulneración</v>
          </cell>
          <cell r="R730"/>
          <cell r="S730">
            <v>821</v>
          </cell>
          <cell r="T730">
            <v>74</v>
          </cell>
          <cell r="U730"/>
          <cell r="V730">
            <v>44181</v>
          </cell>
          <cell r="W730">
            <v>44347</v>
          </cell>
          <cell r="X730"/>
          <cell r="Y730" t="str">
            <v>Adriana Palencia Aldana</v>
          </cell>
        </row>
        <row r="731">
          <cell r="B731" t="str">
            <v>76-232-730</v>
          </cell>
          <cell r="C731" t="str">
            <v>Valle</v>
          </cell>
          <cell r="D731" t="str">
            <v>Hogares María Goretti</v>
          </cell>
          <cell r="E731" t="str">
            <v>890308380-7</v>
          </cell>
          <cell r="F731" t="str">
            <v>Elisabeth Lozada Betancourth</v>
          </cell>
          <cell r="G731"/>
          <cell r="H731" t="str">
            <v>Carrera 6 No. 2-50 Barrio San Antonio</v>
          </cell>
          <cell r="I731" t="str">
            <v>Cali</v>
          </cell>
          <cell r="J731" t="str">
            <v>Suroriental</v>
          </cell>
          <cell r="K731" t="str">
            <v>8936937 - 8936846</v>
          </cell>
          <cell r="L731">
            <v>3164099100</v>
          </cell>
          <cell r="M731" t="str">
            <v>direccion@hogaresmariagoretti.com</v>
          </cell>
          <cell r="N731" t="str">
            <v>SRD</v>
          </cell>
          <cell r="O731" t="str">
            <v>Internado</v>
          </cell>
          <cell r="P731"/>
          <cell r="Q731" t="str">
            <v>Vulneración</v>
          </cell>
          <cell r="R731"/>
          <cell r="S731">
            <v>822</v>
          </cell>
          <cell r="T731">
            <v>41</v>
          </cell>
          <cell r="U731"/>
          <cell r="V731">
            <v>44181</v>
          </cell>
          <cell r="W731">
            <v>44347</v>
          </cell>
          <cell r="X731">
            <v>327117229</v>
          </cell>
          <cell r="Y731" t="str">
            <v>Adriana Palencia Aldana</v>
          </cell>
        </row>
        <row r="732">
          <cell r="B732" t="str">
            <v>76-243-731</v>
          </cell>
          <cell r="C732" t="str">
            <v>Valle</v>
          </cell>
          <cell r="D732" t="str">
            <v>Instituto Tobías Emanuel</v>
          </cell>
          <cell r="E732" t="str">
            <v>890303522-3</v>
          </cell>
          <cell r="F732" t="str">
            <v>Leonor Salazar De Quintero</v>
          </cell>
          <cell r="G732"/>
          <cell r="H732" t="str">
            <v>Calle 5B2 No. 37A-75 Barrio San Fernando</v>
          </cell>
          <cell r="I732" t="str">
            <v>Cali</v>
          </cell>
          <cell r="J732" t="str">
            <v>Suroriental</v>
          </cell>
          <cell r="K732" t="str">
            <v>5140202 - 5140343</v>
          </cell>
          <cell r="L732"/>
          <cell r="M732" t="str">
            <v>trabajo.social@tobiasemanuel.org; psicologa@tobiasemanuel.org</v>
          </cell>
          <cell r="N732" t="str">
            <v>SRD</v>
          </cell>
          <cell r="O732" t="str">
            <v>Internado</v>
          </cell>
          <cell r="P732"/>
          <cell r="Q732" t="str">
            <v>Discapacidad</v>
          </cell>
          <cell r="R732" t="str">
            <v>Intelectual</v>
          </cell>
          <cell r="S732">
            <v>823</v>
          </cell>
          <cell r="T732">
            <v>137</v>
          </cell>
          <cell r="U732"/>
          <cell r="V732">
            <v>44181</v>
          </cell>
          <cell r="W732">
            <v>44347</v>
          </cell>
          <cell r="X732">
            <v>1253947505.5</v>
          </cell>
          <cell r="Y732" t="str">
            <v>Adriana Palencia Aldana</v>
          </cell>
        </row>
        <row r="733">
          <cell r="B733" t="str">
            <v>76-248-732</v>
          </cell>
          <cell r="C733" t="str">
            <v>Valle</v>
          </cell>
          <cell r="D733" t="str">
            <v>ONG Crecer en familia</v>
          </cell>
          <cell r="E733" t="str">
            <v>805020621-1</v>
          </cell>
          <cell r="F733" t="str">
            <v>Zulamita Ana Liliana Kaim Torres</v>
          </cell>
          <cell r="G733"/>
          <cell r="H733" t="str">
            <v>Carrera 52A No. 5B-62 Barrio Nuevo Tequendama</v>
          </cell>
          <cell r="I733" t="str">
            <v>Cali</v>
          </cell>
          <cell r="J733" t="str">
            <v>Suroriental</v>
          </cell>
          <cell r="K733">
            <v>5143661</v>
          </cell>
          <cell r="L733">
            <v>3165282646</v>
          </cell>
          <cell r="M733" t="str">
            <v>crecefamilia@hotmail.com; crecefamiliahogaressustitutoscali@hotmail.com</v>
          </cell>
          <cell r="N733" t="str">
            <v>SRD</v>
          </cell>
          <cell r="O733" t="str">
            <v>Hogar sustituto entidad</v>
          </cell>
          <cell r="P733"/>
          <cell r="Q733" t="str">
            <v>Discapacidad</v>
          </cell>
          <cell r="R733"/>
          <cell r="S733">
            <v>824</v>
          </cell>
          <cell r="T733">
            <v>90</v>
          </cell>
          <cell r="U733"/>
          <cell r="V733">
            <v>44181</v>
          </cell>
          <cell r="W733">
            <v>44347</v>
          </cell>
          <cell r="X733">
            <v>816947707.5</v>
          </cell>
          <cell r="Y733" t="str">
            <v>Adriana Palencia Aldana</v>
          </cell>
        </row>
        <row r="734">
          <cell r="B734" t="str">
            <v>76-28-733</v>
          </cell>
          <cell r="C734" t="str">
            <v>Valle</v>
          </cell>
          <cell r="D734" t="str">
            <v>Casa de protección a la niñez mundo nuevo</v>
          </cell>
          <cell r="E734" t="str">
            <v>891904274-4</v>
          </cell>
          <cell r="F734" t="str">
            <v>Ana Julia Bejarano Restrepo</v>
          </cell>
          <cell r="G734"/>
          <cell r="H734" t="str">
            <v>Manzana 49 Casa 01 Barrio Bosques de Maracaibo</v>
          </cell>
          <cell r="I734" t="str">
            <v>Tuluá</v>
          </cell>
          <cell r="J734" t="str">
            <v>Tuluá</v>
          </cell>
          <cell r="K734" t="str">
            <v>233 7766</v>
          </cell>
          <cell r="L734" t="str">
            <v>3128433457 - 3122583348</v>
          </cell>
          <cell r="M734" t="str">
            <v>capromun@gmail.com</v>
          </cell>
          <cell r="N734" t="str">
            <v>SRD</v>
          </cell>
          <cell r="O734" t="str">
            <v>Externado</v>
          </cell>
          <cell r="P734" t="str">
            <v>Media jornada</v>
          </cell>
          <cell r="Q734" t="str">
            <v>Vulneración</v>
          </cell>
          <cell r="R734"/>
          <cell r="S734">
            <v>825</v>
          </cell>
          <cell r="T734">
            <v>50</v>
          </cell>
          <cell r="U734"/>
          <cell r="V734">
            <v>44181</v>
          </cell>
          <cell r="W734">
            <v>44347</v>
          </cell>
          <cell r="X734">
            <v>145788100</v>
          </cell>
          <cell r="Y734" t="str">
            <v>Olga Victoria Molina Guevara</v>
          </cell>
        </row>
        <row r="735">
          <cell r="B735" t="str">
            <v>76-28-734</v>
          </cell>
          <cell r="C735" t="str">
            <v>Valle</v>
          </cell>
          <cell r="D735" t="str">
            <v>Casa de protección a la niñez mundo nuevo</v>
          </cell>
          <cell r="E735" t="str">
            <v>891904274-4</v>
          </cell>
          <cell r="F735" t="str">
            <v>Ana Julia Bejarano Restrepo</v>
          </cell>
          <cell r="G735"/>
          <cell r="H735" t="str">
            <v>Manzana 49 Ultima Etapa Barrio Bosques de Maracaibo</v>
          </cell>
          <cell r="I735" t="str">
            <v>Tuluá</v>
          </cell>
          <cell r="J735" t="str">
            <v>Tuluá</v>
          </cell>
          <cell r="K735" t="str">
            <v>233 7766</v>
          </cell>
          <cell r="L735" t="str">
            <v>3128433457 - 3122583348</v>
          </cell>
          <cell r="M735" t="str">
            <v>capromun@gmail.com</v>
          </cell>
          <cell r="N735" t="str">
            <v>SRD</v>
          </cell>
          <cell r="O735" t="str">
            <v>Internado</v>
          </cell>
          <cell r="P735"/>
          <cell r="Q735" t="str">
            <v>Vida Independiente</v>
          </cell>
          <cell r="R735"/>
          <cell r="S735">
            <v>826</v>
          </cell>
          <cell r="T735">
            <v>27</v>
          </cell>
          <cell r="U735"/>
          <cell r="V735">
            <v>44181</v>
          </cell>
          <cell r="W735">
            <v>44347</v>
          </cell>
          <cell r="X735">
            <v>215418663</v>
          </cell>
          <cell r="Y735" t="str">
            <v>Olga Victoria Molina Guevara</v>
          </cell>
        </row>
        <row r="736">
          <cell r="B736" t="str">
            <v>76-227-735</v>
          </cell>
          <cell r="C736" t="str">
            <v>Valle</v>
          </cell>
          <cell r="D736" t="str">
            <v>Hogar juvenil campesino de Bugalagrande</v>
          </cell>
          <cell r="E736" t="str">
            <v>891901205-2</v>
          </cell>
          <cell r="F736" t="str">
            <v>Hector Favio Berrio Diaz</v>
          </cell>
          <cell r="G736"/>
          <cell r="H736" t="str">
            <v>Corregimiento De Galicia Vía Chicoral</v>
          </cell>
          <cell r="I736" t="str">
            <v>Bugalagrande</v>
          </cell>
          <cell r="J736" t="str">
            <v>Tuluá</v>
          </cell>
          <cell r="K736">
            <v>7000324</v>
          </cell>
          <cell r="L736">
            <v>3162989705</v>
          </cell>
          <cell r="M736" t="str">
            <v>hjcbugalagrande@yahoo.es</v>
          </cell>
          <cell r="N736" t="str">
            <v>SRD</v>
          </cell>
          <cell r="O736" t="str">
            <v>Internado</v>
          </cell>
          <cell r="P736"/>
          <cell r="Q736" t="str">
            <v>Vulneración</v>
          </cell>
          <cell r="R736"/>
          <cell r="S736">
            <v>827</v>
          </cell>
          <cell r="T736">
            <v>50</v>
          </cell>
          <cell r="U736"/>
          <cell r="V736">
            <v>44181</v>
          </cell>
          <cell r="W736">
            <v>44347</v>
          </cell>
          <cell r="X736">
            <v>398923450</v>
          </cell>
          <cell r="Y736" t="str">
            <v>Olga Victoria Molina Guevara</v>
          </cell>
        </row>
        <row r="737">
          <cell r="B737" t="str">
            <v>11-10-736</v>
          </cell>
          <cell r="C737" t="str">
            <v>Bogotá</v>
          </cell>
          <cell r="D737" t="str">
            <v>Asociación creemos en ti</v>
          </cell>
          <cell r="E737" t="str">
            <v>830051999-1</v>
          </cell>
          <cell r="F737" t="str">
            <v>Martha Isabel Vargas Angel</v>
          </cell>
          <cell r="G737"/>
          <cell r="H737" t="str">
            <v>Calle 39 No. 28-40 Barrio la Soledad</v>
          </cell>
          <cell r="I737" t="str">
            <v>Bogotá, D.C.</v>
          </cell>
          <cell r="J737" t="str">
            <v>Regional</v>
          </cell>
          <cell r="K737" t="str">
            <v>2680705-2446502</v>
          </cell>
          <cell r="L737" t="str">
            <v>3152905595, 3186190493, 3214276660</v>
          </cell>
          <cell r="M737" t="str">
            <v>creemosentiprincipal@asocreemosenti.org</v>
          </cell>
          <cell r="N737" t="str">
            <v>SRD</v>
          </cell>
          <cell r="O737" t="str">
            <v>Intervención de apoyo - Apoyo psicológico especializado</v>
          </cell>
          <cell r="P737"/>
          <cell r="Q737" t="str">
            <v>Violencia sexual</v>
          </cell>
          <cell r="R737"/>
          <cell r="S737" t="str">
            <v>11-1577-2020</v>
          </cell>
          <cell r="T737"/>
          <cell r="U737">
            <v>5500</v>
          </cell>
          <cell r="V737">
            <v>44181</v>
          </cell>
          <cell r="W737">
            <v>44347</v>
          </cell>
          <cell r="X737">
            <v>2101756250</v>
          </cell>
          <cell r="Y737" t="str">
            <v>Stefanni Sanchez Ramirez</v>
          </cell>
        </row>
        <row r="738">
          <cell r="B738" t="str">
            <v>11-152-737</v>
          </cell>
          <cell r="C738" t="str">
            <v>Bogotá</v>
          </cell>
          <cell r="D738" t="str">
            <v>Fundación los Pisingos</v>
          </cell>
          <cell r="E738" t="str">
            <v>860031289-4</v>
          </cell>
          <cell r="F738" t="str">
            <v>Daniel Fernandez Castrillon</v>
          </cell>
          <cell r="G738"/>
          <cell r="H738" t="str">
            <v>Avenida carrera 7 No. 158-41 Barrio Barrancas</v>
          </cell>
          <cell r="I738" t="str">
            <v>Bogotá, D.C.</v>
          </cell>
          <cell r="J738" t="str">
            <v>Regional</v>
          </cell>
          <cell r="K738" t="str">
            <v>7448364 ext: 118-103-112</v>
          </cell>
          <cell r="L738" t="str">
            <v>3168717782-3203500608-3124474788</v>
          </cell>
          <cell r="M738" t="str">
            <v>dfernandez@lospisingos.com
psicologiafamilia@lospisingos.com 
lyaya@lospisingos.com</v>
          </cell>
          <cell r="N738" t="str">
            <v>SRD</v>
          </cell>
          <cell r="O738" t="str">
            <v>Intervención de apoyo - Apoyo psicológico especializado</v>
          </cell>
          <cell r="P738"/>
          <cell r="Q738" t="str">
            <v>Violencia sexual</v>
          </cell>
          <cell r="R738"/>
          <cell r="S738" t="str">
            <v>11-1570-2020</v>
          </cell>
          <cell r="T738"/>
          <cell r="U738">
            <v>720</v>
          </cell>
          <cell r="V738">
            <v>44181</v>
          </cell>
          <cell r="W738">
            <v>44347</v>
          </cell>
          <cell r="X738">
            <v>275139000</v>
          </cell>
          <cell r="Y738" t="str">
            <v>Stefanni Sanchez Ramirez</v>
          </cell>
        </row>
        <row r="739">
          <cell r="B739" t="str">
            <v>11-145-738</v>
          </cell>
          <cell r="C739" t="str">
            <v>Bogotá</v>
          </cell>
          <cell r="D739" t="str">
            <v>Fundación IPS Psicorehabilitar</v>
          </cell>
          <cell r="E739" t="str">
            <v>900217424-7</v>
          </cell>
          <cell r="F739" t="str">
            <v>Jairo Segura Romero</v>
          </cell>
          <cell r="G739"/>
          <cell r="H739" t="str">
            <v>Calle 6 No. 70B-71 Barrio Nueva Marsella II Sector</v>
          </cell>
          <cell r="I739" t="str">
            <v>Bogotá, D.C.</v>
          </cell>
          <cell r="J739" t="str">
            <v>Regional</v>
          </cell>
          <cell r="K739">
            <v>3055591</v>
          </cell>
          <cell r="L739" t="str">
            <v>3203991392 - 3203991385 -</v>
          </cell>
          <cell r="M739" t="str">
            <v>adm.psicorehabilitar@gmail.com; fundacionpsicorehabilitar@gmail.com</v>
          </cell>
          <cell r="N739" t="str">
            <v>SRD</v>
          </cell>
          <cell r="O739" t="str">
            <v>Intervención de apoyo - Apoyo psicológico especializado</v>
          </cell>
          <cell r="P739"/>
          <cell r="Q739" t="str">
            <v>Violencia sexual</v>
          </cell>
          <cell r="R739"/>
          <cell r="S739" t="str">
            <v>11-1567-2020</v>
          </cell>
          <cell r="T739"/>
          <cell r="U739">
            <v>4407</v>
          </cell>
          <cell r="V739">
            <v>44181</v>
          </cell>
          <cell r="W739">
            <v>44347</v>
          </cell>
          <cell r="X739">
            <v>1684079963</v>
          </cell>
          <cell r="Y739" t="str">
            <v>Stefanni Sanchez Ramirez</v>
          </cell>
        </row>
        <row r="740">
          <cell r="B740" t="str">
            <v>11-152-739</v>
          </cell>
          <cell r="C740" t="str">
            <v>Bogotá</v>
          </cell>
          <cell r="D740" t="str">
            <v>Fundación los Pisingos</v>
          </cell>
          <cell r="E740" t="str">
            <v>860031289-4</v>
          </cell>
          <cell r="F740" t="str">
            <v>Daniel Fernandez Castrillon</v>
          </cell>
          <cell r="G740"/>
          <cell r="H740" t="str">
            <v>Avenida carrera 7 No. 158-41 Barrio Barrancas</v>
          </cell>
          <cell r="I740" t="str">
            <v>Bogotá, D.C.</v>
          </cell>
          <cell r="J740" t="str">
            <v>Regional</v>
          </cell>
          <cell r="K740" t="str">
            <v>7448364 ext: 118-103-112</v>
          </cell>
          <cell r="L740" t="str">
            <v>3168717782-3203500608-3124474788</v>
          </cell>
          <cell r="M740" t="str">
            <v>dfernandez@lospisingos.com</v>
          </cell>
          <cell r="N740" t="str">
            <v>SRD</v>
          </cell>
          <cell r="O740" t="str">
            <v>Intervención de apoyo - Apoyo psicológico especializado</v>
          </cell>
          <cell r="P740"/>
          <cell r="Q740" t="str">
            <v>Vulneración</v>
          </cell>
          <cell r="R740"/>
          <cell r="S740" t="str">
            <v>11-1569-2020</v>
          </cell>
          <cell r="T740"/>
          <cell r="U740">
            <v>431</v>
          </cell>
          <cell r="V740">
            <v>44181</v>
          </cell>
          <cell r="W740">
            <v>44347</v>
          </cell>
          <cell r="X740">
            <v>164701263</v>
          </cell>
          <cell r="Y740" t="str">
            <v>Stefanni Sanchez Ramirez</v>
          </cell>
        </row>
        <row r="741">
          <cell r="B741" t="str">
            <v>11-103-740</v>
          </cell>
          <cell r="C741" t="str">
            <v>Bogotá</v>
          </cell>
          <cell r="D741" t="str">
            <v>Fundación centro para el reintegro y atención del niño - CRAN</v>
          </cell>
          <cell r="E741" t="str">
            <v>860067294-7</v>
          </cell>
          <cell r="F741" t="str">
            <v>Fabiana Mejia Vesga</v>
          </cell>
          <cell r="G741"/>
          <cell r="H741" t="str">
            <v>Transversal 77 No. 162-06 Barrio Suba Casa Blanca</v>
          </cell>
          <cell r="I741" t="str">
            <v>Bogotá, D.C.</v>
          </cell>
          <cell r="J741" t="str">
            <v>Regional</v>
          </cell>
          <cell r="K741" t="str">
            <v>4757647-4660357</v>
          </cell>
          <cell r="L741">
            <v>3102370605</v>
          </cell>
          <cell r="M741" t="str">
            <v>liderhI@cran.org.co</v>
          </cell>
          <cell r="N741" t="str">
            <v>SRD</v>
          </cell>
          <cell r="O741" t="str">
            <v>Hogar sustituto tutor entidad</v>
          </cell>
          <cell r="P741"/>
          <cell r="Q741" t="str">
            <v>Desvinculados</v>
          </cell>
          <cell r="R741"/>
          <cell r="S741" t="str">
            <v>11-1575-2020</v>
          </cell>
          <cell r="T741">
            <v>30</v>
          </cell>
          <cell r="U741"/>
          <cell r="V741">
            <v>44181</v>
          </cell>
          <cell r="W741">
            <v>44347</v>
          </cell>
          <cell r="X741">
            <v>271320293</v>
          </cell>
          <cell r="Y741" t="str">
            <v>Juan Carlos Cañizares Leiva</v>
          </cell>
        </row>
        <row r="742">
          <cell r="B742" t="str">
            <v>11-12-741</v>
          </cell>
          <cell r="C742" t="str">
            <v>Bogotá</v>
          </cell>
          <cell r="D742" t="str">
            <v>Asociación cristiana de jóvenes de Bogotá y Cundinamarca – ACJ YMCA</v>
          </cell>
          <cell r="E742" t="str">
            <v>860018862-1</v>
          </cell>
          <cell r="F742" t="str">
            <v>Gloria Cecilia Hidalgo Franco</v>
          </cell>
          <cell r="G742"/>
          <cell r="H742" t="str">
            <v>Transversal 26A Bis No. 45A-18 Barrio Claret</v>
          </cell>
          <cell r="I742" t="str">
            <v>Bogotá, D.C.</v>
          </cell>
          <cell r="J742" t="str">
            <v>Regional</v>
          </cell>
          <cell r="K742">
            <v>6965775</v>
          </cell>
          <cell r="L742">
            <v>3124865590</v>
          </cell>
          <cell r="M742" t="str">
            <v>hogaressustitutos@ymcabogota.org</v>
          </cell>
          <cell r="N742" t="str">
            <v>SRD</v>
          </cell>
          <cell r="O742" t="str">
            <v>Hogar sustituto entidad</v>
          </cell>
          <cell r="P742"/>
          <cell r="Q742" t="str">
            <v>Vulneración</v>
          </cell>
          <cell r="R742"/>
          <cell r="S742" t="str">
            <v>11-1594-2020</v>
          </cell>
          <cell r="T742">
            <v>100</v>
          </cell>
          <cell r="U742"/>
          <cell r="V742">
            <v>44181</v>
          </cell>
          <cell r="W742">
            <v>44347</v>
          </cell>
          <cell r="X742">
            <v>683244650</v>
          </cell>
          <cell r="Y742" t="str">
            <v>Juan Carlos Cañizares Leiva</v>
          </cell>
        </row>
        <row r="743">
          <cell r="B743" t="str">
            <v>11-57-742</v>
          </cell>
          <cell r="C743" t="str">
            <v>Bogotá</v>
          </cell>
          <cell r="D743" t="str">
            <v>Corporación amor por Colombia</v>
          </cell>
          <cell r="E743" t="str">
            <v>830085547-2</v>
          </cell>
          <cell r="F743" t="str">
            <v>Magnolia Celis Torres</v>
          </cell>
          <cell r="G743" t="str">
            <v>Hogar nuestra señora de chiquinquira</v>
          </cell>
          <cell r="H743" t="str">
            <v>Calle 78A No. 69B-45</v>
          </cell>
          <cell r="I743" t="str">
            <v>Bogotá, D.C.</v>
          </cell>
          <cell r="J743" t="str">
            <v>Regional</v>
          </cell>
          <cell r="K743">
            <v>4696978</v>
          </cell>
          <cell r="L743">
            <v>3208658191</v>
          </cell>
          <cell r="M743" t="str">
            <v>direccion@axc.com.co</v>
          </cell>
          <cell r="N743" t="str">
            <v>SRD</v>
          </cell>
          <cell r="O743" t="str">
            <v>Hogar sustituto entidad</v>
          </cell>
          <cell r="P743"/>
          <cell r="Q743" t="str">
            <v>Vulneración</v>
          </cell>
          <cell r="R743"/>
          <cell r="S743" t="str">
            <v>11-1565-2020</v>
          </cell>
          <cell r="T743">
            <v>175</v>
          </cell>
          <cell r="U743"/>
          <cell r="V743">
            <v>44181</v>
          </cell>
          <cell r="W743">
            <v>44347</v>
          </cell>
          <cell r="X743">
            <v>1195678138</v>
          </cell>
          <cell r="Y743" t="str">
            <v>Juan Carlos Cañizares Leiva</v>
          </cell>
        </row>
        <row r="744">
          <cell r="B744" t="str">
            <v>11-57-743</v>
          </cell>
          <cell r="C744" t="str">
            <v>Bogotá</v>
          </cell>
          <cell r="D744" t="str">
            <v>Corporación amor por Colombia</v>
          </cell>
          <cell r="E744" t="str">
            <v>830085547-2</v>
          </cell>
          <cell r="F744" t="str">
            <v>Magnolia Celis Torres</v>
          </cell>
          <cell r="G744" t="str">
            <v>Hogar nuestra señora de chiquinquira</v>
          </cell>
          <cell r="H744" t="str">
            <v>Calle 78A No. 69B-45</v>
          </cell>
          <cell r="I744" t="str">
            <v>Bogotá, D.C.</v>
          </cell>
          <cell r="J744" t="str">
            <v>Regional</v>
          </cell>
          <cell r="K744">
            <v>4696978</v>
          </cell>
          <cell r="L744">
            <v>3208658191</v>
          </cell>
          <cell r="M744" t="str">
            <v>direccion@axc.com.co</v>
          </cell>
          <cell r="N744" t="str">
            <v>SRD</v>
          </cell>
          <cell r="O744" t="str">
            <v>Hogar sustituto entidad</v>
          </cell>
          <cell r="P744"/>
          <cell r="Q744" t="str">
            <v>Discapacidad</v>
          </cell>
          <cell r="R744"/>
          <cell r="S744" t="str">
            <v>11-1558-2020</v>
          </cell>
          <cell r="T744">
            <v>60</v>
          </cell>
          <cell r="U744"/>
          <cell r="V744">
            <v>44181</v>
          </cell>
          <cell r="W744">
            <v>44347</v>
          </cell>
          <cell r="X744">
            <v>544631805</v>
          </cell>
          <cell r="Y744" t="str">
            <v>Juan Carlos Cañizares Leiva</v>
          </cell>
        </row>
        <row r="745">
          <cell r="B745" t="str">
            <v>11-90-744</v>
          </cell>
          <cell r="C745" t="str">
            <v>Bogotá</v>
          </cell>
          <cell r="D745" t="str">
            <v>Fundación ayuda a La infancia Hogares Bambi Bogotá</v>
          </cell>
          <cell r="E745" t="str">
            <v>800035174-6</v>
          </cell>
          <cell r="F745" t="str">
            <v>Nelsy Mabel Arandia Forero</v>
          </cell>
          <cell r="G745"/>
          <cell r="H745" t="str">
            <v>Trasversal 5Q No 48J-24 Sur Barrio Callejón de Santa Barbara.</v>
          </cell>
          <cell r="I745" t="str">
            <v>Bogotá, D.C.</v>
          </cell>
          <cell r="J745" t="str">
            <v>Regional</v>
          </cell>
          <cell r="K745">
            <v>2797150</v>
          </cell>
          <cell r="L745">
            <v>3124482125</v>
          </cell>
          <cell r="M745" t="str">
            <v>bambisustitutos2020@gmail.com</v>
          </cell>
          <cell r="N745" t="str">
            <v>SRD</v>
          </cell>
          <cell r="O745" t="str">
            <v>Hogar sustituto entidad</v>
          </cell>
          <cell r="P745"/>
          <cell r="Q745" t="str">
            <v>Vulneración</v>
          </cell>
          <cell r="R745"/>
          <cell r="S745" t="str">
            <v>11-1549-2020</v>
          </cell>
          <cell r="T745">
            <v>50</v>
          </cell>
          <cell r="U745"/>
          <cell r="V745">
            <v>44181</v>
          </cell>
          <cell r="W745">
            <v>44347</v>
          </cell>
          <cell r="X745">
            <v>341622325</v>
          </cell>
          <cell r="Y745" t="str">
            <v>Juan Carlos Cañizares Leiva</v>
          </cell>
        </row>
        <row r="746">
          <cell r="B746" t="str">
            <v>11-116-745</v>
          </cell>
          <cell r="C746" t="str">
            <v>Bogotá</v>
          </cell>
          <cell r="D746" t="str">
            <v>Fundación de rehabilitación para la población con discapacidad física y mental - Amanecer</v>
          </cell>
          <cell r="E746" t="str">
            <v>830147304-7</v>
          </cell>
          <cell r="F746" t="str">
            <v>Tesesita Cubillos Ruiz</v>
          </cell>
          <cell r="G746"/>
          <cell r="H746" t="str">
            <v>Carrera 100 No. 24B-17</v>
          </cell>
          <cell r="I746" t="str">
            <v>Bogotá, D.C.</v>
          </cell>
          <cell r="J746" t="str">
            <v>Fontibon</v>
          </cell>
          <cell r="K746" t="str">
            <v>7579678- 6944791</v>
          </cell>
          <cell r="L746">
            <v>3144446367</v>
          </cell>
          <cell r="M746" t="str">
            <v>fundacion_amanecer@hotmail.com - marisol.cardenas2@hotmail.com - tere_358@hotmail.com</v>
          </cell>
          <cell r="N746" t="str">
            <v>SRD</v>
          </cell>
          <cell r="O746" t="str">
            <v>Internado</v>
          </cell>
          <cell r="P746"/>
          <cell r="Q746" t="str">
            <v>Discapacidad</v>
          </cell>
          <cell r="R746" t="str">
            <v>Intelectual</v>
          </cell>
          <cell r="S746" t="str">
            <v>11-1546-2020</v>
          </cell>
          <cell r="T746">
            <v>66</v>
          </cell>
          <cell r="U746"/>
          <cell r="V746">
            <v>44181</v>
          </cell>
          <cell r="W746">
            <v>44347</v>
          </cell>
          <cell r="X746">
            <v>866181221</v>
          </cell>
          <cell r="Y746" t="str">
            <v>Yuly Patricia Murillo Camargo</v>
          </cell>
        </row>
        <row r="747">
          <cell r="B747" t="str">
            <v>11-7-746</v>
          </cell>
          <cell r="C747" t="str">
            <v>Bogotá</v>
          </cell>
          <cell r="D747" t="str">
            <v>Asociación centro de educación especial, rehabilitación y capacitación Renacer</v>
          </cell>
          <cell r="E747" t="str">
            <v>800016990-9</v>
          </cell>
          <cell r="F747" t="str">
            <v>Jose Ernesto Chaparro Sarmiento</v>
          </cell>
          <cell r="G747"/>
          <cell r="H747" t="str">
            <v>Calle 33 No. 19-36/25</v>
          </cell>
          <cell r="I747" t="str">
            <v>Bogotá, D.C.</v>
          </cell>
          <cell r="J747" t="str">
            <v>Revivir</v>
          </cell>
          <cell r="K747" t="str">
            <v>2854007-6055323- 3063609</v>
          </cell>
          <cell r="L747" t="str">
            <v>3042165872 -3123716031</v>
          </cell>
          <cell r="M747" t="str">
            <v>insrenacer2@hotmail.com</v>
          </cell>
          <cell r="N747" t="str">
            <v>SRD</v>
          </cell>
          <cell r="O747" t="str">
            <v>Internado</v>
          </cell>
          <cell r="P747"/>
          <cell r="Q747" t="str">
            <v>Discapacidad</v>
          </cell>
          <cell r="R747" t="str">
            <v>Intelectual</v>
          </cell>
          <cell r="S747" t="str">
            <v>11-1510-2020</v>
          </cell>
          <cell r="T747">
            <v>52</v>
          </cell>
          <cell r="U747"/>
          <cell r="V747">
            <v>44181</v>
          </cell>
          <cell r="W747">
            <v>44347</v>
          </cell>
          <cell r="X747">
            <v>883165166</v>
          </cell>
          <cell r="Y747" t="str">
            <v>Yuly Patricia Murillo Camargo</v>
          </cell>
        </row>
        <row r="748">
          <cell r="B748" t="str">
            <v>11-241-747</v>
          </cell>
          <cell r="C748" t="str">
            <v>Bogotá</v>
          </cell>
          <cell r="D748" t="str">
            <v>Instituto para niños ciegos - Fundación Juan Antonio Pardo Ospina</v>
          </cell>
          <cell r="E748" t="str">
            <v>860021935-1</v>
          </cell>
          <cell r="F748" t="str">
            <v>German Ernesto Wills Figueroa</v>
          </cell>
          <cell r="G748"/>
          <cell r="H748" t="str">
            <v>Carrera 12 este No. 11-30 Sur</v>
          </cell>
          <cell r="I748" t="str">
            <v>Bogotá, D.C.</v>
          </cell>
          <cell r="J748" t="str">
            <v>San cristobal</v>
          </cell>
          <cell r="K748">
            <v>2897302</v>
          </cell>
          <cell r="L748" t="str">
            <v>3153175313 -3106800526- 3204935946</v>
          </cell>
          <cell r="M748" t="str">
            <v>cproteccion@outlook.com--admo.ninosciegos@gmail.com</v>
          </cell>
          <cell r="N748" t="str">
            <v>SRD</v>
          </cell>
          <cell r="O748" t="str">
            <v>Internado</v>
          </cell>
          <cell r="P748"/>
          <cell r="Q748" t="str">
            <v>Discapacidad</v>
          </cell>
          <cell r="R748" t="str">
            <v>Intelectual</v>
          </cell>
          <cell r="S748" t="str">
            <v>11-1532-2020</v>
          </cell>
          <cell r="T748">
            <v>100</v>
          </cell>
          <cell r="U748"/>
          <cell r="V748">
            <v>44181</v>
          </cell>
          <cell r="W748">
            <v>44347</v>
          </cell>
          <cell r="X748">
            <v>1698394983</v>
          </cell>
          <cell r="Y748" t="str">
            <v>Yuly Patricia Murillo Camargo</v>
          </cell>
        </row>
        <row r="749">
          <cell r="B749" t="str">
            <v>11-163-748</v>
          </cell>
          <cell r="C749" t="str">
            <v>Bogotá</v>
          </cell>
          <cell r="D749" t="str">
            <v>Fundación niña María</v>
          </cell>
          <cell r="E749" t="str">
            <v>830058704-8</v>
          </cell>
          <cell r="F749" t="str">
            <v>Rosa Marlen Gomez</v>
          </cell>
          <cell r="G749" t="str">
            <v>Hogar san jose</v>
          </cell>
          <cell r="H749" t="str">
            <v>Kilómetro 3 vía Alban - Villeta</v>
          </cell>
          <cell r="I749" t="str">
            <v>Albán</v>
          </cell>
          <cell r="J749" t="str">
            <v>Tunjuelito</v>
          </cell>
          <cell r="K749">
            <v>8624863</v>
          </cell>
          <cell r="L749" t="str">
            <v>3125046602 -3187150464-3143640356</v>
          </cell>
          <cell r="M749" t="str">
            <v>fundacionninamariatecnica@gmail.com;ninamaria03@yahoo.com</v>
          </cell>
          <cell r="N749" t="str">
            <v>SRD</v>
          </cell>
          <cell r="O749" t="str">
            <v>Internado</v>
          </cell>
          <cell r="P749"/>
          <cell r="Q749" t="str">
            <v>Discapacidad</v>
          </cell>
          <cell r="R749" t="str">
            <v>Mental psicosocial</v>
          </cell>
          <cell r="S749" t="str">
            <v>11-1527-2020</v>
          </cell>
          <cell r="T749">
            <v>101</v>
          </cell>
          <cell r="U749"/>
          <cell r="V749">
            <v>44181</v>
          </cell>
          <cell r="W749">
            <v>44347</v>
          </cell>
          <cell r="X749">
            <v>2479790986</v>
          </cell>
          <cell r="Y749" t="str">
            <v>Yuly Patricia Murillo Camargo</v>
          </cell>
        </row>
        <row r="750">
          <cell r="B750" t="str">
            <v>11-100-749</v>
          </cell>
          <cell r="C750" t="str">
            <v>Bogotá</v>
          </cell>
          <cell r="D750" t="str">
            <v>Fundación centro de rehabilitación del niño especial - CERES</v>
          </cell>
          <cell r="E750" t="str">
            <v>808000024-8</v>
          </cell>
          <cell r="F750" t="str">
            <v>Fabiola Matiz Ruge</v>
          </cell>
          <cell r="G750"/>
          <cell r="H750" t="str">
            <v>Guabinal plan Kilómetro 5 vía Girardot - Tocaima</v>
          </cell>
          <cell r="I750" t="str">
            <v>Girardot</v>
          </cell>
          <cell r="J750" t="str">
            <v>Zipaquirá</v>
          </cell>
          <cell r="K750"/>
          <cell r="L750" t="str">
            <v>3123965955 - 3012787256</v>
          </cell>
          <cell r="M750" t="str">
            <v>ceresadmon@gmail.com fabiolamatiz.ceres@gmail.com</v>
          </cell>
          <cell r="N750" t="str">
            <v>SRD</v>
          </cell>
          <cell r="O750" t="str">
            <v>Internado</v>
          </cell>
          <cell r="P750"/>
          <cell r="Q750" t="str">
            <v>Discapacidad</v>
          </cell>
          <cell r="R750" t="str">
            <v>Intelectual</v>
          </cell>
          <cell r="S750" t="str">
            <v>11-1513-2020</v>
          </cell>
          <cell r="T750">
            <v>129</v>
          </cell>
          <cell r="U750"/>
          <cell r="V750">
            <v>44181</v>
          </cell>
          <cell r="W750">
            <v>44347</v>
          </cell>
          <cell r="X750">
            <v>2192428970</v>
          </cell>
          <cell r="Y750" t="str">
            <v>Yuly Patricia Murillo Camargo</v>
          </cell>
        </row>
        <row r="751">
          <cell r="B751" t="str">
            <v>11-97-750</v>
          </cell>
          <cell r="C751" t="str">
            <v>Bogotá</v>
          </cell>
          <cell r="D751" t="str">
            <v>Fundación centro de estimulación, nivelación y desarrollo - CEDESNID</v>
          </cell>
          <cell r="E751" t="str">
            <v>860071892-7</v>
          </cell>
          <cell r="F751" t="str">
            <v>Camilo Alberto Arenas Rendon</v>
          </cell>
          <cell r="G751" t="str">
            <v>Sede alegria</v>
          </cell>
          <cell r="H751" t="str">
            <v>Finca Villa Calazans Vereda la Puerta - Chinauta</v>
          </cell>
          <cell r="I751" t="str">
            <v>Fusagasugá</v>
          </cell>
          <cell r="J751" t="str">
            <v>Regional</v>
          </cell>
          <cell r="K751"/>
          <cell r="L751">
            <v>3202753008</v>
          </cell>
          <cell r="M751" t="str">
            <v>patricianemoga@cedesnid.org.co;contacto@cedesnid.org</v>
          </cell>
          <cell r="N751" t="str">
            <v>SRD</v>
          </cell>
          <cell r="O751" t="str">
            <v>Internado</v>
          </cell>
          <cell r="P751"/>
          <cell r="Q751" t="str">
            <v>Discapacidad</v>
          </cell>
          <cell r="R751" t="str">
            <v>Mental psicosocial</v>
          </cell>
          <cell r="S751" t="str">
            <v>11-1534-2020</v>
          </cell>
          <cell r="T751">
            <v>55</v>
          </cell>
          <cell r="U751"/>
          <cell r="V751">
            <v>44181</v>
          </cell>
          <cell r="W751">
            <v>44347</v>
          </cell>
          <cell r="X751">
            <v>1325828844</v>
          </cell>
          <cell r="Y751" t="str">
            <v>Yuly Patricia Murillo Camargo</v>
          </cell>
        </row>
        <row r="752">
          <cell r="B752" t="str">
            <v>11-97-751</v>
          </cell>
          <cell r="C752" t="str">
            <v>Bogotá</v>
          </cell>
          <cell r="D752" t="str">
            <v>Fundación centro de estimulación, nivelación y desarrollo - CEDESNID</v>
          </cell>
          <cell r="E752" t="str">
            <v>860071892-7</v>
          </cell>
          <cell r="F752" t="str">
            <v>Camilo Alberto Arenas Rendon</v>
          </cell>
          <cell r="G752" t="str">
            <v>Sede esperanza</v>
          </cell>
          <cell r="H752" t="str">
            <v>Kilómetro 65 Avenida Los Cerezos - Finca Los Tulipanes - Chinauta</v>
          </cell>
          <cell r="I752" t="str">
            <v>Fusagasugá</v>
          </cell>
          <cell r="J752" t="str">
            <v>Regional</v>
          </cell>
          <cell r="K752">
            <v>8717150</v>
          </cell>
          <cell r="L752">
            <v>3212457396</v>
          </cell>
          <cell r="M752" t="str">
            <v>patricianemoga@cedesnid.org.co;contacto@cedesnid.org</v>
          </cell>
          <cell r="N752" t="str">
            <v>SRD</v>
          </cell>
          <cell r="O752" t="str">
            <v>Internado</v>
          </cell>
          <cell r="P752"/>
          <cell r="Q752" t="str">
            <v>Discapacidad</v>
          </cell>
          <cell r="R752" t="str">
            <v>Mental psicosocial</v>
          </cell>
          <cell r="S752" t="str">
            <v>11-1534-2020</v>
          </cell>
          <cell r="T752">
            <v>20</v>
          </cell>
          <cell r="U752"/>
          <cell r="V752">
            <v>44181</v>
          </cell>
          <cell r="W752">
            <v>44347</v>
          </cell>
          <cell r="X752">
            <v>491047720</v>
          </cell>
          <cell r="Y752" t="str">
            <v>Yuly Patricia Murillo Camargo</v>
          </cell>
        </row>
        <row r="753">
          <cell r="B753" t="str">
            <v>11-101-752</v>
          </cell>
          <cell r="C753" t="str">
            <v>Bogotá</v>
          </cell>
          <cell r="D753" t="str">
            <v>Fundación centro de rehabilitación Superar</v>
          </cell>
          <cell r="E753" t="str">
            <v>900516167-1</v>
          </cell>
          <cell r="F753" t="str">
            <v>Gloria Stella Bustamante Opsina</v>
          </cell>
          <cell r="G753" t="str">
            <v>Sede arcoiris</v>
          </cell>
          <cell r="H753" t="str">
            <v>Kilómetro 71 vía Fusagasugá vereda Cucharal</v>
          </cell>
          <cell r="I753" t="str">
            <v>Fusagasugá</v>
          </cell>
          <cell r="J753" t="str">
            <v>Fusagasugá</v>
          </cell>
          <cell r="K753"/>
          <cell r="L753">
            <v>3202752007</v>
          </cell>
          <cell r="M753" t="str">
            <v>superarf@gmail.com-superarf2019@gmail.com- superar.arcoiris@gmail.com</v>
          </cell>
          <cell r="N753" t="str">
            <v>SRD</v>
          </cell>
          <cell r="O753" t="str">
            <v>Internado</v>
          </cell>
          <cell r="P753"/>
          <cell r="Q753" t="str">
            <v>Discapacidad</v>
          </cell>
          <cell r="R753" t="str">
            <v>Intelectual</v>
          </cell>
          <cell r="S753" t="str">
            <v>11-1517-2020</v>
          </cell>
          <cell r="T753">
            <v>108</v>
          </cell>
          <cell r="U753"/>
          <cell r="V753">
            <v>44181</v>
          </cell>
          <cell r="W753">
            <v>44347</v>
          </cell>
          <cell r="X753">
            <v>1834266114</v>
          </cell>
          <cell r="Y753" t="str">
            <v>Yuly Patricia Murillo Camargo</v>
          </cell>
        </row>
        <row r="754">
          <cell r="B754" t="str">
            <v>11-244-753</v>
          </cell>
          <cell r="C754" t="str">
            <v>Bogotá</v>
          </cell>
          <cell r="D754" t="str">
            <v>Kids first foundation Colombia</v>
          </cell>
          <cell r="E754" t="str">
            <v>900657322-1</v>
          </cell>
          <cell r="F754" t="str">
            <v>Eduardo Enrique Scopell Barrios con poder Ximena Torres</v>
          </cell>
          <cell r="G754" t="str">
            <v>Esmeralda</v>
          </cell>
          <cell r="H754" t="str">
            <v>Calle 56 No. 36A-56</v>
          </cell>
          <cell r="I754" t="str">
            <v>Bogotá, D.C.</v>
          </cell>
          <cell r="J754" t="str">
            <v>Regional</v>
          </cell>
          <cell r="K754">
            <v>8051066</v>
          </cell>
          <cell r="L754" t="str">
            <v>3209232305 -3116570210</v>
          </cell>
          <cell r="M754" t="str">
            <v>coordinacion@kidsffadmin.org</v>
          </cell>
          <cell r="N754" t="str">
            <v>SRD</v>
          </cell>
          <cell r="O754" t="str">
            <v>Internado</v>
          </cell>
          <cell r="P754"/>
          <cell r="Q754" t="str">
            <v>Discapacidad</v>
          </cell>
          <cell r="R754" t="str">
            <v>Intelectual</v>
          </cell>
          <cell r="S754" t="str">
            <v>11-1526-2020</v>
          </cell>
          <cell r="T754">
            <v>60</v>
          </cell>
          <cell r="U754"/>
          <cell r="V754">
            <v>44181</v>
          </cell>
          <cell r="W754">
            <v>44347</v>
          </cell>
          <cell r="X754">
            <v>1019036730</v>
          </cell>
          <cell r="Y754" t="str">
            <v>Yuly Patricia Murillo Camargo</v>
          </cell>
        </row>
        <row r="755">
          <cell r="B755" t="str">
            <v>11-8-754</v>
          </cell>
          <cell r="C755" t="str">
            <v>Bogotá</v>
          </cell>
          <cell r="D755" t="str">
            <v>Asociacion Colombiana de padres con hijos especiales - ACPHES</v>
          </cell>
          <cell r="E755" t="str">
            <v>800054299-9</v>
          </cell>
          <cell r="F755" t="str">
            <v>Jenny Gomez Castelblanco</v>
          </cell>
          <cell r="G755"/>
          <cell r="H755" t="str">
            <v>Calle 186 No. 7A-57</v>
          </cell>
          <cell r="I755" t="str">
            <v>Bogotá, D.C.</v>
          </cell>
          <cell r="J755" t="str">
            <v>Usaquen - Regional</v>
          </cell>
          <cell r="K755" t="str">
            <v>6788009-6721353</v>
          </cell>
          <cell r="L755" t="str">
            <v>3168767940-3175133914</v>
          </cell>
          <cell r="M755" t="str">
            <v>jennygomez@acphes.org- equipopsicosocial2acphes@gmail.com acphes@acphes.org</v>
          </cell>
          <cell r="N755" t="str">
            <v>SRD</v>
          </cell>
          <cell r="O755" t="str">
            <v>Internado</v>
          </cell>
          <cell r="P755"/>
          <cell r="Q755" t="str">
            <v>Discapacidad</v>
          </cell>
          <cell r="R755" t="str">
            <v>Intelectual</v>
          </cell>
          <cell r="S755" t="str">
            <v>11-1518-2020</v>
          </cell>
          <cell r="T755">
            <v>54</v>
          </cell>
          <cell r="U755"/>
          <cell r="V755">
            <v>44181</v>
          </cell>
          <cell r="W755">
            <v>44347</v>
          </cell>
          <cell r="X755">
            <v>917133057</v>
          </cell>
          <cell r="Y755" t="str">
            <v>Yuly Patricia Murillo Camargo</v>
          </cell>
        </row>
        <row r="756">
          <cell r="B756" t="str">
            <v>11-41-755</v>
          </cell>
          <cell r="C756" t="str">
            <v>Bogotá</v>
          </cell>
          <cell r="D756" t="str">
            <v>Centro MYA</v>
          </cell>
          <cell r="E756" t="str">
            <v>860020533-1</v>
          </cell>
          <cell r="F756" t="str">
            <v>Letty Buitrago Gonzalez</v>
          </cell>
          <cell r="G756" t="str">
            <v>Sede bogota</v>
          </cell>
          <cell r="H756" t="str">
            <v>Carrera 67 No. 180-15</v>
          </cell>
          <cell r="I756" t="str">
            <v>Bogotá, D.C.</v>
          </cell>
          <cell r="J756" t="str">
            <v>Usaquen - Regional</v>
          </cell>
          <cell r="K756">
            <v>6711070</v>
          </cell>
          <cell r="L756" t="str">
            <v>3203470404-3143575168</v>
          </cell>
          <cell r="M756" t="str">
            <v>habilitacion@centromya.org - centromya@centromya.org</v>
          </cell>
          <cell r="N756" t="str">
            <v>SRD</v>
          </cell>
          <cell r="O756" t="str">
            <v>Internado</v>
          </cell>
          <cell r="P756"/>
          <cell r="Q756" t="str">
            <v>Discapacidad</v>
          </cell>
          <cell r="R756" t="str">
            <v>Intelectual</v>
          </cell>
          <cell r="S756" t="str">
            <v>11-1512-2020</v>
          </cell>
          <cell r="T756">
            <v>66</v>
          </cell>
          <cell r="U756"/>
          <cell r="V756">
            <v>44181</v>
          </cell>
          <cell r="W756">
            <v>44347</v>
          </cell>
          <cell r="X756">
            <v>2190928970</v>
          </cell>
          <cell r="Y756" t="str">
            <v>Yuly Patricia Murillo Camargo</v>
          </cell>
        </row>
        <row r="757">
          <cell r="B757" t="str">
            <v>11-104-756</v>
          </cell>
          <cell r="C757" t="str">
            <v>Bogotá</v>
          </cell>
          <cell r="D757" t="str">
            <v>Fundación centro terapéutico infantil - CETI</v>
          </cell>
          <cell r="E757" t="str">
            <v>860354443-9</v>
          </cell>
          <cell r="F757" t="str">
            <v>Gladys Saenz Suarez</v>
          </cell>
          <cell r="G757"/>
          <cell r="H757" t="str">
            <v>Calle 67 No. 28A-35</v>
          </cell>
          <cell r="I757" t="str">
            <v>Bogotá, D.C.</v>
          </cell>
          <cell r="J757" t="str">
            <v>Regional</v>
          </cell>
          <cell r="K757" t="str">
            <v>2505351-2509099</v>
          </cell>
          <cell r="L757" t="str">
            <v>3006362186-3107677759</v>
          </cell>
          <cell r="M757" t="str">
            <v>funceti@hotmail.com</v>
          </cell>
          <cell r="N757" t="str">
            <v>SRD</v>
          </cell>
          <cell r="O757" t="str">
            <v>Internado</v>
          </cell>
          <cell r="P757"/>
          <cell r="Q757" t="str">
            <v>Discapacidad</v>
          </cell>
          <cell r="R757" t="str">
            <v>Intelectual</v>
          </cell>
          <cell r="S757" t="str">
            <v>11-1520-2020</v>
          </cell>
          <cell r="T757">
            <v>30</v>
          </cell>
          <cell r="U757"/>
          <cell r="V757">
            <v>44181</v>
          </cell>
          <cell r="W757">
            <v>44347</v>
          </cell>
          <cell r="X757">
            <v>509518365</v>
          </cell>
          <cell r="Y757" t="str">
            <v>Yuly Patricia Murillo Camargo</v>
          </cell>
        </row>
        <row r="758">
          <cell r="B758" t="str">
            <v>11-57-757</v>
          </cell>
          <cell r="C758" t="str">
            <v>Bogotá</v>
          </cell>
          <cell r="D758" t="str">
            <v>Corporación amor por Colombia</v>
          </cell>
          <cell r="E758" t="str">
            <v>830085547-2</v>
          </cell>
          <cell r="F758" t="str">
            <v>Magnolia Celis Torres</v>
          </cell>
          <cell r="G758" t="str">
            <v>Hogar nuestra señora de las lajas</v>
          </cell>
          <cell r="H758" t="str">
            <v>Carrera 59B No. 129B-61</v>
          </cell>
          <cell r="I758" t="str">
            <v>Bogotá, D.C.</v>
          </cell>
          <cell r="J758" t="str">
            <v>Regional</v>
          </cell>
          <cell r="K758">
            <v>3860676</v>
          </cell>
          <cell r="L758" t="str">
            <v>3204688063-3223662560</v>
          </cell>
          <cell r="M758" t="str">
            <v>coordinacion.lajas@axc.com.co</v>
          </cell>
          <cell r="N758" t="str">
            <v>SRD</v>
          </cell>
          <cell r="O758" t="str">
            <v>Internado</v>
          </cell>
          <cell r="P758"/>
          <cell r="Q758" t="str">
            <v>Discapacidad</v>
          </cell>
          <cell r="R758" t="str">
            <v>Mental psicosocial</v>
          </cell>
          <cell r="S758" t="str">
            <v>11-1525-2020</v>
          </cell>
          <cell r="T758">
            <v>84</v>
          </cell>
          <cell r="U758"/>
          <cell r="V758">
            <v>44181</v>
          </cell>
          <cell r="W758">
            <v>44347</v>
          </cell>
          <cell r="X758">
            <v>2062400424</v>
          </cell>
          <cell r="Y758" t="str">
            <v>Yuly Patricia Murillo Camargo</v>
          </cell>
        </row>
        <row r="759">
          <cell r="B759" t="str">
            <v>11-20-758</v>
          </cell>
          <cell r="C759" t="str">
            <v>Bogotá</v>
          </cell>
          <cell r="D759" t="str">
            <v>Asociación hogares Luz y Vida</v>
          </cell>
          <cell r="E759" t="str">
            <v>800199818-4</v>
          </cell>
          <cell r="F759" t="str">
            <v>Ana Belen Londoño Hoyos</v>
          </cell>
          <cell r="G759" t="str">
            <v>Sede Casa San José</v>
          </cell>
          <cell r="H759" t="str">
            <v>Carrera 1A No. 6C-55 sur Barrio Buenos Aires</v>
          </cell>
          <cell r="I759" t="str">
            <v>Bogotá, D.C.</v>
          </cell>
          <cell r="J759" t="str">
            <v>Regional</v>
          </cell>
          <cell r="K759">
            <v>5659683</v>
          </cell>
          <cell r="L759" t="str">
            <v>3103296547 - 3142305218</v>
          </cell>
          <cell r="M759" t="str">
            <v>hogaresluzyvida@hotmail.com</v>
          </cell>
          <cell r="N759" t="str">
            <v>SRD</v>
          </cell>
          <cell r="O759" t="str">
            <v>Internado</v>
          </cell>
          <cell r="P759"/>
          <cell r="Q759" t="str">
            <v>Discapacidad</v>
          </cell>
          <cell r="R759" t="str">
            <v>Intelectual</v>
          </cell>
          <cell r="S759" t="str">
            <v>11-1515-2020</v>
          </cell>
          <cell r="T759">
            <v>84</v>
          </cell>
          <cell r="U759"/>
          <cell r="V759">
            <v>44181</v>
          </cell>
          <cell r="W759">
            <v>44347</v>
          </cell>
          <cell r="X759">
            <v>2666479444</v>
          </cell>
          <cell r="Y759" t="str">
            <v>Yuly Patricia Murillo Camargo</v>
          </cell>
        </row>
        <row r="760">
          <cell r="B760" t="str">
            <v>11-20-759</v>
          </cell>
          <cell r="C760" t="str">
            <v>Bogotá</v>
          </cell>
          <cell r="D760" t="str">
            <v>Asociación hogares Luz y Vida</v>
          </cell>
          <cell r="E760" t="str">
            <v>800199818-4</v>
          </cell>
          <cell r="F760" t="str">
            <v>Ana Belen Londoño Hoyos</v>
          </cell>
          <cell r="G760" t="str">
            <v>Casa Tio Sergio</v>
          </cell>
          <cell r="H760" t="str">
            <v>Calle 8 Sur No. 5-59</v>
          </cell>
          <cell r="I760" t="str">
            <v>Bogotá, D.C.</v>
          </cell>
          <cell r="J760" t="str">
            <v>Regional</v>
          </cell>
          <cell r="K760"/>
          <cell r="L760">
            <v>3112370627</v>
          </cell>
          <cell r="M760" t="str">
            <v>hogaresluzyvida@hotmail.com</v>
          </cell>
          <cell r="N760" t="str">
            <v>SRD</v>
          </cell>
          <cell r="O760" t="str">
            <v>Internado</v>
          </cell>
          <cell r="P760"/>
          <cell r="Q760" t="str">
            <v>Discapacidad</v>
          </cell>
          <cell r="R760" t="str">
            <v>Intelectual</v>
          </cell>
          <cell r="S760" t="str">
            <v>11-1515-2020</v>
          </cell>
          <cell r="T760">
            <v>49</v>
          </cell>
          <cell r="U760"/>
          <cell r="V760">
            <v>44181</v>
          </cell>
          <cell r="W760">
            <v>44347</v>
          </cell>
          <cell r="X760"/>
          <cell r="Y760" t="str">
            <v>Yuly Patricia Murillo Camargo</v>
          </cell>
        </row>
        <row r="761">
          <cell r="B761" t="str">
            <v>11-20-760</v>
          </cell>
          <cell r="C761" t="str">
            <v>Bogotá</v>
          </cell>
          <cell r="D761" t="str">
            <v>Asociación hogares Luz y Vida</v>
          </cell>
          <cell r="E761" t="str">
            <v>800199818-4</v>
          </cell>
          <cell r="F761" t="str">
            <v>Ana Belen Londoño Hoyos</v>
          </cell>
          <cell r="G761" t="str">
            <v>Granja Nuestra Señora Del Valle</v>
          </cell>
          <cell r="H761" t="str">
            <v>Vereda el Mojón - Finca el Porfin nuestra Señora del Valle</v>
          </cell>
          <cell r="I761" t="str">
            <v>Sasaima</v>
          </cell>
          <cell r="J761" t="str">
            <v>Regional</v>
          </cell>
          <cell r="K761"/>
          <cell r="L761">
            <v>3195394647</v>
          </cell>
          <cell r="M761" t="str">
            <v>hogaresluzyvidafinca@hotmail.com</v>
          </cell>
          <cell r="N761" t="str">
            <v>SRD</v>
          </cell>
          <cell r="O761" t="str">
            <v>Internado</v>
          </cell>
          <cell r="P761"/>
          <cell r="Q761" t="str">
            <v>Discapacidad</v>
          </cell>
          <cell r="R761" t="str">
            <v>Intelectual</v>
          </cell>
          <cell r="S761" t="str">
            <v>11-1515-2020</v>
          </cell>
          <cell r="T761">
            <v>34</v>
          </cell>
          <cell r="U761"/>
          <cell r="V761">
            <v>44181</v>
          </cell>
          <cell r="W761">
            <v>44347</v>
          </cell>
          <cell r="X761"/>
          <cell r="Y761" t="str">
            <v>Yuly Patricia Murillo Camargo</v>
          </cell>
        </row>
        <row r="762">
          <cell r="B762" t="str">
            <v>11-19-761</v>
          </cell>
          <cell r="C762" t="str">
            <v>Bogotá</v>
          </cell>
          <cell r="D762" t="str">
            <v>Asociación hogar para el niño especial - AHPNE</v>
          </cell>
          <cell r="E762" t="str">
            <v>860090041-7</v>
          </cell>
          <cell r="F762" t="str">
            <v>Edith Ordoñez de Oliveros</v>
          </cell>
          <cell r="G762" t="str">
            <v>Villa Esperanza</v>
          </cell>
          <cell r="H762" t="str">
            <v>Vereda Cerca de Piedra Finca El Carmen</v>
          </cell>
          <cell r="I762" t="str">
            <v>Chía</v>
          </cell>
          <cell r="J762" t="str">
            <v>Regional</v>
          </cell>
          <cell r="K762">
            <v>88559058</v>
          </cell>
          <cell r="L762" t="str">
            <v>3144708650 - 3185589388</v>
          </cell>
          <cell r="M762" t="str">
            <v>ahpnecoordinacióngeneral@gmail.com</v>
          </cell>
          <cell r="N762" t="str">
            <v>SRD</v>
          </cell>
          <cell r="O762" t="str">
            <v>Internado</v>
          </cell>
          <cell r="P762"/>
          <cell r="Q762" t="str">
            <v>Discapacidad</v>
          </cell>
          <cell r="R762" t="str">
            <v>Mental Psicosocial</v>
          </cell>
          <cell r="S762" t="str">
            <v>11-1511-2020</v>
          </cell>
          <cell r="T762">
            <v>50</v>
          </cell>
          <cell r="U762"/>
          <cell r="V762">
            <v>44181</v>
          </cell>
          <cell r="W762">
            <v>44347</v>
          </cell>
          <cell r="X762">
            <v>1718667020</v>
          </cell>
          <cell r="Y762" t="str">
            <v>Yuly Patricia Murillo Camargo</v>
          </cell>
        </row>
        <row r="763">
          <cell r="B763" t="str">
            <v>11-193-762</v>
          </cell>
          <cell r="C763" t="str">
            <v>Bogotá</v>
          </cell>
          <cell r="D763" t="str">
            <v>Fundación proyecto Unión</v>
          </cell>
          <cell r="E763" t="str">
            <v>830137451-9</v>
          </cell>
          <cell r="F763" t="str">
            <v>Jose Fernando Quintero Hernandez</v>
          </cell>
          <cell r="G763" t="str">
            <v>Hogar Santa Rita De Cascia</v>
          </cell>
          <cell r="H763" t="str">
            <v>Carrera 5 No. 67-74</v>
          </cell>
          <cell r="I763" t="str">
            <v>Bogotá, D.C.</v>
          </cell>
          <cell r="J763" t="str">
            <v>Regional</v>
          </cell>
          <cell r="K763" t="str">
            <v>2716236- 2170277</v>
          </cell>
          <cell r="L763" t="str">
            <v>3138521264 -3153175313</v>
          </cell>
          <cell r="M763" t="str">
            <v>proyectounion_colombia@yahoo.es</v>
          </cell>
          <cell r="N763" t="str">
            <v>SRD</v>
          </cell>
          <cell r="O763" t="str">
            <v>Internado</v>
          </cell>
          <cell r="P763"/>
          <cell r="Q763" t="str">
            <v>Discapacidad</v>
          </cell>
          <cell r="R763" t="str">
            <v>Intelectual</v>
          </cell>
          <cell r="S763" t="str">
            <v>11-1530-2020</v>
          </cell>
          <cell r="T763">
            <v>62</v>
          </cell>
          <cell r="U763"/>
          <cell r="V763">
            <v>44181</v>
          </cell>
          <cell r="W763">
            <v>44347</v>
          </cell>
          <cell r="X763">
            <v>1053004621</v>
          </cell>
          <cell r="Y763" t="str">
            <v>Yuly Patricia Murillo Camargo</v>
          </cell>
        </row>
        <row r="764">
          <cell r="B764" t="str">
            <v>11-41-763</v>
          </cell>
          <cell r="C764" t="str">
            <v>Bogotá</v>
          </cell>
          <cell r="D764" t="str">
            <v>Centro MYA</v>
          </cell>
          <cell r="E764" t="str">
            <v>860020533-1</v>
          </cell>
          <cell r="F764" t="str">
            <v>Letty Buitrago Gonzalez</v>
          </cell>
          <cell r="G764" t="str">
            <v>Sede La Calera</v>
          </cell>
          <cell r="H764" t="str">
            <v>Finca el Mirador de los Ángeles Vereda el Márquez</v>
          </cell>
          <cell r="I764" t="str">
            <v>La Calera</v>
          </cell>
          <cell r="J764" t="str">
            <v>Usaquen - Regional</v>
          </cell>
          <cell r="K764">
            <v>6711070</v>
          </cell>
          <cell r="L764" t="str">
            <v>3203470404 - 3143575168</v>
          </cell>
          <cell r="M764" t="str">
            <v>centromya@centromya.org</v>
          </cell>
          <cell r="N764" t="str">
            <v>SRD</v>
          </cell>
          <cell r="O764" t="str">
            <v>Internado</v>
          </cell>
          <cell r="P764"/>
          <cell r="Q764" t="str">
            <v>Discapacidad</v>
          </cell>
          <cell r="R764" t="str">
            <v>Intelectual</v>
          </cell>
          <cell r="S764" t="str">
            <v>11-1512-2020</v>
          </cell>
          <cell r="T764">
            <v>63</v>
          </cell>
          <cell r="U764"/>
          <cell r="V764">
            <v>44181</v>
          </cell>
          <cell r="W764">
            <v>44347</v>
          </cell>
          <cell r="X764"/>
          <cell r="Y764" t="str">
            <v>Yuly Patricia Murillo Camargo</v>
          </cell>
        </row>
        <row r="765">
          <cell r="B765" t="str">
            <v>11-185-764</v>
          </cell>
          <cell r="C765" t="str">
            <v>Bogotá</v>
          </cell>
          <cell r="D765" t="str">
            <v>Fundación para la atención del menor, la mujer y la comunidad Héctor Bolívar López Cabrera</v>
          </cell>
          <cell r="E765" t="str">
            <v>800249111-1</v>
          </cell>
          <cell r="F765" t="str">
            <v>Hugo Fabian López Calvache</v>
          </cell>
          <cell r="G765"/>
          <cell r="H765" t="str">
            <v>Entrada la Vía Fagua - El Canelón</v>
          </cell>
          <cell r="I765" t="str">
            <v>Cajicá</v>
          </cell>
          <cell r="J765" t="str">
            <v>Usaquen - Regional</v>
          </cell>
          <cell r="K765">
            <v>6715750</v>
          </cell>
          <cell r="L765" t="str">
            <v>3183851295 - 3212033785</v>
          </cell>
          <cell r="M765" t="str">
            <v>fundacion.h.b.l.c@gmail.com - hugo.formulacolombia@gmail.com</v>
          </cell>
          <cell r="N765" t="str">
            <v>SRD</v>
          </cell>
          <cell r="O765" t="str">
            <v>Internado</v>
          </cell>
          <cell r="P765"/>
          <cell r="Q765" t="str">
            <v>Discapacidad</v>
          </cell>
          <cell r="R765" t="str">
            <v>Mental psicosocial</v>
          </cell>
          <cell r="S765" t="str">
            <v>11-1529-2020</v>
          </cell>
          <cell r="T765">
            <v>80</v>
          </cell>
          <cell r="U765"/>
          <cell r="V765">
            <v>44181</v>
          </cell>
          <cell r="W765">
            <v>44255</v>
          </cell>
          <cell r="X765">
            <v>374701600</v>
          </cell>
          <cell r="Y765" t="str">
            <v>Yuly Patricia Murillo Camargo</v>
          </cell>
        </row>
        <row r="766">
          <cell r="B766" t="str">
            <v>11-31-765</v>
          </cell>
          <cell r="C766" t="str">
            <v>Bogotá</v>
          </cell>
          <cell r="D766" t="str">
            <v>Casa familia María Magdalena Frescobaldi</v>
          </cell>
          <cell r="E766" t="str">
            <v>900183866-0</v>
          </cell>
          <cell r="F766" t="str">
            <v>Edelmira Hernandez Carvajal</v>
          </cell>
          <cell r="G766" t="str">
            <v>Magdalena Frescobaldi</v>
          </cell>
          <cell r="H766" t="str">
            <v>Vereda San Antonio - Finca el Cortijo</v>
          </cell>
          <cell r="I766" t="str">
            <v>Arbeláez</v>
          </cell>
          <cell r="J766" t="str">
            <v>Regional</v>
          </cell>
          <cell r="K766">
            <v>2956185</v>
          </cell>
          <cell r="L766" t="str">
            <v xml:space="preserve">3152590846-3146735837 
3176756794 
</v>
          </cell>
          <cell r="M766" t="str">
            <v>casamagdalenafrescobaldi@gmail.com; edelmiraher@gmail.com</v>
          </cell>
          <cell r="N766" t="str">
            <v>SRD</v>
          </cell>
          <cell r="O766" t="str">
            <v>Internado</v>
          </cell>
          <cell r="P766"/>
          <cell r="Q766" t="str">
            <v>Vulneración</v>
          </cell>
          <cell r="R766"/>
          <cell r="S766" t="str">
            <v>11-1540-2020</v>
          </cell>
          <cell r="T766">
            <v>50</v>
          </cell>
          <cell r="U766"/>
          <cell r="V766">
            <v>44181</v>
          </cell>
          <cell r="W766">
            <v>44347</v>
          </cell>
          <cell r="X766">
            <v>398923450</v>
          </cell>
          <cell r="Y766" t="str">
            <v>Ana Lucia Villota Escandón</v>
          </cell>
        </row>
        <row r="767">
          <cell r="B767" t="str">
            <v>11-23-766</v>
          </cell>
          <cell r="C767" t="str">
            <v>Bogotá</v>
          </cell>
          <cell r="D767" t="str">
            <v>Asociación nuevo futuro de Colombia</v>
          </cell>
          <cell r="E767" t="str">
            <v>800230540-4</v>
          </cell>
          <cell r="F767" t="str">
            <v>Clemencia Castillo de Polidura - Apoderada Jenny Patricia de La Pava Santos</v>
          </cell>
          <cell r="G767" t="str">
            <v>Salitre 1</v>
          </cell>
          <cell r="H767" t="str">
            <v>Vereda el Salitre finca La Mariquita</v>
          </cell>
          <cell r="I767" t="str">
            <v>La Calera</v>
          </cell>
          <cell r="J767" t="str">
            <v>Regional</v>
          </cell>
          <cell r="K767">
            <v>8609084</v>
          </cell>
          <cell r="L767" t="str">
            <v>3143956875-3115445867</v>
          </cell>
          <cell r="M767" t="str">
            <v>hogares@nuevofuturocolombia.org</v>
          </cell>
          <cell r="N767" t="str">
            <v>SRD</v>
          </cell>
          <cell r="O767" t="str">
            <v>Internado</v>
          </cell>
          <cell r="P767"/>
          <cell r="Q767" t="str">
            <v>Vulneración</v>
          </cell>
          <cell r="R767"/>
          <cell r="S767" t="str">
            <v>11-1514-2020</v>
          </cell>
          <cell r="T767">
            <v>95</v>
          </cell>
          <cell r="U767"/>
          <cell r="V767">
            <v>44181</v>
          </cell>
          <cell r="W767">
            <v>44347</v>
          </cell>
          <cell r="X767">
            <v>757954555</v>
          </cell>
          <cell r="Y767" t="str">
            <v>Ana Lucia Villota Escandón</v>
          </cell>
        </row>
        <row r="768">
          <cell r="B768" t="str">
            <v>11-23-767</v>
          </cell>
          <cell r="C768" t="str">
            <v>Bogotá</v>
          </cell>
          <cell r="D768" t="str">
            <v>Asociación nuevo futuro de Colombia</v>
          </cell>
          <cell r="E768" t="str">
            <v>800230540-4</v>
          </cell>
          <cell r="F768" t="str">
            <v>Clemencia Castillo de Polidura - Apoderada Jenny Patricia de La Pava Santos</v>
          </cell>
          <cell r="G768" t="str">
            <v>Salitre 2</v>
          </cell>
          <cell r="H768" t="str">
            <v>Vereda el Salitre finca La Mariquita</v>
          </cell>
          <cell r="I768" t="str">
            <v>La Calera</v>
          </cell>
          <cell r="J768" t="str">
            <v>Regional</v>
          </cell>
          <cell r="K768">
            <v>8609165</v>
          </cell>
          <cell r="L768" t="str">
            <v>3143956875-3115445867</v>
          </cell>
          <cell r="M768" t="str">
            <v>hogares@nuevofuturocolombia.org</v>
          </cell>
          <cell r="N768" t="str">
            <v>SRD</v>
          </cell>
          <cell r="O768" t="str">
            <v>Internado</v>
          </cell>
          <cell r="P768"/>
          <cell r="Q768" t="str">
            <v>Vulneración</v>
          </cell>
          <cell r="R768"/>
          <cell r="S768" t="str">
            <v>11-1514-2020</v>
          </cell>
          <cell r="T768"/>
          <cell r="U768"/>
          <cell r="V768">
            <v>44181</v>
          </cell>
          <cell r="W768">
            <v>44347</v>
          </cell>
          <cell r="X768"/>
          <cell r="Y768" t="str">
            <v>Ana Lucia Villota Escandón</v>
          </cell>
        </row>
        <row r="769">
          <cell r="B769" t="str">
            <v>11-23-768</v>
          </cell>
          <cell r="C769" t="str">
            <v>Bogotá</v>
          </cell>
          <cell r="D769" t="str">
            <v>Asociación nuevo futuro de Colombia</v>
          </cell>
          <cell r="E769" t="str">
            <v>800230540-4</v>
          </cell>
          <cell r="F769" t="str">
            <v>Clemencia Castillo de Polidura - Apoderada Jenny Patricia de La Pava Santos</v>
          </cell>
          <cell r="G769" t="str">
            <v>Salitre Hogar Esmeraldita</v>
          </cell>
          <cell r="H769" t="str">
            <v>Vereda San Jose finca El Recuerdo</v>
          </cell>
          <cell r="I769" t="str">
            <v>La Calera</v>
          </cell>
          <cell r="J769" t="str">
            <v>Regional</v>
          </cell>
          <cell r="K769">
            <v>8601253</v>
          </cell>
          <cell r="L769" t="str">
            <v>3143956875-3115445867</v>
          </cell>
          <cell r="M769" t="str">
            <v>hogares@nuevofuturocolombia.org</v>
          </cell>
          <cell r="N769" t="str">
            <v>SRD</v>
          </cell>
          <cell r="O769" t="str">
            <v>Internado</v>
          </cell>
          <cell r="P769"/>
          <cell r="Q769" t="str">
            <v>Vulneración</v>
          </cell>
          <cell r="R769"/>
          <cell r="S769" t="str">
            <v>11-1514-2020</v>
          </cell>
          <cell r="T769"/>
          <cell r="U769"/>
          <cell r="V769">
            <v>44181</v>
          </cell>
          <cell r="W769">
            <v>44347</v>
          </cell>
          <cell r="X769"/>
          <cell r="Y769" t="str">
            <v>Ana Lucia Villota Escandón</v>
          </cell>
        </row>
        <row r="770">
          <cell r="B770" t="str">
            <v>11-23-769</v>
          </cell>
          <cell r="C770" t="str">
            <v>Bogotá</v>
          </cell>
          <cell r="D770" t="str">
            <v>Asociación nuevo futuro de Colombia</v>
          </cell>
          <cell r="E770" t="str">
            <v>800230540-4</v>
          </cell>
          <cell r="F770" t="str">
            <v>Clemencia Castillo de Polidura - Apoderada Jenny Patricia de La Pava Santos</v>
          </cell>
          <cell r="G770" t="str">
            <v>Hogar Edén</v>
          </cell>
          <cell r="H770" t="str">
            <v>Vereda el Salitre finca El Jadel</v>
          </cell>
          <cell r="I770" t="str">
            <v>La Calera</v>
          </cell>
          <cell r="J770" t="str">
            <v>Regional</v>
          </cell>
          <cell r="K770">
            <v>8600438</v>
          </cell>
          <cell r="L770" t="str">
            <v>3143956875-3115445867</v>
          </cell>
          <cell r="M770" t="str">
            <v>hogares@nuevofuturocolombia.org</v>
          </cell>
          <cell r="N770" t="str">
            <v>SRD</v>
          </cell>
          <cell r="O770" t="str">
            <v>Internado</v>
          </cell>
          <cell r="P770"/>
          <cell r="Q770" t="str">
            <v>Vulneración</v>
          </cell>
          <cell r="R770"/>
          <cell r="S770" t="str">
            <v>11-1514-2020</v>
          </cell>
          <cell r="T770"/>
          <cell r="U770"/>
          <cell r="V770">
            <v>44181</v>
          </cell>
          <cell r="W770">
            <v>44347</v>
          </cell>
          <cell r="X770"/>
          <cell r="Y770" t="str">
            <v>Ana Lucia Villota Escandón</v>
          </cell>
        </row>
        <row r="771">
          <cell r="B771" t="str">
            <v>11-23-770</v>
          </cell>
          <cell r="C771" t="str">
            <v>Bogotá</v>
          </cell>
          <cell r="D771" t="str">
            <v>Asociación nuevo futuro de Colombia</v>
          </cell>
          <cell r="E771" t="str">
            <v>800230540-4</v>
          </cell>
          <cell r="F771" t="str">
            <v>Clemencia Castillo de Polidura - Apoderada Jenny Patricia de La Pava Santos</v>
          </cell>
          <cell r="G771" t="str">
            <v>Hogar Calera</v>
          </cell>
          <cell r="H771" t="str">
            <v>Carrera 9 No. 8-23 Villa 70 Alto de la Virgen</v>
          </cell>
          <cell r="I771" t="str">
            <v>La Calera</v>
          </cell>
          <cell r="J771" t="str">
            <v>Regional</v>
          </cell>
          <cell r="K771">
            <v>8603848</v>
          </cell>
          <cell r="L771" t="str">
            <v>3143956875-3115445867</v>
          </cell>
          <cell r="M771" t="str">
            <v>hogares@nuevofuturocolombia.org</v>
          </cell>
          <cell r="N771" t="str">
            <v>SRD</v>
          </cell>
          <cell r="O771" t="str">
            <v>Internado</v>
          </cell>
          <cell r="P771"/>
          <cell r="Q771" t="str">
            <v>Vulneración</v>
          </cell>
          <cell r="R771"/>
          <cell r="S771" t="str">
            <v>11-1514-2020</v>
          </cell>
          <cell r="T771"/>
          <cell r="U771"/>
          <cell r="V771">
            <v>44181</v>
          </cell>
          <cell r="W771">
            <v>44347</v>
          </cell>
          <cell r="X771"/>
          <cell r="Y771" t="str">
            <v>Ana Lucia Villota Escandón</v>
          </cell>
        </row>
        <row r="772">
          <cell r="B772" t="str">
            <v>11-23-771</v>
          </cell>
          <cell r="C772" t="str">
            <v>Bogotá</v>
          </cell>
          <cell r="D772" t="str">
            <v>Asociación nuevo futuro de Colombia</v>
          </cell>
          <cell r="E772" t="str">
            <v>800230540-4</v>
          </cell>
          <cell r="F772" t="str">
            <v>Clemencia Castillo de Polidura - Apoderada Jenny Patricia de La Pava Santos</v>
          </cell>
          <cell r="G772" t="str">
            <v>Hogar El Polo</v>
          </cell>
          <cell r="H772" t="str">
            <v>Carrera 9 No. 9-59 Villa 70 Alto de la Virgen</v>
          </cell>
          <cell r="I772" t="str">
            <v>La Calera</v>
          </cell>
          <cell r="J772" t="str">
            <v>Regional</v>
          </cell>
          <cell r="K772">
            <v>8754443</v>
          </cell>
          <cell r="L772" t="str">
            <v>3143956875-3115445867</v>
          </cell>
          <cell r="M772" t="str">
            <v>hogares@nuevofuturocolombia.org</v>
          </cell>
          <cell r="N772" t="str">
            <v>SRD</v>
          </cell>
          <cell r="O772" t="str">
            <v>Internado</v>
          </cell>
          <cell r="P772"/>
          <cell r="Q772" t="str">
            <v>Vulneración</v>
          </cell>
          <cell r="R772"/>
          <cell r="S772" t="str">
            <v>11-1514-2020</v>
          </cell>
          <cell r="T772"/>
          <cell r="U772"/>
          <cell r="V772">
            <v>44181</v>
          </cell>
          <cell r="W772">
            <v>44347</v>
          </cell>
          <cell r="X772"/>
          <cell r="Y772" t="str">
            <v>Ana Lucia Villota Escandón</v>
          </cell>
        </row>
        <row r="773">
          <cell r="B773" t="str">
            <v>11-137-772</v>
          </cell>
          <cell r="C773" t="str">
            <v>Bogotá</v>
          </cell>
          <cell r="D773" t="str">
            <v>Fundación hogar San Mauricio</v>
          </cell>
          <cell r="E773" t="str">
            <v>860515777-5</v>
          </cell>
          <cell r="F773" t="str">
            <v>Gloria Londoño de Cajiao</v>
          </cell>
          <cell r="G773" t="str">
            <v>San Mauricio</v>
          </cell>
          <cell r="H773" t="str">
            <v>Carrera 80 No. 172A-90 San Jose de Bavaria</v>
          </cell>
          <cell r="I773" t="str">
            <v>Bogotá, D.C.</v>
          </cell>
          <cell r="J773" t="str">
            <v>Regional</v>
          </cell>
          <cell r="K773">
            <v>6709850</v>
          </cell>
          <cell r="L773" t="str">
            <v>3153314085 - 3132560732</v>
          </cell>
          <cell r="M773" t="str">
            <v>hogar@sanmauricio.org;coordinacionpss@sanmauricio.org</v>
          </cell>
          <cell r="N773" t="str">
            <v>SRD</v>
          </cell>
          <cell r="O773" t="str">
            <v>Internado</v>
          </cell>
          <cell r="P773"/>
          <cell r="Q773" t="str">
            <v>Vulneración</v>
          </cell>
          <cell r="R773"/>
          <cell r="S773" t="str">
            <v>11-1548-2020</v>
          </cell>
          <cell r="T773">
            <v>160</v>
          </cell>
          <cell r="U773"/>
          <cell r="V773">
            <v>44181</v>
          </cell>
          <cell r="W773">
            <v>44347</v>
          </cell>
          <cell r="X773">
            <v>1276555040</v>
          </cell>
          <cell r="Y773" t="str">
            <v>Ana Lucia Villota Escandón</v>
          </cell>
        </row>
        <row r="774">
          <cell r="B774" t="str">
            <v>11-90-773</v>
          </cell>
          <cell r="C774" t="str">
            <v>Bogotá</v>
          </cell>
          <cell r="D774" t="str">
            <v>Fundación ayuda a La infancia Hogares Bambi Bogotá</v>
          </cell>
          <cell r="E774" t="str">
            <v>800035174-6</v>
          </cell>
          <cell r="F774" t="str">
            <v>Nelsy Mabel Arandia Forero</v>
          </cell>
          <cell r="G774" t="str">
            <v>Hogar Bambi</v>
          </cell>
          <cell r="H774" t="str">
            <v>Transversal 5Q No. 48J-24 Sur - Barrio Callejón de Santa Barbara</v>
          </cell>
          <cell r="I774" t="str">
            <v>Bogotá, D.C.</v>
          </cell>
          <cell r="J774" t="str">
            <v>Regional</v>
          </cell>
          <cell r="K774">
            <v>2797150</v>
          </cell>
          <cell r="L774" t="str">
            <v>3124482125-3125004412</v>
          </cell>
          <cell r="M774" t="str">
            <v>hogarbambi@gmail.com</v>
          </cell>
          <cell r="N774" t="str">
            <v>SRD</v>
          </cell>
          <cell r="O774" t="str">
            <v>Internado</v>
          </cell>
          <cell r="P774"/>
          <cell r="Q774" t="str">
            <v>Vulneración</v>
          </cell>
          <cell r="R774"/>
          <cell r="S774" t="str">
            <v>11-1544-2020</v>
          </cell>
          <cell r="T774">
            <v>50</v>
          </cell>
          <cell r="U774"/>
          <cell r="V774">
            <v>44181</v>
          </cell>
          <cell r="W774">
            <v>44347</v>
          </cell>
          <cell r="X774">
            <v>398923450</v>
          </cell>
          <cell r="Y774" t="str">
            <v>Ana Lucia Villota Escandón</v>
          </cell>
        </row>
        <row r="775">
          <cell r="B775" t="str">
            <v>11-165-774</v>
          </cell>
          <cell r="C775" t="str">
            <v>Bogotá</v>
          </cell>
          <cell r="D775" t="str">
            <v>Fundación niños de los Andes</v>
          </cell>
          <cell r="E775" t="str">
            <v>800036578-2</v>
          </cell>
          <cell r="F775" t="str">
            <v>Diana Jeannette Zamudio</v>
          </cell>
          <cell r="G775" t="str">
            <v>Nuevo Amanecer</v>
          </cell>
          <cell r="H775" t="str">
            <v>Carrera 7 No. 237-54 Barrio Torca</v>
          </cell>
          <cell r="I775" t="str">
            <v>Bogotá, D.C.</v>
          </cell>
          <cell r="J775" t="str">
            <v>Regional</v>
          </cell>
          <cell r="K775" t="str">
            <v>6677537-6780655</v>
          </cell>
          <cell r="L775" t="str">
            <v>3144449889-3114584142-3142406119</v>
          </cell>
          <cell r="M775" t="str">
            <v>coordinacionna@ninandes.org;luzmyvargasp@gmail.com</v>
          </cell>
          <cell r="N775" t="str">
            <v>SRD</v>
          </cell>
          <cell r="O775" t="str">
            <v>Internado</v>
          </cell>
          <cell r="P775"/>
          <cell r="Q775" t="str">
            <v>Vulneración</v>
          </cell>
          <cell r="R775"/>
          <cell r="S775" t="str">
            <v>11-1522-2020</v>
          </cell>
          <cell r="T775">
            <v>62</v>
          </cell>
          <cell r="U775"/>
          <cell r="V775">
            <v>44181</v>
          </cell>
          <cell r="W775">
            <v>44347</v>
          </cell>
          <cell r="X775">
            <v>494665078</v>
          </cell>
          <cell r="Y775" t="str">
            <v>Ana Lucia Villota Escandón</v>
          </cell>
        </row>
        <row r="776">
          <cell r="B776" t="str">
            <v>11-165-775</v>
          </cell>
          <cell r="C776" t="str">
            <v>Bogotá</v>
          </cell>
          <cell r="D776" t="str">
            <v>Fundación niños de los Andes</v>
          </cell>
          <cell r="E776" t="str">
            <v>800036578-2</v>
          </cell>
          <cell r="F776" t="str">
            <v>Diana Jeannette Zamudio</v>
          </cell>
          <cell r="G776" t="str">
            <v>San Patrick</v>
          </cell>
          <cell r="H776" t="str">
            <v>Carrera 70D No. 49-72 Normandía</v>
          </cell>
          <cell r="I776" t="str">
            <v>Bogotá, D.C.</v>
          </cell>
          <cell r="J776" t="str">
            <v>Regional</v>
          </cell>
          <cell r="K776">
            <v>4048072</v>
          </cell>
          <cell r="L776">
            <v>3163991701</v>
          </cell>
          <cell r="M776" t="str">
            <v>stpatrick@ninandes.org</v>
          </cell>
          <cell r="N776" t="str">
            <v>SRD</v>
          </cell>
          <cell r="O776" t="str">
            <v>Internado</v>
          </cell>
          <cell r="P776"/>
          <cell r="Q776" t="str">
            <v>Vulneración</v>
          </cell>
          <cell r="R776"/>
          <cell r="S776" t="str">
            <v>11-1521-2020</v>
          </cell>
          <cell r="T776">
            <v>34</v>
          </cell>
          <cell r="U776"/>
          <cell r="V776">
            <v>44181</v>
          </cell>
          <cell r="W776">
            <v>44347</v>
          </cell>
          <cell r="X776">
            <v>271267946</v>
          </cell>
          <cell r="Y776" t="str">
            <v>Ana Lucia Villota Escandón</v>
          </cell>
        </row>
        <row r="777">
          <cell r="B777" t="str">
            <v>11-231-776</v>
          </cell>
          <cell r="C777" t="str">
            <v>Bogotá</v>
          </cell>
          <cell r="D777" t="str">
            <v>Hogares Club Michin</v>
          </cell>
          <cell r="E777" t="str">
            <v>860020370-6</v>
          </cell>
          <cell r="F777" t="str">
            <v>Cecilia del Pilar Escobar de Posada</v>
          </cell>
          <cell r="G777" t="str">
            <v>Casa Tea Weiss</v>
          </cell>
          <cell r="H777" t="str">
            <v>Calle 72A No. 72A-06 Barrio Santa Maria Del Lago</v>
          </cell>
          <cell r="I777" t="str">
            <v>Bogotá, D.C.</v>
          </cell>
          <cell r="J777" t="str">
            <v>Regional</v>
          </cell>
          <cell r="K777">
            <v>7290524</v>
          </cell>
          <cell r="L777" t="str">
            <v>3123861724
3212082609</v>
          </cell>
          <cell r="M777" t="str">
            <v>michin@fundacionmichin.org
rguana@fundacionmichin.org</v>
          </cell>
          <cell r="N777" t="str">
            <v>SRD</v>
          </cell>
          <cell r="O777" t="str">
            <v>Internado</v>
          </cell>
          <cell r="P777"/>
          <cell r="Q777" t="str">
            <v>Vulneración</v>
          </cell>
          <cell r="R777"/>
          <cell r="S777" t="str">
            <v>11-1541-2020</v>
          </cell>
          <cell r="T777">
            <v>180</v>
          </cell>
          <cell r="U777"/>
          <cell r="V777">
            <v>44181</v>
          </cell>
          <cell r="W777">
            <v>44347</v>
          </cell>
          <cell r="X777">
            <v>1436124420</v>
          </cell>
          <cell r="Y777" t="str">
            <v>Ana Lucia Villota Escandón</v>
          </cell>
        </row>
        <row r="778">
          <cell r="B778" t="str">
            <v>11-231-777</v>
          </cell>
          <cell r="C778" t="str">
            <v>Bogotá</v>
          </cell>
          <cell r="D778" t="str">
            <v>Hogares Club Michin</v>
          </cell>
          <cell r="E778" t="str">
            <v>860020370-6</v>
          </cell>
          <cell r="F778" t="str">
            <v>Cecilia del Pilar Escobar de Posada</v>
          </cell>
          <cell r="G778" t="str">
            <v>Casa Effie Wetton</v>
          </cell>
          <cell r="H778" t="str">
            <v>Carrera 75 No. 72-31 Barrio Santa Maria Del Lago</v>
          </cell>
          <cell r="I778" t="str">
            <v>Bogotá, D.C.</v>
          </cell>
          <cell r="J778" t="str">
            <v>Regional</v>
          </cell>
          <cell r="K778">
            <v>7732634</v>
          </cell>
          <cell r="L778" t="str">
            <v>3123861724
3212082609</v>
          </cell>
          <cell r="M778" t="str">
            <v>michin@fundacionmichin.org
rguana@fundacionmichin.org</v>
          </cell>
          <cell r="N778" t="str">
            <v>SRD</v>
          </cell>
          <cell r="O778" t="str">
            <v>Internado</v>
          </cell>
          <cell r="P778"/>
          <cell r="Q778" t="str">
            <v>Vulneración</v>
          </cell>
          <cell r="R778"/>
          <cell r="S778" t="str">
            <v>11-1541-2020</v>
          </cell>
          <cell r="T778"/>
          <cell r="U778"/>
          <cell r="V778">
            <v>44181</v>
          </cell>
          <cell r="W778">
            <v>44347</v>
          </cell>
          <cell r="X778"/>
          <cell r="Y778" t="str">
            <v>Ana Lucia Villota Escandón</v>
          </cell>
        </row>
        <row r="779">
          <cell r="B779" t="str">
            <v>11-231-778</v>
          </cell>
          <cell r="C779" t="str">
            <v>Bogotá</v>
          </cell>
          <cell r="D779" t="str">
            <v>Hogares Club Michin</v>
          </cell>
          <cell r="E779" t="str">
            <v>860020370-6</v>
          </cell>
          <cell r="F779" t="str">
            <v>Cecilia del Pilar Escobar de Posada</v>
          </cell>
          <cell r="G779" t="str">
            <v>Casa Brita Engel</v>
          </cell>
          <cell r="H779" t="str">
            <v>Calle 72A No. 74A-27 Barrio Santa Maria Del Lago</v>
          </cell>
          <cell r="I779" t="str">
            <v>Bogotá, D.C.</v>
          </cell>
          <cell r="J779" t="str">
            <v>Regional</v>
          </cell>
          <cell r="K779">
            <v>4290914</v>
          </cell>
          <cell r="L779" t="str">
            <v>3123861724
3212082609</v>
          </cell>
          <cell r="M779" t="str">
            <v>michin@fundacionmichin.org
rguana@fundacionmichin.org</v>
          </cell>
          <cell r="N779" t="str">
            <v>SRD</v>
          </cell>
          <cell r="O779" t="str">
            <v>Internado</v>
          </cell>
          <cell r="P779"/>
          <cell r="Q779" t="str">
            <v>Vulneración</v>
          </cell>
          <cell r="R779"/>
          <cell r="S779" t="str">
            <v>11-1541-2020</v>
          </cell>
          <cell r="T779"/>
          <cell r="U779"/>
          <cell r="V779">
            <v>44181</v>
          </cell>
          <cell r="W779">
            <v>44347</v>
          </cell>
          <cell r="X779"/>
          <cell r="Y779" t="str">
            <v>Ana Lucia Villota Escandón</v>
          </cell>
        </row>
        <row r="780">
          <cell r="B780" t="str">
            <v>11-231-779</v>
          </cell>
          <cell r="C780" t="str">
            <v>Bogotá</v>
          </cell>
          <cell r="D780" t="str">
            <v>Hogares Club Michin</v>
          </cell>
          <cell r="E780" t="str">
            <v>860020370-6</v>
          </cell>
          <cell r="F780" t="str">
            <v>Cecilia del Pilar Escobar de Posada</v>
          </cell>
          <cell r="G780" t="str">
            <v>Casa Sofia Tamayo</v>
          </cell>
          <cell r="H780" t="str">
            <v>Carrera 74A No. 73A-36 Barrio Santa Maria Del Lago</v>
          </cell>
          <cell r="I780" t="str">
            <v>Bogotá, D.C.</v>
          </cell>
          <cell r="J780" t="str">
            <v>Regional</v>
          </cell>
          <cell r="K780">
            <v>7292792</v>
          </cell>
          <cell r="L780" t="str">
            <v>3123861724
3212082609</v>
          </cell>
          <cell r="M780" t="str">
            <v>michin@fundacionmichin.org
rguana@fundacionmichin.org</v>
          </cell>
          <cell r="N780" t="str">
            <v>SRD</v>
          </cell>
          <cell r="O780" t="str">
            <v>Internado</v>
          </cell>
          <cell r="P780"/>
          <cell r="Q780" t="str">
            <v>Vulneración</v>
          </cell>
          <cell r="R780"/>
          <cell r="S780" t="str">
            <v>11-1541-2020</v>
          </cell>
          <cell r="T780"/>
          <cell r="U780"/>
          <cell r="V780">
            <v>44181</v>
          </cell>
          <cell r="W780">
            <v>44347</v>
          </cell>
          <cell r="X780"/>
          <cell r="Y780" t="str">
            <v>Ana Lucia Villota Escandón</v>
          </cell>
        </row>
        <row r="781">
          <cell r="B781" t="str">
            <v>11-231-780</v>
          </cell>
          <cell r="C781" t="str">
            <v>Bogotá</v>
          </cell>
          <cell r="D781" t="str">
            <v>Hogares Club Michin</v>
          </cell>
          <cell r="E781" t="str">
            <v>860020370-6</v>
          </cell>
          <cell r="F781" t="str">
            <v>Cecilia del Pilar Escobar de Posada</v>
          </cell>
          <cell r="G781" t="str">
            <v>Casa Genia Buverte</v>
          </cell>
          <cell r="H781" t="str">
            <v>Calle 72A No. 73A-62 Barrio Santa Maria Del Lago</v>
          </cell>
          <cell r="I781" t="str">
            <v>Bogotá, D.C.</v>
          </cell>
          <cell r="J781" t="str">
            <v>Regional</v>
          </cell>
          <cell r="K781">
            <v>7292792</v>
          </cell>
          <cell r="L781" t="str">
            <v>3123861724
3212082609</v>
          </cell>
          <cell r="M781" t="str">
            <v>michin@fundacionmichin.org
rguana@fundacionmichin.org</v>
          </cell>
          <cell r="N781" t="str">
            <v>SRD</v>
          </cell>
          <cell r="O781" t="str">
            <v>Internado</v>
          </cell>
          <cell r="P781"/>
          <cell r="Q781" t="str">
            <v>Vulneración</v>
          </cell>
          <cell r="R781"/>
          <cell r="S781" t="str">
            <v>11-1541-2020</v>
          </cell>
          <cell r="T781"/>
          <cell r="U781"/>
          <cell r="V781">
            <v>44181</v>
          </cell>
          <cell r="W781">
            <v>44347</v>
          </cell>
          <cell r="X781"/>
          <cell r="Y781" t="str">
            <v>Ana Lucia Villota Escandón</v>
          </cell>
        </row>
        <row r="782">
          <cell r="B782" t="str">
            <v>11-231-781</v>
          </cell>
          <cell r="C782" t="str">
            <v>Bogotá</v>
          </cell>
          <cell r="D782" t="str">
            <v>Hogares Club Michin</v>
          </cell>
          <cell r="E782" t="str">
            <v>860020370-6</v>
          </cell>
          <cell r="F782" t="str">
            <v>Cecilia del Pilar Escobar de Posada</v>
          </cell>
          <cell r="G782" t="str">
            <v>Casa Esther Julia</v>
          </cell>
          <cell r="H782" t="str">
            <v>Calle 72A No. 72A-65 Barrio Santa Maria Del Lago</v>
          </cell>
          <cell r="I782" t="str">
            <v>Bogotá, D.C.</v>
          </cell>
          <cell r="J782" t="str">
            <v>Regional</v>
          </cell>
          <cell r="K782">
            <v>7290460</v>
          </cell>
          <cell r="L782" t="str">
            <v>3123861724
3212082609</v>
          </cell>
          <cell r="M782" t="str">
            <v>michin@fundacionmichin.org
rguana@fundacionmichin.org</v>
          </cell>
          <cell r="N782" t="str">
            <v>SRD</v>
          </cell>
          <cell r="O782" t="str">
            <v>Internado</v>
          </cell>
          <cell r="P782"/>
          <cell r="Q782" t="str">
            <v>Vulneración</v>
          </cell>
          <cell r="R782"/>
          <cell r="S782" t="str">
            <v>11-1541-2020</v>
          </cell>
          <cell r="T782"/>
          <cell r="U782"/>
          <cell r="V782">
            <v>44181</v>
          </cell>
          <cell r="W782">
            <v>44347</v>
          </cell>
          <cell r="X782"/>
          <cell r="Y782" t="str">
            <v>Ana Lucia Villota Escandón</v>
          </cell>
        </row>
        <row r="783">
          <cell r="B783" t="str">
            <v>11-231-782</v>
          </cell>
          <cell r="C783" t="str">
            <v>Bogotá</v>
          </cell>
          <cell r="D783" t="str">
            <v>Hogares Club Michin</v>
          </cell>
          <cell r="E783" t="str">
            <v>860020370-6</v>
          </cell>
          <cell r="F783" t="str">
            <v>Cecilia del Pilar Escobar de Posada</v>
          </cell>
          <cell r="G783" t="str">
            <v>Casa Angela</v>
          </cell>
          <cell r="H783" t="str">
            <v>Calle 72A No. 73A-45 Barrio Santa Maria Del Lago</v>
          </cell>
          <cell r="I783" t="str">
            <v>Bogotá, D.C.</v>
          </cell>
          <cell r="J783" t="str">
            <v>Regional</v>
          </cell>
          <cell r="K783">
            <v>7658095</v>
          </cell>
          <cell r="L783" t="str">
            <v>3123861724
3212082609</v>
          </cell>
          <cell r="M783" t="str">
            <v>michin@fundacionmichin.org
rguana@fundacionmichin.org</v>
          </cell>
          <cell r="N783" t="str">
            <v>SRD</v>
          </cell>
          <cell r="O783" t="str">
            <v>Internado</v>
          </cell>
          <cell r="P783"/>
          <cell r="Q783" t="str">
            <v>Vulneración</v>
          </cell>
          <cell r="R783"/>
          <cell r="S783" t="str">
            <v>11-1541-2020</v>
          </cell>
          <cell r="T783"/>
          <cell r="U783"/>
          <cell r="V783">
            <v>44181</v>
          </cell>
          <cell r="W783">
            <v>44347</v>
          </cell>
          <cell r="X783"/>
          <cell r="Y783" t="str">
            <v>Ana Lucia Villota Escandón</v>
          </cell>
        </row>
        <row r="784">
          <cell r="B784" t="str">
            <v>11-231-783</v>
          </cell>
          <cell r="C784" t="str">
            <v>Bogotá</v>
          </cell>
          <cell r="D784" t="str">
            <v>Hogares Club Michin</v>
          </cell>
          <cell r="E784" t="str">
            <v>860020370-6</v>
          </cell>
          <cell r="F784" t="str">
            <v>Cecilia del Pilar Escobar de Posada</v>
          </cell>
          <cell r="G784" t="str">
            <v>Casa Sarita</v>
          </cell>
          <cell r="H784" t="str">
            <v>Calle 72A No. 72A-43 Barrio Santa Maria Del Lago</v>
          </cell>
          <cell r="I784" t="str">
            <v>Bogotá, D.C.</v>
          </cell>
          <cell r="J784" t="str">
            <v>Regional</v>
          </cell>
          <cell r="K784">
            <v>7812298</v>
          </cell>
          <cell r="L784" t="str">
            <v>3123861724
3212082609</v>
          </cell>
          <cell r="M784" t="str">
            <v>michin@fundacionmichin.org
rguana@fundacionmichin.org</v>
          </cell>
          <cell r="N784" t="str">
            <v>SRD</v>
          </cell>
          <cell r="O784" t="str">
            <v>Internado</v>
          </cell>
          <cell r="P784"/>
          <cell r="Q784" t="str">
            <v>Vulneración</v>
          </cell>
          <cell r="R784"/>
          <cell r="S784" t="str">
            <v>11-1541-2020</v>
          </cell>
          <cell r="T784"/>
          <cell r="U784"/>
          <cell r="V784">
            <v>44181</v>
          </cell>
          <cell r="W784">
            <v>44347</v>
          </cell>
          <cell r="X784"/>
          <cell r="Y784" t="str">
            <v>Ana Lucia Villota Escandón</v>
          </cell>
        </row>
        <row r="785">
          <cell r="B785" t="str">
            <v>11-51-784</v>
          </cell>
          <cell r="C785" t="str">
            <v>Bogotá</v>
          </cell>
          <cell r="D785" t="str">
            <v>Congregación siervas de Cristo sacerdote - Sagrada familia</v>
          </cell>
          <cell r="E785" t="str">
            <v>860007314-1</v>
          </cell>
          <cell r="F785" t="str">
            <v>Maria Raquel Escalante Castañeda - Apoderada Hermana Ana Stella Sorza Acosta</v>
          </cell>
          <cell r="G785" t="str">
            <v>Hogar Sagrada Familia</v>
          </cell>
          <cell r="H785" t="str">
            <v>Carrera 8 No. 1D-25 Barrio Las Cruces</v>
          </cell>
          <cell r="I785" t="str">
            <v>Bogotá, D.C.</v>
          </cell>
          <cell r="J785" t="str">
            <v>Regional</v>
          </cell>
          <cell r="K785" t="str">
            <v>2336423-2800282</v>
          </cell>
          <cell r="L785" t="str">
            <v>3118347996-3214956391</v>
          </cell>
          <cell r="M785" t="str">
            <v>hogarsagradafam@gmail.com</v>
          </cell>
          <cell r="N785" t="str">
            <v>SRD</v>
          </cell>
          <cell r="O785" t="str">
            <v>Internado</v>
          </cell>
          <cell r="P785"/>
          <cell r="Q785" t="str">
            <v>Vulneración</v>
          </cell>
          <cell r="R785"/>
          <cell r="S785" t="str">
            <v>11-1543-2020</v>
          </cell>
          <cell r="T785">
            <v>95</v>
          </cell>
          <cell r="U785"/>
          <cell r="V785">
            <v>44181</v>
          </cell>
          <cell r="W785">
            <v>44347</v>
          </cell>
          <cell r="X785">
            <v>757954555</v>
          </cell>
          <cell r="Y785" t="str">
            <v>Ana Lucia Villota Escandón</v>
          </cell>
        </row>
        <row r="786">
          <cell r="B786" t="str">
            <v>11-148-785</v>
          </cell>
          <cell r="C786" t="str">
            <v>Bogotá</v>
          </cell>
          <cell r="D786" t="str">
            <v>Fundación la esperanza de Amaly</v>
          </cell>
          <cell r="E786" t="str">
            <v>900307312-7</v>
          </cell>
          <cell r="F786" t="str">
            <v>Patricia Del Carmen Gonzalez Aguirre</v>
          </cell>
          <cell r="G786" t="str">
            <v>Casa Amaly</v>
          </cell>
          <cell r="H786" t="str">
            <v>Calle 22L No. 96H-45 Fontibón</v>
          </cell>
          <cell r="I786" t="str">
            <v>Bogotá, D.C.</v>
          </cell>
          <cell r="J786" t="str">
            <v>Regional</v>
          </cell>
          <cell r="K786">
            <v>4216836</v>
          </cell>
          <cell r="L786">
            <v>3186594441</v>
          </cell>
          <cell r="M786" t="str">
            <v>fundamaly@gmail.com</v>
          </cell>
          <cell r="N786" t="str">
            <v>SRD</v>
          </cell>
          <cell r="O786" t="str">
            <v>Internado</v>
          </cell>
          <cell r="P786"/>
          <cell r="Q786" t="str">
            <v>Vulneración</v>
          </cell>
          <cell r="R786"/>
          <cell r="S786" t="str">
            <v>11-1552-2020</v>
          </cell>
          <cell r="T786">
            <v>100</v>
          </cell>
          <cell r="U786"/>
          <cell r="V786">
            <v>44181</v>
          </cell>
          <cell r="W786">
            <v>44347</v>
          </cell>
          <cell r="X786">
            <v>797846900</v>
          </cell>
          <cell r="Y786" t="str">
            <v>Ana Lucia Villota Escandón</v>
          </cell>
        </row>
        <row r="787">
          <cell r="B787" t="str">
            <v>11-148-786</v>
          </cell>
          <cell r="C787" t="str">
            <v>Bogotá</v>
          </cell>
          <cell r="D787" t="str">
            <v>Fundación la esperanza de Amaly</v>
          </cell>
          <cell r="E787" t="str">
            <v>900307312-7</v>
          </cell>
          <cell r="F787" t="str">
            <v>Patricia Del Carmen Gonzalez Aguirre</v>
          </cell>
          <cell r="G787" t="str">
            <v>Casa Gabriela</v>
          </cell>
          <cell r="H787" t="str">
            <v>Calle 23G Bis No. 96G-29 Fontibón</v>
          </cell>
          <cell r="I787" t="str">
            <v>Bogotá, D.C.</v>
          </cell>
          <cell r="J787" t="str">
            <v>Regional</v>
          </cell>
          <cell r="K787">
            <v>3103027184</v>
          </cell>
          <cell r="L787">
            <v>3176464404</v>
          </cell>
          <cell r="M787" t="str">
            <v>fundamaly@gmail.com</v>
          </cell>
          <cell r="N787" t="str">
            <v>SRD</v>
          </cell>
          <cell r="O787" t="str">
            <v>Internado</v>
          </cell>
          <cell r="P787"/>
          <cell r="Q787" t="str">
            <v>Vulneración</v>
          </cell>
          <cell r="R787"/>
          <cell r="S787" t="str">
            <v>11-1552-2020</v>
          </cell>
          <cell r="T787"/>
          <cell r="U787"/>
          <cell r="V787">
            <v>44181</v>
          </cell>
          <cell r="W787">
            <v>44347</v>
          </cell>
          <cell r="X787"/>
          <cell r="Y787" t="str">
            <v>Ana Lucia Villota Escandón</v>
          </cell>
        </row>
        <row r="788">
          <cell r="B788" t="str">
            <v>11-57-787</v>
          </cell>
          <cell r="C788" t="str">
            <v>Bogotá</v>
          </cell>
          <cell r="D788" t="str">
            <v>Corporación amor por Colombia</v>
          </cell>
          <cell r="E788" t="str">
            <v>830085547-2</v>
          </cell>
          <cell r="F788" t="str">
            <v>Magnolia Celis Torres</v>
          </cell>
          <cell r="G788" t="str">
            <v>Hogar De Maria</v>
          </cell>
          <cell r="H788" t="str">
            <v>Calle 78 No. 62-12 Simón Bolívar</v>
          </cell>
          <cell r="I788" t="str">
            <v>Bogotá, D.C.</v>
          </cell>
          <cell r="J788" t="str">
            <v>Regional</v>
          </cell>
          <cell r="K788">
            <v>2318390</v>
          </cell>
          <cell r="L788">
            <v>3223662560</v>
          </cell>
          <cell r="M788" t="str">
            <v>coordinacion.hm@axc.com.co ;direccion@axc.com.co;amorxcolombia@hotmail.com</v>
          </cell>
          <cell r="N788" t="str">
            <v>SRD</v>
          </cell>
          <cell r="O788" t="str">
            <v>Internado</v>
          </cell>
          <cell r="P788"/>
          <cell r="Q788" t="str">
            <v>Vulneración</v>
          </cell>
          <cell r="R788"/>
          <cell r="S788" t="str">
            <v>11-1516-2020</v>
          </cell>
          <cell r="T788">
            <v>83</v>
          </cell>
          <cell r="U788"/>
          <cell r="V788">
            <v>44181</v>
          </cell>
          <cell r="W788">
            <v>44347</v>
          </cell>
          <cell r="X788">
            <v>662212927</v>
          </cell>
          <cell r="Y788" t="str">
            <v>Ana Lucia Villota Escandón</v>
          </cell>
        </row>
        <row r="789">
          <cell r="B789" t="str">
            <v>11-151-788</v>
          </cell>
          <cell r="C789" t="str">
            <v>Bogotá</v>
          </cell>
          <cell r="D789" t="str">
            <v>Fundación Laudes</v>
          </cell>
          <cell r="E789" t="str">
            <v>900098908-8</v>
          </cell>
          <cell r="F789" t="str">
            <v>Adriana Barbosa Malaver</v>
          </cell>
          <cell r="G789" t="str">
            <v>Andes</v>
          </cell>
          <cell r="H789" t="str">
            <v>Carrera 65 A No 94-38 Barrio Andes</v>
          </cell>
          <cell r="I789" t="str">
            <v>Bogotá, D.C.</v>
          </cell>
          <cell r="J789" t="str">
            <v>Regional</v>
          </cell>
          <cell r="K789">
            <v>9261947</v>
          </cell>
          <cell r="L789">
            <v>3213928543</v>
          </cell>
          <cell r="M789" t="str">
            <v>laudes4@hotmail.com</v>
          </cell>
          <cell r="N789" t="str">
            <v>SRD</v>
          </cell>
          <cell r="O789" t="str">
            <v>Internado</v>
          </cell>
          <cell r="P789"/>
          <cell r="Q789" t="str">
            <v>Vulneración</v>
          </cell>
          <cell r="R789"/>
          <cell r="S789" t="str">
            <v>11-1551-2020</v>
          </cell>
          <cell r="T789">
            <v>165</v>
          </cell>
          <cell r="U789"/>
          <cell r="V789">
            <v>44181</v>
          </cell>
          <cell r="W789">
            <v>44347</v>
          </cell>
          <cell r="X789">
            <v>1316447385</v>
          </cell>
          <cell r="Y789" t="str">
            <v>Ana Lucia Villota Escandón</v>
          </cell>
        </row>
        <row r="790">
          <cell r="B790" t="str">
            <v>11-151-789</v>
          </cell>
          <cell r="C790" t="str">
            <v>Bogotá</v>
          </cell>
          <cell r="D790" t="str">
            <v>Fundación Laudes</v>
          </cell>
          <cell r="E790" t="str">
            <v>900098908-8</v>
          </cell>
          <cell r="F790" t="str">
            <v>Adriana Barbosa Malaver</v>
          </cell>
          <cell r="G790" t="str">
            <v>Marsella</v>
          </cell>
          <cell r="H790" t="str">
            <v>Calle 6B No. 71D-14 Barrio Marsella</v>
          </cell>
          <cell r="I790" t="str">
            <v>Bogotá, D.C.</v>
          </cell>
          <cell r="J790" t="str">
            <v>Regional</v>
          </cell>
          <cell r="K790">
            <v>6635752</v>
          </cell>
          <cell r="L790">
            <v>3133406502</v>
          </cell>
          <cell r="M790" t="str">
            <v>laudes4@hotmail.com</v>
          </cell>
          <cell r="N790" t="str">
            <v>SRD</v>
          </cell>
          <cell r="O790" t="str">
            <v>Internado</v>
          </cell>
          <cell r="P790"/>
          <cell r="Q790" t="str">
            <v>Vulneración</v>
          </cell>
          <cell r="R790"/>
          <cell r="S790" t="str">
            <v>11-1551-2020</v>
          </cell>
          <cell r="T790"/>
          <cell r="U790"/>
          <cell r="V790">
            <v>44181</v>
          </cell>
          <cell r="W790">
            <v>44347</v>
          </cell>
          <cell r="X790"/>
          <cell r="Y790" t="str">
            <v>Ana Lucia Villota Escandón</v>
          </cell>
        </row>
        <row r="791">
          <cell r="B791" t="str">
            <v>11-151-790</v>
          </cell>
          <cell r="C791" t="str">
            <v>Bogotá</v>
          </cell>
          <cell r="D791" t="str">
            <v>Fundación Laudes</v>
          </cell>
          <cell r="E791" t="str">
            <v>900098908-8</v>
          </cell>
          <cell r="F791" t="str">
            <v>Adriana Barbosa Malaver</v>
          </cell>
          <cell r="G791" t="str">
            <v>Americas Sede Complementaria</v>
          </cell>
          <cell r="H791" t="str">
            <v>Avenida de las Américas calle 6 No 69 B 45</v>
          </cell>
          <cell r="I791" t="str">
            <v>Bogotá, D.C.</v>
          </cell>
          <cell r="J791" t="str">
            <v>Regional</v>
          </cell>
          <cell r="K791">
            <v>4672722</v>
          </cell>
          <cell r="L791">
            <v>3195484667</v>
          </cell>
          <cell r="M791" t="str">
            <v>laudes4@hotmail.com</v>
          </cell>
          <cell r="N791" t="str">
            <v>SRD</v>
          </cell>
          <cell r="O791" t="str">
            <v>Internado</v>
          </cell>
          <cell r="P791"/>
          <cell r="Q791" t="str">
            <v>Vulneración</v>
          </cell>
          <cell r="R791"/>
          <cell r="S791" t="str">
            <v>11-1551-2020</v>
          </cell>
          <cell r="T791"/>
          <cell r="U791"/>
          <cell r="V791">
            <v>44181</v>
          </cell>
          <cell r="W791">
            <v>44347</v>
          </cell>
          <cell r="X791"/>
          <cell r="Y791" t="str">
            <v>Ana Lucia Villota Escandón</v>
          </cell>
        </row>
        <row r="792">
          <cell r="B792" t="str">
            <v>11-121-791</v>
          </cell>
          <cell r="C792" t="str">
            <v>Bogotá</v>
          </cell>
          <cell r="D792" t="str">
            <v>Fundación Educar Colombia - EDUCOL</v>
          </cell>
          <cell r="E792" t="str">
            <v>900321661-0</v>
          </cell>
          <cell r="F792" t="str">
            <v>Julian Ochoa Alzate</v>
          </cell>
          <cell r="G792" t="str">
            <v>Educol</v>
          </cell>
          <cell r="H792" t="str">
            <v>Carrera 67 No. 12A-32 Barrio Salazar Gómez</v>
          </cell>
          <cell r="I792" t="str">
            <v>Bogotá, D.C.</v>
          </cell>
          <cell r="J792" t="str">
            <v>Regional</v>
          </cell>
          <cell r="K792">
            <v>7498328</v>
          </cell>
          <cell r="L792" t="str">
            <v>3144913955-3106186720</v>
          </cell>
          <cell r="M792" t="str">
            <v>jochoa@funeducol.edu.co;icbf@funeducol.edu.co</v>
          </cell>
          <cell r="N792" t="str">
            <v>SRD</v>
          </cell>
          <cell r="O792" t="str">
            <v>Internado</v>
          </cell>
          <cell r="P792"/>
          <cell r="Q792" t="str">
            <v>Vulneración</v>
          </cell>
          <cell r="R792"/>
          <cell r="S792" t="str">
            <v>11-1545-2020</v>
          </cell>
          <cell r="T792">
            <v>46</v>
          </cell>
          <cell r="U792"/>
          <cell r="V792">
            <v>44181</v>
          </cell>
          <cell r="W792">
            <v>44347</v>
          </cell>
          <cell r="X792">
            <v>367009574</v>
          </cell>
          <cell r="Y792" t="str">
            <v>Ana Lucia Villota Escandón</v>
          </cell>
        </row>
        <row r="793">
          <cell r="B793" t="str">
            <v>11-78-792</v>
          </cell>
          <cell r="C793" t="str">
            <v>Bogotá</v>
          </cell>
          <cell r="D793" t="str">
            <v>Corporación Saraí</v>
          </cell>
          <cell r="E793" t="str">
            <v>900652101-8</v>
          </cell>
          <cell r="F793" t="str">
            <v>Hugo Ivan Olaya Ruiz</v>
          </cell>
          <cell r="G793" t="str">
            <v>Sarai</v>
          </cell>
          <cell r="H793" t="str">
            <v>Calle 25F No. 73B-55 Barrio Modelia</v>
          </cell>
          <cell r="I793" t="str">
            <v>Bogotá, D.C.</v>
          </cell>
          <cell r="J793" t="str">
            <v>Regional</v>
          </cell>
          <cell r="K793">
            <v>9261737</v>
          </cell>
          <cell r="L793">
            <v>3057164729</v>
          </cell>
          <cell r="M793" t="str">
            <v>scorporacion@yahoo.com.co</v>
          </cell>
          <cell r="N793" t="str">
            <v>SRD</v>
          </cell>
          <cell r="O793" t="str">
            <v>Internado</v>
          </cell>
          <cell r="P793"/>
          <cell r="Q793" t="str">
            <v>Vulneración</v>
          </cell>
          <cell r="R793"/>
          <cell r="S793" t="str">
            <v>11-1542-2020</v>
          </cell>
          <cell r="T793">
            <v>50</v>
          </cell>
          <cell r="U793"/>
          <cell r="V793">
            <v>44181</v>
          </cell>
          <cell r="W793">
            <v>44347</v>
          </cell>
          <cell r="X793">
            <v>706059000</v>
          </cell>
          <cell r="Y793" t="str">
            <v>Ana Lucia Villota Escandón</v>
          </cell>
        </row>
        <row r="794">
          <cell r="B794" t="str">
            <v>11-203-793</v>
          </cell>
          <cell r="C794" t="str">
            <v>Bogotá</v>
          </cell>
          <cell r="D794" t="str">
            <v>Fundación Semillas de Amor</v>
          </cell>
          <cell r="E794" t="str">
            <v>830024022-7</v>
          </cell>
          <cell r="F794" t="str">
            <v>Luz Marina Garcia Daza</v>
          </cell>
          <cell r="G794" t="str">
            <v>Semillas De Amor</v>
          </cell>
          <cell r="H794" t="str">
            <v>Avenida Carrera 72 No. 180-84 San Jose de Bavaria</v>
          </cell>
          <cell r="I794" t="str">
            <v>Bogotá, D.C.</v>
          </cell>
          <cell r="J794" t="str">
            <v>Regional</v>
          </cell>
          <cell r="K794" t="str">
            <v>6723567-6726620</v>
          </cell>
          <cell r="L794" t="str">
            <v>3186514074-3187827084</v>
          </cell>
          <cell r="M794" t="str">
            <v>semillasdeamor2@hotmail.com;fsa.direccion@gmail.com</v>
          </cell>
          <cell r="N794" t="str">
            <v>SRD</v>
          </cell>
          <cell r="O794" t="str">
            <v>Internado</v>
          </cell>
          <cell r="P794"/>
          <cell r="Q794" t="str">
            <v>Consumo SPA</v>
          </cell>
          <cell r="R794"/>
          <cell r="S794" t="str">
            <v>11-1572-2020</v>
          </cell>
          <cell r="T794">
            <v>80</v>
          </cell>
          <cell r="U794"/>
          <cell r="V794">
            <v>44181</v>
          </cell>
          <cell r="W794">
            <v>44347</v>
          </cell>
          <cell r="X794">
            <v>638277520</v>
          </cell>
          <cell r="Y794" t="str">
            <v>Ana Lucia Villota Escandón</v>
          </cell>
        </row>
        <row r="795">
          <cell r="B795" t="str">
            <v>11-23-794</v>
          </cell>
          <cell r="C795" t="str">
            <v>Bogotá</v>
          </cell>
          <cell r="D795" t="str">
            <v>Asociación nuevo futuro de Colombia</v>
          </cell>
          <cell r="E795" t="str">
            <v>800230540-4</v>
          </cell>
          <cell r="F795" t="str">
            <v>Clemencia Castillo de Polidura - Apoderada Maria Victoria Jaramillo Villegas</v>
          </cell>
          <cell r="G795" t="str">
            <v>Casa Universitaria Masculina</v>
          </cell>
          <cell r="H795" t="str">
            <v>Transversal 7Bis A No. 108A-19 Barrio Santa Ana Occidental</v>
          </cell>
          <cell r="I795" t="str">
            <v>Bogotá, D.C.</v>
          </cell>
          <cell r="J795" t="str">
            <v>Regional</v>
          </cell>
          <cell r="K795" t="str">
            <v>2106061
6215112</v>
          </cell>
          <cell r="L795" t="str">
            <v xml:space="preserve">
3212525584
314-3956817
</v>
          </cell>
          <cell r="M795" t="str">
            <v>casauniversitarianuevofuturo@gmail.com</v>
          </cell>
          <cell r="N795" t="str">
            <v>SRD</v>
          </cell>
          <cell r="O795" t="str">
            <v>Casa universitaria</v>
          </cell>
          <cell r="P795"/>
          <cell r="Q795" t="str">
            <v>Vida independiente</v>
          </cell>
          <cell r="R795"/>
          <cell r="S795" t="str">
            <v>11-1519-2020</v>
          </cell>
          <cell r="T795">
            <v>16</v>
          </cell>
          <cell r="U795"/>
          <cell r="V795">
            <v>44181</v>
          </cell>
          <cell r="W795">
            <v>44347</v>
          </cell>
          <cell r="X795">
            <v>137649096</v>
          </cell>
          <cell r="Y795" t="str">
            <v>Ana Lucia Villota Escandón</v>
          </cell>
        </row>
        <row r="796">
          <cell r="B796" t="str">
            <v>11-121-795</v>
          </cell>
          <cell r="C796" t="str">
            <v>Bogotá</v>
          </cell>
          <cell r="D796" t="str">
            <v>Fundación Educar Colombia - EDUCOL</v>
          </cell>
          <cell r="E796" t="str">
            <v>900321661-0</v>
          </cell>
          <cell r="F796" t="str">
            <v>Julian Ochoa Alzate</v>
          </cell>
          <cell r="G796" t="str">
            <v>Educol</v>
          </cell>
          <cell r="H796" t="str">
            <v>Calle 18A Sur No. 12G -66 Barrio Ciudad Jardín</v>
          </cell>
          <cell r="I796" t="str">
            <v>Bogotá, D.C.</v>
          </cell>
          <cell r="J796" t="str">
            <v>Regional</v>
          </cell>
          <cell r="K796">
            <v>7498328</v>
          </cell>
          <cell r="L796" t="str">
            <v>3144913955-3162773954</v>
          </cell>
          <cell r="M796" t="str">
            <v>jochoa@funeducol.edu.co;educolcp@funeducol.edu.co</v>
          </cell>
          <cell r="N796" t="str">
            <v>SRD</v>
          </cell>
          <cell r="O796" t="str">
            <v>Internado</v>
          </cell>
          <cell r="P796"/>
          <cell r="Q796" t="str">
            <v>Consumo SPA</v>
          </cell>
          <cell r="R796"/>
          <cell r="S796" t="str">
            <v>11-1566-2020</v>
          </cell>
          <cell r="T796">
            <v>50</v>
          </cell>
          <cell r="U796"/>
          <cell r="V796">
            <v>44181</v>
          </cell>
          <cell r="W796">
            <v>44347</v>
          </cell>
          <cell r="X796">
            <v>398923450</v>
          </cell>
          <cell r="Y796" t="str">
            <v>Ana Lucia Villota Escandón</v>
          </cell>
        </row>
        <row r="797">
          <cell r="B797" t="str">
            <v>11-250-796</v>
          </cell>
          <cell r="C797" t="str">
            <v>Bogotá</v>
          </cell>
          <cell r="D797" t="str">
            <v>Organización pro niñez indefensa - OPNI</v>
          </cell>
          <cell r="E797" t="str">
            <v>860036764-4</v>
          </cell>
          <cell r="F797" t="str">
            <v>Marina Villamizar Rincon</v>
          </cell>
          <cell r="G797" t="str">
            <v>Acogida</v>
          </cell>
          <cell r="H797" t="str">
            <v>Calle 12B No. 22-38 Barrio Ricaurte</v>
          </cell>
          <cell r="I797" t="str">
            <v>Bogotá, D.C.</v>
          </cell>
          <cell r="J797" t="str">
            <v>Regional</v>
          </cell>
          <cell r="K797" t="str">
            <v>6016450-2771060</v>
          </cell>
          <cell r="L797">
            <v>3115227994</v>
          </cell>
          <cell r="M797" t="str">
            <v>asociacionopni@hotmail.com</v>
          </cell>
          <cell r="N797" t="str">
            <v>SRD</v>
          </cell>
          <cell r="O797" t="str">
            <v>Internado</v>
          </cell>
          <cell r="P797"/>
          <cell r="Q797" t="str">
            <v>Calle</v>
          </cell>
          <cell r="R797"/>
          <cell r="S797" t="str">
            <v>11-1556-2020</v>
          </cell>
          <cell r="T797">
            <v>65</v>
          </cell>
          <cell r="U797"/>
          <cell r="V797">
            <v>44181</v>
          </cell>
          <cell r="W797">
            <v>44347</v>
          </cell>
          <cell r="X797">
            <v>518600485</v>
          </cell>
          <cell r="Y797" t="str">
            <v>Ana Lucia Villota Escandón</v>
          </cell>
        </row>
        <row r="798">
          <cell r="B798" t="str">
            <v>11-250-797</v>
          </cell>
          <cell r="C798" t="str">
            <v>Bogotá</v>
          </cell>
          <cell r="D798" t="str">
            <v>Organización pro niñez indefensa - OPNI</v>
          </cell>
          <cell r="E798" t="str">
            <v>860036764-4</v>
          </cell>
          <cell r="F798" t="str">
            <v>Marina Villamizar Rincon</v>
          </cell>
          <cell r="G798" t="str">
            <v>Guasca</v>
          </cell>
          <cell r="H798" t="str">
            <v>Vereda Pastor Ospina, Finca El Rastrojo Vía Sueva</v>
          </cell>
          <cell r="I798" t="str">
            <v>Guasca</v>
          </cell>
          <cell r="J798" t="str">
            <v>Regional</v>
          </cell>
          <cell r="K798" t="str">
            <v>6016450-2771060</v>
          </cell>
          <cell r="L798">
            <v>3115227994</v>
          </cell>
          <cell r="M798" t="str">
            <v>asociacionopni@hotmail.com</v>
          </cell>
          <cell r="N798" t="str">
            <v>SRD</v>
          </cell>
          <cell r="O798" t="str">
            <v>Internado</v>
          </cell>
          <cell r="P798"/>
          <cell r="Q798" t="str">
            <v>Calle</v>
          </cell>
          <cell r="R798"/>
          <cell r="S798" t="str">
            <v>11-1556-2020</v>
          </cell>
          <cell r="T798"/>
          <cell r="U798"/>
          <cell r="V798">
            <v>44181</v>
          </cell>
          <cell r="W798">
            <v>44347</v>
          </cell>
          <cell r="X798"/>
          <cell r="Y798" t="str">
            <v>Ana Lucia Villota Escandón</v>
          </cell>
        </row>
        <row r="799">
          <cell r="B799" t="str">
            <v>11-3-798</v>
          </cell>
          <cell r="C799" t="str">
            <v>Bogotá</v>
          </cell>
          <cell r="D799" t="str">
            <v>Albergue infantil Mama Yolanda</v>
          </cell>
          <cell r="E799" t="str">
            <v>860009262-4</v>
          </cell>
          <cell r="F799" t="str">
            <v>Francisco Rodriguez Orestegui</v>
          </cell>
          <cell r="G799" t="str">
            <v>San Juan</v>
          </cell>
          <cell r="H799" t="str">
            <v>Calle 3 No. 78C-08 Mandalay</v>
          </cell>
          <cell r="I799" t="str">
            <v>Bogotá, D.C.</v>
          </cell>
          <cell r="J799" t="str">
            <v>Regional</v>
          </cell>
          <cell r="K799"/>
          <cell r="L799">
            <v>3112589672</v>
          </cell>
          <cell r="M799" t="str">
            <v xml:space="preserve">direccion@funmamayolanda.org;tecnicofunmamayolanda@gmail.com
</v>
          </cell>
          <cell r="N799" t="str">
            <v>SRD</v>
          </cell>
          <cell r="O799" t="str">
            <v>Internado</v>
          </cell>
          <cell r="P799"/>
          <cell r="Q799" t="str">
            <v>Calle</v>
          </cell>
          <cell r="R799"/>
          <cell r="S799" t="str">
            <v>11-1537-2020</v>
          </cell>
          <cell r="T799">
            <v>50</v>
          </cell>
          <cell r="U799"/>
          <cell r="V799">
            <v>44181</v>
          </cell>
          <cell r="W799">
            <v>44347</v>
          </cell>
          <cell r="X799">
            <v>398923450</v>
          </cell>
          <cell r="Y799" t="str">
            <v>Ana Lucia Villota Escandón</v>
          </cell>
        </row>
        <row r="800">
          <cell r="B800" t="str">
            <v>11-3-799</v>
          </cell>
          <cell r="C800" t="str">
            <v>Bogotá</v>
          </cell>
          <cell r="D800" t="str">
            <v>Albergue infantil Mama Yolanda</v>
          </cell>
          <cell r="E800" t="str">
            <v>860009262-4</v>
          </cell>
          <cell r="F800" t="str">
            <v>Francisco Rodriguez Orestegui</v>
          </cell>
          <cell r="G800" t="str">
            <v>San Jorge</v>
          </cell>
          <cell r="H800" t="str">
            <v>Calle 27B Sur No. 37-06 Los Sauces</v>
          </cell>
          <cell r="I800" t="str">
            <v>Bogotá, D.C.</v>
          </cell>
          <cell r="J800" t="str">
            <v>Regional</v>
          </cell>
          <cell r="K800"/>
          <cell r="L800"/>
          <cell r="M800" t="str">
            <v>coordfunmamayolanda@gmail.com;aimyinternado@gmail.com</v>
          </cell>
          <cell r="N800" t="str">
            <v>SRD</v>
          </cell>
          <cell r="O800" t="str">
            <v>Internado</v>
          </cell>
          <cell r="P800"/>
          <cell r="Q800" t="str">
            <v>Calle</v>
          </cell>
          <cell r="R800"/>
          <cell r="S800" t="str">
            <v>11-1537-2020</v>
          </cell>
          <cell r="T800"/>
          <cell r="U800"/>
          <cell r="V800">
            <v>44181</v>
          </cell>
          <cell r="W800">
            <v>44347</v>
          </cell>
          <cell r="X800"/>
          <cell r="Y800" t="str">
            <v>Ana Lucia Villota Escandón</v>
          </cell>
        </row>
        <row r="801">
          <cell r="B801" t="str">
            <v>11-50-800</v>
          </cell>
          <cell r="C801" t="str">
            <v>Bogotá</v>
          </cell>
          <cell r="D801" t="str">
            <v>Congregación religiosos terciarios capuchinos nuestra señora de los dolores</v>
          </cell>
          <cell r="E801" t="str">
            <v>860005068-3</v>
          </cell>
          <cell r="F801" t="str">
            <v>Arnoldo Acosta Benjumea</v>
          </cell>
          <cell r="G801" t="str">
            <v>San Gregorio Cota</v>
          </cell>
          <cell r="H801" t="str">
            <v>Kilómetro 2 Vía Siberia</v>
          </cell>
          <cell r="I801" t="str">
            <v>Cota</v>
          </cell>
          <cell r="J801" t="str">
            <v>Regional</v>
          </cell>
          <cell r="K801" t="str">
            <v>8767353-8776458</v>
          </cell>
          <cell r="L801">
            <v>3115134247</v>
          </cell>
          <cell r="M801" t="str">
            <v>sangregorio@sangregoriocota.org- coordinaciongeneral@sangregoriocota.org</v>
          </cell>
          <cell r="N801" t="str">
            <v>SRD</v>
          </cell>
          <cell r="O801" t="str">
            <v>Internado</v>
          </cell>
          <cell r="P801"/>
          <cell r="Q801" t="str">
            <v>Consumo SPA</v>
          </cell>
          <cell r="R801"/>
          <cell r="S801" t="str">
            <v>11-1587-2020</v>
          </cell>
          <cell r="T801">
            <v>100</v>
          </cell>
          <cell r="U801"/>
          <cell r="V801">
            <v>44181</v>
          </cell>
          <cell r="W801">
            <v>44347</v>
          </cell>
          <cell r="X801">
            <v>797846900</v>
          </cell>
          <cell r="Y801" t="str">
            <v>Ana Lucia Villota Escandón</v>
          </cell>
        </row>
        <row r="802">
          <cell r="B802" t="str">
            <v>11-50-801</v>
          </cell>
          <cell r="C802" t="str">
            <v>Bogotá</v>
          </cell>
          <cell r="D802" t="str">
            <v>Congregación religiosos terciarios capuchinos nuestra señora de los dolores</v>
          </cell>
          <cell r="E802" t="str">
            <v>860005068-3</v>
          </cell>
          <cell r="F802" t="str">
            <v>Wilson Alexander Restrepo Gutierrez</v>
          </cell>
          <cell r="G802" t="str">
            <v>Junior Masculino - Cotecol</v>
          </cell>
          <cell r="H802" t="str">
            <v>Calle 21 No 5-74 Barrio San Pedro</v>
          </cell>
          <cell r="I802" t="str">
            <v>Madrid</v>
          </cell>
          <cell r="J802" t="str">
            <v>Regional</v>
          </cell>
          <cell r="K802" t="str">
            <v>8265357-8265299</v>
          </cell>
          <cell r="L802" t="str">
            <v>3113677116-3168776215</v>
          </cell>
          <cell r="M802" t="str">
            <v>coord.juniormadrid@opanamigo.org
subd.financiera@opanamigo.org</v>
          </cell>
          <cell r="N802" t="str">
            <v>SRD</v>
          </cell>
          <cell r="O802" t="str">
            <v>Internado</v>
          </cell>
          <cell r="P802"/>
          <cell r="Q802" t="str">
            <v>Consumo SPA</v>
          </cell>
          <cell r="R802"/>
          <cell r="S802" t="str">
            <v>11-1592-2020</v>
          </cell>
          <cell r="T802">
            <v>50</v>
          </cell>
          <cell r="U802"/>
          <cell r="V802">
            <v>44181</v>
          </cell>
          <cell r="W802">
            <v>44347</v>
          </cell>
          <cell r="X802">
            <v>398923450</v>
          </cell>
          <cell r="Y802" t="str">
            <v>Ana Lucia Villota Escandón</v>
          </cell>
        </row>
        <row r="803">
          <cell r="B803" t="str">
            <v>11-50-802</v>
          </cell>
          <cell r="C803" t="str">
            <v>Bogotá</v>
          </cell>
          <cell r="D803" t="str">
            <v>Congregación religiosos terciarios capuchinos nuestra señora de los dolores</v>
          </cell>
          <cell r="E803" t="str">
            <v>860005068-3</v>
          </cell>
          <cell r="F803" t="str">
            <v>Wilson Alexander Restrepo Gutierrez</v>
          </cell>
          <cell r="G803" t="str">
            <v>Ciudadela de la niña</v>
          </cell>
          <cell r="H803" t="str">
            <v>Kilómetro 24 vía Bogotá - Facatativá</v>
          </cell>
          <cell r="I803" t="str">
            <v>Madrid</v>
          </cell>
          <cell r="J803" t="str">
            <v>Regional</v>
          </cell>
          <cell r="K803"/>
          <cell r="L803" t="str">
            <v>3168340425-3168755504-3173669653-3113677164</v>
          </cell>
          <cell r="M803" t="str">
            <v>coord.ciudadela@opanamigo.org 
subd.financiera@opanamigo.org</v>
          </cell>
          <cell r="N803" t="str">
            <v>SRD</v>
          </cell>
          <cell r="O803" t="str">
            <v>Internado</v>
          </cell>
          <cell r="P803"/>
          <cell r="Q803" t="str">
            <v>Consumo SPA</v>
          </cell>
          <cell r="R803"/>
          <cell r="S803" t="str">
            <v>11-1578-2020</v>
          </cell>
          <cell r="T803">
            <v>120</v>
          </cell>
          <cell r="U803"/>
          <cell r="V803">
            <v>44181</v>
          </cell>
          <cell r="W803">
            <v>44347</v>
          </cell>
          <cell r="X803">
            <v>957416280</v>
          </cell>
          <cell r="Y803" t="str">
            <v>Ana Lucia Villota Escandón</v>
          </cell>
        </row>
        <row r="804">
          <cell r="B804" t="str">
            <v>11-50-803</v>
          </cell>
          <cell r="C804" t="str">
            <v>Bogotá</v>
          </cell>
          <cell r="D804" t="str">
            <v>Congregación religiosos terciarios capuchinos nuestra señora de los dolores</v>
          </cell>
          <cell r="E804" t="str">
            <v>860005068-3</v>
          </cell>
          <cell r="F804" t="str">
            <v>Nestor Eliecer Benavides Navarro</v>
          </cell>
          <cell r="G804" t="str">
            <v>Centro de orientacion juvenil Luis Amigo Cajica</v>
          </cell>
          <cell r="H804" t="str">
            <v>Kilometro 2 Vía Tabio Municipio De Cajicá - Cajicá</v>
          </cell>
          <cell r="I804" t="str">
            <v>Cajicá</v>
          </cell>
          <cell r="J804" t="str">
            <v>Regional</v>
          </cell>
          <cell r="K804" t="str">
            <v>8660281-8552592-8662594-8662594</v>
          </cell>
          <cell r="L804">
            <v>3107743822</v>
          </cell>
          <cell r="M804" t="str">
            <v>coordinacion@cojlacajica.org
subd.financiera@opanamigo.org</v>
          </cell>
          <cell r="N804" t="str">
            <v>SRD</v>
          </cell>
          <cell r="O804" t="str">
            <v>Internado</v>
          </cell>
          <cell r="P804"/>
          <cell r="Q804" t="str">
            <v>Consumo SPA</v>
          </cell>
          <cell r="R804"/>
          <cell r="S804" t="str">
            <v>11-1593-2020</v>
          </cell>
          <cell r="T804">
            <v>100</v>
          </cell>
          <cell r="U804"/>
          <cell r="V804">
            <v>44181</v>
          </cell>
          <cell r="W804">
            <v>44347</v>
          </cell>
          <cell r="X804">
            <v>797846900</v>
          </cell>
          <cell r="Y804" t="str">
            <v>Ana Lucia Villota Escandón</v>
          </cell>
        </row>
        <row r="805">
          <cell r="B805" t="str">
            <v>11-138-804</v>
          </cell>
          <cell r="C805" t="str">
            <v>Bogotá</v>
          </cell>
          <cell r="D805" t="str">
            <v>Fundación hogares Claret</v>
          </cell>
          <cell r="E805" t="str">
            <v>800098983-8</v>
          </cell>
          <cell r="F805" t="str">
            <v>Hernan Montoya Cadavid - Carmenza Yanneth Vargas Ardila</v>
          </cell>
          <cell r="G805" t="str">
            <v>Semillas de vida Acogida</v>
          </cell>
          <cell r="H805" t="str">
            <v>Diagonal 40A Bis No. 14-29 Teusaquillo</v>
          </cell>
          <cell r="I805" t="str">
            <v>Bogotá, D.C.</v>
          </cell>
          <cell r="J805" t="str">
            <v>Regional</v>
          </cell>
          <cell r="K805" t="str">
            <v>3800730-3404251-2870947</v>
          </cell>
          <cell r="L805">
            <v>3136605057</v>
          </cell>
          <cell r="M805" t="str">
            <v>auxiliar.semillasdevida@fhclaret.org</v>
          </cell>
          <cell r="N805" t="str">
            <v>SRD</v>
          </cell>
          <cell r="O805" t="str">
            <v>Internado</v>
          </cell>
          <cell r="P805"/>
          <cell r="Q805" t="str">
            <v>Consumo SPA</v>
          </cell>
          <cell r="R805"/>
          <cell r="S805" t="str">
            <v>11-1539-2020</v>
          </cell>
          <cell r="T805">
            <v>100</v>
          </cell>
          <cell r="U805"/>
          <cell r="V805">
            <v>44181</v>
          </cell>
          <cell r="W805">
            <v>44347</v>
          </cell>
          <cell r="X805">
            <v>797846900</v>
          </cell>
          <cell r="Y805" t="str">
            <v>Ana Lucia Villota Escandón</v>
          </cell>
        </row>
        <row r="806">
          <cell r="B806" t="str">
            <v>11-138-805</v>
          </cell>
          <cell r="C806" t="str">
            <v>Bogotá</v>
          </cell>
          <cell r="D806" t="str">
            <v>Fundación hogares Claret</v>
          </cell>
          <cell r="E806" t="str">
            <v>800098983-8</v>
          </cell>
          <cell r="F806" t="str">
            <v>Hernan Montoya Cadavid - Carmenza Yanneth Vargas Ardila</v>
          </cell>
          <cell r="G806" t="str">
            <v>Semillas de vida Sasaima</v>
          </cell>
          <cell r="H806" t="str">
            <v>Vereda San Bernardo Finca Los Naranjos</v>
          </cell>
          <cell r="I806" t="str">
            <v>Sasaima</v>
          </cell>
          <cell r="J806" t="str">
            <v>Regional</v>
          </cell>
          <cell r="K806"/>
          <cell r="L806">
            <v>3057592984</v>
          </cell>
          <cell r="M806" t="str">
            <v>auxiliar.semillasdevida@fhclaret.org</v>
          </cell>
          <cell r="N806" t="str">
            <v>SRD</v>
          </cell>
          <cell r="O806" t="str">
            <v>Internado</v>
          </cell>
          <cell r="P806"/>
          <cell r="Q806" t="str">
            <v>Consumo SPA</v>
          </cell>
          <cell r="R806"/>
          <cell r="S806" t="str">
            <v>11-1539-2020</v>
          </cell>
          <cell r="T806"/>
          <cell r="U806"/>
          <cell r="V806">
            <v>44181</v>
          </cell>
          <cell r="W806">
            <v>44347</v>
          </cell>
          <cell r="X806"/>
          <cell r="Y806" t="str">
            <v>Ana Lucia Villota Escandón</v>
          </cell>
        </row>
        <row r="807">
          <cell r="B807" t="str">
            <v>11-155-806</v>
          </cell>
          <cell r="C807" t="str">
            <v>Bogotá</v>
          </cell>
          <cell r="D807" t="str">
            <v>Fundación María madre de los niños</v>
          </cell>
          <cell r="E807" t="str">
            <v>900423931-2</v>
          </cell>
          <cell r="F807" t="str">
            <v>Luz Myriam Vargas Puerto</v>
          </cell>
          <cell r="G807"/>
          <cell r="H807" t="str">
            <v>Finca San José Vereda Fonquetá</v>
          </cell>
          <cell r="I807" t="str">
            <v>Chía</v>
          </cell>
          <cell r="J807" t="str">
            <v>Regional</v>
          </cell>
          <cell r="K807">
            <v>8629920</v>
          </cell>
          <cell r="L807" t="str">
            <v>3114584142-3142406119</v>
          </cell>
          <cell r="M807" t="str">
            <v>luzmyvargasp@gmail.com</v>
          </cell>
          <cell r="N807" t="str">
            <v>SRD</v>
          </cell>
          <cell r="O807" t="str">
            <v>Internado</v>
          </cell>
          <cell r="P807"/>
          <cell r="Q807" t="str">
            <v>Vulneración</v>
          </cell>
          <cell r="R807"/>
          <cell r="S807" t="str">
            <v>11-1553-2020</v>
          </cell>
          <cell r="T807">
            <v>97</v>
          </cell>
          <cell r="U807"/>
          <cell r="V807">
            <v>44181</v>
          </cell>
          <cell r="W807">
            <v>44347</v>
          </cell>
          <cell r="X807">
            <v>773911493</v>
          </cell>
          <cell r="Y807" t="str">
            <v>Ana Lucia Villota Escandón</v>
          </cell>
        </row>
        <row r="808">
          <cell r="B808" t="str">
            <v>11-186-807</v>
          </cell>
          <cell r="C808" t="str">
            <v>Bogotá</v>
          </cell>
          <cell r="D808" t="str">
            <v>Fundación para la atención integral de niños y niñas con habilidades y necesidades especiales - SURCOS</v>
          </cell>
          <cell r="E808" t="str">
            <v>900096152-8</v>
          </cell>
          <cell r="F808" t="str">
            <v>Angelica Ospina Castro</v>
          </cell>
          <cell r="G808" t="str">
            <v>Fundacion Surcos Sede B</v>
          </cell>
          <cell r="H808" t="str">
            <v>Calle 62 No. 45-35 Barrio Nicolas de Federmann</v>
          </cell>
          <cell r="I808" t="str">
            <v>Bogotá, D.C.</v>
          </cell>
          <cell r="J808" t="str">
            <v>Regional</v>
          </cell>
          <cell r="K808">
            <v>3840723</v>
          </cell>
          <cell r="L808">
            <v>3158758936</v>
          </cell>
          <cell r="M808" t="str">
            <v>fundacionsurcos@outlook.com</v>
          </cell>
          <cell r="N808" t="str">
            <v>SRD</v>
          </cell>
          <cell r="O808" t="str">
            <v>Internado</v>
          </cell>
          <cell r="P808"/>
          <cell r="Q808" t="str">
            <v>vulneración</v>
          </cell>
          <cell r="R808"/>
          <cell r="S808" t="str">
            <v>11-1524-2020</v>
          </cell>
          <cell r="T808">
            <v>60</v>
          </cell>
          <cell r="U808"/>
          <cell r="V808">
            <v>44181</v>
          </cell>
          <cell r="W808">
            <v>44347</v>
          </cell>
          <cell r="X808">
            <v>478708140</v>
          </cell>
          <cell r="Y808" t="str">
            <v>Ana Lucia Villota Escandón</v>
          </cell>
        </row>
        <row r="809">
          <cell r="B809" t="str">
            <v>11-157-808</v>
          </cell>
          <cell r="C809" t="str">
            <v>Bogotá</v>
          </cell>
          <cell r="D809" t="str">
            <v>Fundación misión integral ser</v>
          </cell>
          <cell r="E809" t="str">
            <v>900978162-7</v>
          </cell>
          <cell r="F809" t="str">
            <v>Audrey Avila Morales</v>
          </cell>
          <cell r="G809" t="str">
            <v>Mision Integral Ser</v>
          </cell>
          <cell r="H809" t="str">
            <v>Carrera 96D Bis No. 22G-19</v>
          </cell>
          <cell r="I809" t="str">
            <v>Bogotá, D.C.</v>
          </cell>
          <cell r="J809" t="str">
            <v>Creer</v>
          </cell>
          <cell r="K809">
            <v>3083625</v>
          </cell>
          <cell r="L809">
            <v>3213042094</v>
          </cell>
          <cell r="M809" t="str">
            <v>fmisionintegralser@gmail.com</v>
          </cell>
          <cell r="N809" t="str">
            <v>SRD</v>
          </cell>
          <cell r="O809" t="str">
            <v>Internado</v>
          </cell>
          <cell r="P809"/>
          <cell r="Q809" t="str">
            <v>Vulneración</v>
          </cell>
          <cell r="R809"/>
          <cell r="S809" t="str">
            <v>11-1531-2020</v>
          </cell>
          <cell r="T809">
            <v>33</v>
          </cell>
          <cell r="U809"/>
          <cell r="V809">
            <v>44181</v>
          </cell>
          <cell r="W809">
            <v>44347</v>
          </cell>
          <cell r="X809">
            <v>266360111</v>
          </cell>
          <cell r="Y809" t="str">
            <v>Erika Alexandra Valencia Ospina</v>
          </cell>
        </row>
        <row r="810">
          <cell r="B810" t="str">
            <v>11-209-809</v>
          </cell>
          <cell r="C810" t="str">
            <v>Bogotá</v>
          </cell>
          <cell r="D810" t="str">
            <v>Fundación Significarte</v>
          </cell>
          <cell r="E810" t="str">
            <v>901034401-5</v>
          </cell>
          <cell r="F810" t="str">
            <v>Isaira Patricia Espitia Petro</v>
          </cell>
          <cell r="G810"/>
          <cell r="H810" t="str">
            <v>Carrera 16 No. 39A-52 Barrio Teusaquillo</v>
          </cell>
          <cell r="I810" t="str">
            <v>Bogotá, D.C.</v>
          </cell>
          <cell r="J810" t="str">
            <v>Creer</v>
          </cell>
          <cell r="K810">
            <v>6945681</v>
          </cell>
          <cell r="L810">
            <v>3125109520</v>
          </cell>
          <cell r="M810" t="str">
            <v>fsignificarte@gmail.com</v>
          </cell>
          <cell r="N810" t="str">
            <v>SRD</v>
          </cell>
          <cell r="O810" t="str">
            <v>Internado</v>
          </cell>
          <cell r="P810"/>
          <cell r="Q810" t="str">
            <v>Vulneración</v>
          </cell>
          <cell r="R810"/>
          <cell r="S810" t="str">
            <v>11-1533-2020</v>
          </cell>
          <cell r="T810">
            <v>38</v>
          </cell>
          <cell r="U810"/>
          <cell r="V810">
            <v>44181</v>
          </cell>
          <cell r="W810">
            <v>44347</v>
          </cell>
          <cell r="X810">
            <v>306717703</v>
          </cell>
          <cell r="Y810" t="str">
            <v>Erika Alexandra Valencia Ospina</v>
          </cell>
        </row>
        <row r="811">
          <cell r="B811" t="str">
            <v>11-138-810</v>
          </cell>
          <cell r="C811" t="str">
            <v>Bogotá</v>
          </cell>
          <cell r="D811" t="str">
            <v>Fundación hogares Claret</v>
          </cell>
          <cell r="E811" t="str">
            <v>800098983-8</v>
          </cell>
          <cell r="F811" t="str">
            <v>Carmen Yanneth Vargas Ardila</v>
          </cell>
          <cell r="G811" t="str">
            <v>Casa claret</v>
          </cell>
          <cell r="H811" t="str">
            <v>Calle 5A No. 23-56 Barrio el progreso</v>
          </cell>
          <cell r="I811" t="str">
            <v>Bogotá, D.C.</v>
          </cell>
          <cell r="J811" t="str">
            <v>Regional</v>
          </cell>
          <cell r="K811"/>
          <cell r="L811">
            <v>310969357</v>
          </cell>
          <cell r="M811" t="str">
            <v>auxiliar.casaclaretcundi@fhclaret.org</v>
          </cell>
          <cell r="N811" t="str">
            <v>SRD</v>
          </cell>
          <cell r="O811" t="str">
            <v>Centro de emergencia</v>
          </cell>
          <cell r="P811"/>
          <cell r="Q811" t="str">
            <v>Vulneración</v>
          </cell>
          <cell r="R811"/>
          <cell r="S811" t="str">
            <v>11-1538-2020</v>
          </cell>
          <cell r="T811">
            <v>40</v>
          </cell>
          <cell r="U811"/>
          <cell r="V811">
            <v>44181</v>
          </cell>
          <cell r="W811">
            <v>44347</v>
          </cell>
          <cell r="X811">
            <v>382274840</v>
          </cell>
          <cell r="Y811" t="str">
            <v>Erika Alexandra Valencia Ospina</v>
          </cell>
        </row>
        <row r="812">
          <cell r="B812" t="str">
            <v>11-138-811</v>
          </cell>
          <cell r="C812" t="str">
            <v>Bogotá</v>
          </cell>
          <cell r="D812" t="str">
            <v>Fundación hogares Claret</v>
          </cell>
          <cell r="E812" t="str">
            <v>800098983-8</v>
          </cell>
          <cell r="F812" t="str">
            <v>Carmen Yanneth Vargas Ardila</v>
          </cell>
          <cell r="G812" t="str">
            <v>San gabriel</v>
          </cell>
          <cell r="H812" t="str">
            <v>Carrera 6 No. 5B-04 Sur Barrio Villa Javier</v>
          </cell>
          <cell r="I812" t="str">
            <v>Bogotá, D.C.</v>
          </cell>
          <cell r="J812" t="str">
            <v>Regional</v>
          </cell>
          <cell r="K812">
            <v>2331050</v>
          </cell>
          <cell r="L812">
            <v>3112569381</v>
          </cell>
          <cell r="M812" t="str">
            <v>auxiliar.sangabriel@hclaret.org</v>
          </cell>
          <cell r="N812" t="str">
            <v>SRD</v>
          </cell>
          <cell r="O812" t="str">
            <v>Centro de emergencia</v>
          </cell>
          <cell r="P812"/>
          <cell r="Q812" t="str">
            <v>Vulneración</v>
          </cell>
          <cell r="R812"/>
          <cell r="S812" t="str">
            <v>11-1535-2020</v>
          </cell>
          <cell r="T812">
            <v>80</v>
          </cell>
          <cell r="U812"/>
          <cell r="V812">
            <v>44181</v>
          </cell>
          <cell r="W812">
            <v>44347</v>
          </cell>
          <cell r="X812">
            <v>764549680</v>
          </cell>
          <cell r="Y812" t="str">
            <v>Erika Alexandra Valencia Ospina</v>
          </cell>
        </row>
        <row r="813">
          <cell r="B813" t="str">
            <v>11-148-812</v>
          </cell>
          <cell r="C813" t="str">
            <v>Bogotá</v>
          </cell>
          <cell r="D813" t="str">
            <v>Fundación la esperanza de Amaly</v>
          </cell>
          <cell r="E813" t="str">
            <v>900307312-7</v>
          </cell>
          <cell r="F813" t="str">
            <v>Patricia Del Carmen Gonzalez Aguirre</v>
          </cell>
          <cell r="G813" t="str">
            <v>Tavid</v>
          </cell>
          <cell r="H813" t="str">
            <v>Carrera 83 No. 81-28 barrio la española</v>
          </cell>
          <cell r="I813" t="str">
            <v>Bogotá, D.C.</v>
          </cell>
          <cell r="J813" t="str">
            <v>Regional</v>
          </cell>
          <cell r="K813"/>
          <cell r="L813" t="str">
            <v>3182821558 - 3103027184</v>
          </cell>
          <cell r="M813" t="str">
            <v>fundaciontavid@gmail.com</v>
          </cell>
          <cell r="N813" t="str">
            <v>SRD</v>
          </cell>
          <cell r="O813" t="str">
            <v>Centro de emergencia</v>
          </cell>
          <cell r="P813"/>
          <cell r="Q813" t="str">
            <v>Vulneración</v>
          </cell>
          <cell r="R813"/>
          <cell r="S813" t="str">
            <v>11-1571-2020</v>
          </cell>
          <cell r="T813">
            <v>59</v>
          </cell>
          <cell r="U813"/>
          <cell r="V813">
            <v>44181</v>
          </cell>
          <cell r="W813">
            <v>44347</v>
          </cell>
          <cell r="X813">
            <v>716765325</v>
          </cell>
          <cell r="Y813" t="str">
            <v>Erika Alexandra Valencia Ospina</v>
          </cell>
        </row>
        <row r="814">
          <cell r="B814" t="str">
            <v>11-148-813</v>
          </cell>
          <cell r="C814" t="str">
            <v>Bogotá</v>
          </cell>
          <cell r="D814" t="str">
            <v>Fundación la esperanza de Amaly</v>
          </cell>
          <cell r="E814" t="str">
            <v>900307312-7</v>
          </cell>
          <cell r="F814" t="str">
            <v>Patricia Del Carmen Gonzalez Aguirre</v>
          </cell>
          <cell r="G814" t="str">
            <v>Casa kukú</v>
          </cell>
          <cell r="H814" t="str">
            <v>Calle 82 No. 83A-18 barrio la española</v>
          </cell>
          <cell r="I814" t="str">
            <v>Bogotá, D.C.</v>
          </cell>
          <cell r="J814" t="str">
            <v>Regional</v>
          </cell>
          <cell r="K814"/>
          <cell r="L814" t="str">
            <v>3182821558 - 3103027184</v>
          </cell>
          <cell r="M814" t="str">
            <v>fundaciontavid@gmail.com</v>
          </cell>
          <cell r="N814" t="str">
            <v>SRD</v>
          </cell>
          <cell r="O814" t="str">
            <v>Centro de emergencia</v>
          </cell>
          <cell r="P814"/>
          <cell r="Q814" t="str">
            <v>Vulneración</v>
          </cell>
          <cell r="R814"/>
          <cell r="S814" t="str">
            <v>11-1571-2020</v>
          </cell>
          <cell r="T814">
            <v>16</v>
          </cell>
          <cell r="U814"/>
          <cell r="V814">
            <v>44181</v>
          </cell>
          <cell r="W814">
            <v>44347</v>
          </cell>
          <cell r="X814"/>
          <cell r="Y814" t="str">
            <v>Erika Alexandra Valencia Ospina</v>
          </cell>
        </row>
        <row r="815">
          <cell r="B815" t="str">
            <v>11-192-814</v>
          </cell>
          <cell r="C815" t="str">
            <v>Bogotá</v>
          </cell>
          <cell r="D815" t="str">
            <v>Fundación Pilar &amp; Gracia</v>
          </cell>
          <cell r="E815" t="str">
            <v>900977848-6</v>
          </cell>
          <cell r="F815" t="str">
            <v>Maria Del Pilar Suarez Pinzon</v>
          </cell>
          <cell r="G815"/>
          <cell r="H815" t="str">
            <v>Carrera 75D No. 146C-40 Barrio Casa Blanca Suba</v>
          </cell>
          <cell r="I815" t="str">
            <v>Bogotá, D.C.</v>
          </cell>
          <cell r="J815" t="str">
            <v>Creer</v>
          </cell>
          <cell r="K815">
            <v>3462306</v>
          </cell>
          <cell r="L815">
            <v>3142765462</v>
          </cell>
          <cell r="M815" t="str">
            <v>fundacionpilarygracia@gmail.com</v>
          </cell>
          <cell r="N815" t="str">
            <v>SRD</v>
          </cell>
          <cell r="O815" t="str">
            <v>Internado</v>
          </cell>
          <cell r="P815"/>
          <cell r="Q815" t="str">
            <v>Vulneración</v>
          </cell>
          <cell r="R815"/>
          <cell r="S815" t="str">
            <v>11-1536-2020</v>
          </cell>
          <cell r="T815">
            <v>44</v>
          </cell>
          <cell r="U815"/>
          <cell r="V815">
            <v>44181</v>
          </cell>
          <cell r="W815">
            <v>44347</v>
          </cell>
          <cell r="X815">
            <v>355146814</v>
          </cell>
          <cell r="Y815" t="str">
            <v>Erika Alexandra Valencia Ospina</v>
          </cell>
        </row>
        <row r="816">
          <cell r="B816" t="str">
            <v>11-103-815</v>
          </cell>
          <cell r="C816" t="str">
            <v>Bogotá</v>
          </cell>
          <cell r="D816" t="str">
            <v>Fundación centro para el reintegro y atención del niño - CRAN</v>
          </cell>
          <cell r="E816" t="str">
            <v>860067294-7</v>
          </cell>
          <cell r="F816" t="str">
            <v>Ximena Lleras Puga</v>
          </cell>
          <cell r="G816"/>
          <cell r="H816" t="str">
            <v>Transversal 77 No. 162-06 Barrio Suba Casa Blanca</v>
          </cell>
          <cell r="I816" t="str">
            <v>Bogotá, D.C.</v>
          </cell>
          <cell r="J816" t="str">
            <v>Revivir</v>
          </cell>
          <cell r="K816"/>
          <cell r="L816">
            <v>3114209943</v>
          </cell>
          <cell r="M816" t="str">
            <v>liderhi@cran.org.co</v>
          </cell>
          <cell r="N816" t="str">
            <v>SRD</v>
          </cell>
          <cell r="O816" t="str">
            <v>Internado</v>
          </cell>
          <cell r="P816"/>
          <cell r="Q816" t="str">
            <v>Vulneración</v>
          </cell>
          <cell r="R816"/>
          <cell r="S816" t="str">
            <v>11-1564-2020</v>
          </cell>
          <cell r="T816">
            <v>72</v>
          </cell>
          <cell r="U816"/>
          <cell r="V816">
            <v>44181</v>
          </cell>
          <cell r="W816">
            <v>44347</v>
          </cell>
          <cell r="X816">
            <v>623285136</v>
          </cell>
          <cell r="Y816" t="str">
            <v>Erika Alexandra Valencia Ospina</v>
          </cell>
        </row>
        <row r="817">
          <cell r="B817" t="str">
            <v>11-14-816</v>
          </cell>
          <cell r="C817" t="str">
            <v>Bogotá</v>
          </cell>
          <cell r="D817" t="str">
            <v>Asociación cristiana nuevo nacimiento</v>
          </cell>
          <cell r="E817" t="str">
            <v>800250954-5</v>
          </cell>
          <cell r="F817" t="str">
            <v>Isabel Hoyos Collazos</v>
          </cell>
          <cell r="G817" t="str">
            <v>Sede a</v>
          </cell>
          <cell r="H817" t="str">
            <v>Calle 57 No. 30-35 Barrio Nicolas de Federman</v>
          </cell>
          <cell r="I817" t="str">
            <v>Bogotá, D.C.</v>
          </cell>
          <cell r="J817" t="str">
            <v>Creer</v>
          </cell>
          <cell r="K817">
            <v>4323979</v>
          </cell>
          <cell r="L817" t="str">
            <v>3105809291/3178929022</v>
          </cell>
          <cell r="M817" t="str">
            <v>acnninternado01@gmail.com</v>
          </cell>
          <cell r="N817" t="str">
            <v>SRD</v>
          </cell>
          <cell r="O817" t="str">
            <v>Internado</v>
          </cell>
          <cell r="P817"/>
          <cell r="Q817" t="str">
            <v>Vulneración</v>
          </cell>
          <cell r="R817"/>
          <cell r="S817" t="str">
            <v>11-1528-2020</v>
          </cell>
          <cell r="T817">
            <v>36</v>
          </cell>
          <cell r="U817"/>
          <cell r="V817">
            <v>44181</v>
          </cell>
          <cell r="W817">
            <v>44347</v>
          </cell>
          <cell r="X817">
            <v>581149332</v>
          </cell>
          <cell r="Y817" t="str">
            <v>Erika Alexandra Valencia Ospina</v>
          </cell>
        </row>
        <row r="818">
          <cell r="B818" t="str">
            <v>11-14-817</v>
          </cell>
          <cell r="C818" t="str">
            <v>Bogotá</v>
          </cell>
          <cell r="D818" t="str">
            <v>Asociación cristiana nuevo nacimiento</v>
          </cell>
          <cell r="E818" t="str">
            <v>800250954-5</v>
          </cell>
          <cell r="F818" t="str">
            <v>Isabel Hoyos Collazos</v>
          </cell>
          <cell r="G818" t="str">
            <v>Sede b</v>
          </cell>
          <cell r="H818" t="str">
            <v>Calle 57 Bis No. 35-06 Barrio Nicolas de Federman</v>
          </cell>
          <cell r="I818" t="str">
            <v>Bogotá, D.C.</v>
          </cell>
          <cell r="J818" t="str">
            <v>Creer</v>
          </cell>
          <cell r="K818">
            <v>4323957</v>
          </cell>
          <cell r="L818" t="str">
            <v>3146047575/3178929022</v>
          </cell>
          <cell r="M818" t="str">
            <v>acnninternado01@gmail.com</v>
          </cell>
          <cell r="N818" t="str">
            <v>SRD</v>
          </cell>
          <cell r="O818" t="str">
            <v>Internado</v>
          </cell>
          <cell r="P818"/>
          <cell r="Q818" t="str">
            <v>Vulneración</v>
          </cell>
          <cell r="R818"/>
          <cell r="S818" t="str">
            <v>11-1528-2020</v>
          </cell>
          <cell r="T818">
            <v>36</v>
          </cell>
          <cell r="U818"/>
          <cell r="V818">
            <v>44181</v>
          </cell>
          <cell r="W818">
            <v>44347</v>
          </cell>
          <cell r="X818"/>
          <cell r="Y818" t="str">
            <v>Erika Alexandra Valencia Ospina</v>
          </cell>
        </row>
        <row r="819">
          <cell r="B819" t="str">
            <v>11-14-818</v>
          </cell>
          <cell r="C819" t="str">
            <v>Bogotá</v>
          </cell>
          <cell r="D819" t="str">
            <v>Asociación cristiana nuevo nacimiento</v>
          </cell>
          <cell r="E819" t="str">
            <v>800250954-5</v>
          </cell>
          <cell r="F819" t="str">
            <v>Isabel Hoyos Collazos</v>
          </cell>
          <cell r="G819"/>
          <cell r="H819" t="str">
            <v>Calle 22D No. 18-62 Barrio Santafe</v>
          </cell>
          <cell r="I819" t="str">
            <v>Bogotá, D.C.</v>
          </cell>
          <cell r="J819" t="str">
            <v>Regional</v>
          </cell>
          <cell r="K819">
            <v>8049566</v>
          </cell>
          <cell r="L819">
            <v>3175104711</v>
          </cell>
          <cell r="M819" t="str">
            <v>acnncentrodeemergencia@gmail.com</v>
          </cell>
          <cell r="N819" t="str">
            <v>SRD</v>
          </cell>
          <cell r="O819" t="str">
            <v>Centro de emergencia</v>
          </cell>
          <cell r="P819"/>
          <cell r="Q819" t="str">
            <v>Vulneración</v>
          </cell>
          <cell r="R819"/>
          <cell r="S819" t="str">
            <v>11-1557-2020</v>
          </cell>
          <cell r="T819">
            <v>80</v>
          </cell>
          <cell r="U819"/>
          <cell r="V819">
            <v>44181</v>
          </cell>
          <cell r="W819">
            <v>44347</v>
          </cell>
          <cell r="X819">
            <v>764549680</v>
          </cell>
          <cell r="Y819" t="str">
            <v>Erika Alexandra Valencia Ospina</v>
          </cell>
        </row>
        <row r="820">
          <cell r="B820" t="str">
            <v>11-14-819</v>
          </cell>
          <cell r="C820" t="str">
            <v>Bogotá</v>
          </cell>
          <cell r="D820" t="str">
            <v>Asociación cristiana nuevo nacimiento</v>
          </cell>
          <cell r="E820" t="str">
            <v>800250954-5</v>
          </cell>
          <cell r="F820" t="str">
            <v>Isabel Hoyos Collazos</v>
          </cell>
          <cell r="G820"/>
          <cell r="H820" t="str">
            <v>Calle 22D No. 18-62 Barrio Santafe</v>
          </cell>
          <cell r="I820" t="str">
            <v>Bogotá, D.C.</v>
          </cell>
          <cell r="J820" t="str">
            <v>Regional</v>
          </cell>
          <cell r="K820">
            <v>4870993</v>
          </cell>
          <cell r="L820">
            <v>3118044682</v>
          </cell>
          <cell r="M820" t="str">
            <v>acnncemixto@gmail.com</v>
          </cell>
          <cell r="N820" t="str">
            <v>SRD</v>
          </cell>
          <cell r="O820" t="str">
            <v>Centro de emergencia</v>
          </cell>
          <cell r="P820"/>
          <cell r="Q820" t="str">
            <v>Vulneración</v>
          </cell>
          <cell r="R820"/>
          <cell r="S820" t="str">
            <v>11-1550-2020</v>
          </cell>
          <cell r="T820">
            <v>71</v>
          </cell>
          <cell r="U820"/>
          <cell r="V820">
            <v>44181</v>
          </cell>
          <cell r="W820">
            <v>44347</v>
          </cell>
          <cell r="X820">
            <v>678537841</v>
          </cell>
          <cell r="Y820" t="str">
            <v>Erika Alexandra Valencia Ospina</v>
          </cell>
        </row>
        <row r="821">
          <cell r="B821" t="str">
            <v>11-12-820</v>
          </cell>
          <cell r="C821" t="str">
            <v>Bogotá</v>
          </cell>
          <cell r="D821" t="str">
            <v>Asociación cristiana de jóvenes de Bogotá y Cundinamarca – ACJ YMCA</v>
          </cell>
          <cell r="E821" t="str">
            <v>860018862-1</v>
          </cell>
          <cell r="F821" t="str">
            <v>Gloria Cecilia Hidalgo Franco</v>
          </cell>
          <cell r="G821" t="str">
            <v>Hogar Shekinah</v>
          </cell>
          <cell r="H821" t="str">
            <v>Transversal 26A Bis No. 45A-18 Barrio Claret</v>
          </cell>
          <cell r="I821" t="str">
            <v>Bogotá, D.C.</v>
          </cell>
          <cell r="J821" t="str">
            <v>Tunjuelito - Rafael Uribe</v>
          </cell>
          <cell r="K821">
            <v>2797885</v>
          </cell>
          <cell r="L821">
            <v>3117527057</v>
          </cell>
          <cell r="M821" t="str">
            <v>hogarshekinah@ymcabogota.org</v>
          </cell>
          <cell r="N821" t="str">
            <v>SRD</v>
          </cell>
          <cell r="O821" t="str">
            <v>Externado</v>
          </cell>
          <cell r="P821" t="str">
            <v>Media jornada</v>
          </cell>
          <cell r="Q821" t="str">
            <v>Vulneración</v>
          </cell>
          <cell r="R821"/>
          <cell r="S821" t="str">
            <v>11-1574-2020</v>
          </cell>
          <cell r="T821">
            <v>60</v>
          </cell>
          <cell r="U821"/>
          <cell r="V821">
            <v>44181</v>
          </cell>
          <cell r="W821">
            <v>44347</v>
          </cell>
          <cell r="X821">
            <v>174945720</v>
          </cell>
          <cell r="Y821" t="str">
            <v>Erika Alexandra Valencia Ospina</v>
          </cell>
        </row>
        <row r="822">
          <cell r="B822" t="str">
            <v>11-12-821</v>
          </cell>
          <cell r="C822" t="str">
            <v>Bogotá</v>
          </cell>
          <cell r="D822" t="str">
            <v>Asociación cristiana de jóvenes de Bogotá y Cundinamarca – ACJ YMCA</v>
          </cell>
          <cell r="E822" t="str">
            <v>860018862-1</v>
          </cell>
          <cell r="F822" t="str">
            <v>Gloria Cecilia Hidalgo Franco</v>
          </cell>
          <cell r="G822" t="str">
            <v>Hogar Encuentro Sede A Juan Rey</v>
          </cell>
          <cell r="H822" t="str">
            <v>Calle 69 Sur No. 11D-71 Este - Barrio Juan Rey</v>
          </cell>
          <cell r="I822" t="str">
            <v>Bogotá, D.C.</v>
          </cell>
          <cell r="J822" t="str">
            <v>San Cristobal</v>
          </cell>
          <cell r="K822">
            <v>3851600</v>
          </cell>
          <cell r="L822">
            <v>3176906020</v>
          </cell>
          <cell r="M822" t="str">
            <v>hogarencuentro@ymcabogota.org</v>
          </cell>
          <cell r="N822" t="str">
            <v>SRD</v>
          </cell>
          <cell r="O822" t="str">
            <v>Externado</v>
          </cell>
          <cell r="P822" t="str">
            <v>Media jornada</v>
          </cell>
          <cell r="Q822" t="str">
            <v>Vulneración</v>
          </cell>
          <cell r="R822"/>
          <cell r="S822" t="str">
            <v>11-1580-2020</v>
          </cell>
          <cell r="T822">
            <v>66</v>
          </cell>
          <cell r="U822"/>
          <cell r="V822">
            <v>44181</v>
          </cell>
          <cell r="W822">
            <v>44347</v>
          </cell>
          <cell r="X822">
            <v>688119832</v>
          </cell>
          <cell r="Y822" t="str">
            <v>Erika Alexandra Valencia Ospina</v>
          </cell>
        </row>
        <row r="823">
          <cell r="B823" t="str">
            <v>11-12-822</v>
          </cell>
          <cell r="C823" t="str">
            <v>Bogotá</v>
          </cell>
          <cell r="D823" t="str">
            <v>Asociación cristiana de jóvenes de Bogotá y Cundinamarca – ACJ YMCA</v>
          </cell>
          <cell r="E823" t="str">
            <v>860018862-1</v>
          </cell>
          <cell r="F823" t="str">
            <v>Gloria Cecilia Hidalgo Franco</v>
          </cell>
          <cell r="G823" t="str">
            <v>Hogar Encuentro Sede B La Victoria</v>
          </cell>
          <cell r="H823" t="str">
            <v>Calle 41 Bis Sur No. 2-82 Barrio Victoria</v>
          </cell>
          <cell r="I823" t="str">
            <v>Bogotá, D.C.</v>
          </cell>
          <cell r="J823" t="str">
            <v>San Cristobal</v>
          </cell>
          <cell r="K823">
            <v>3640225</v>
          </cell>
          <cell r="L823">
            <v>3208141686</v>
          </cell>
          <cell r="M823" t="str">
            <v>hogarencuentro@ymcabogota.org</v>
          </cell>
          <cell r="N823" t="str">
            <v>SRD</v>
          </cell>
          <cell r="O823" t="str">
            <v>Externado</v>
          </cell>
          <cell r="P823" t="str">
            <v>Media jornada</v>
          </cell>
          <cell r="Q823" t="str">
            <v>Vulneración</v>
          </cell>
          <cell r="R823"/>
          <cell r="S823" t="str">
            <v>11-1580-2020</v>
          </cell>
          <cell r="T823">
            <v>88</v>
          </cell>
          <cell r="U823"/>
          <cell r="V823">
            <v>44181</v>
          </cell>
          <cell r="W823">
            <v>44347</v>
          </cell>
          <cell r="X823"/>
          <cell r="Y823" t="str">
            <v>Erika Alexandra Valencia Ospina</v>
          </cell>
        </row>
        <row r="824">
          <cell r="B824" t="str">
            <v>11-12-823</v>
          </cell>
          <cell r="C824" t="str">
            <v>Bogotá</v>
          </cell>
          <cell r="D824" t="str">
            <v>Asociación cristiana de jóvenes de Bogotá y Cundinamarca – ACJ YMCA</v>
          </cell>
          <cell r="E824" t="str">
            <v>860018862-1</v>
          </cell>
          <cell r="F824" t="str">
            <v>Gloria Cecilia Hidalgo Franco</v>
          </cell>
          <cell r="G824" t="str">
            <v>Hogar Encuentro Sede C Sosiego</v>
          </cell>
          <cell r="H824" t="str">
            <v>Calle 17 Sur No. 9-32 Barrio Sosiego</v>
          </cell>
          <cell r="I824" t="str">
            <v>Bogotá, D.C.</v>
          </cell>
          <cell r="J824" t="str">
            <v>San Cristobal</v>
          </cell>
          <cell r="K824">
            <v>2781471</v>
          </cell>
          <cell r="L824">
            <v>3114551412</v>
          </cell>
          <cell r="M824" t="str">
            <v>hogarencuentro@ymcabogota.org</v>
          </cell>
          <cell r="N824" t="str">
            <v>SRD</v>
          </cell>
          <cell r="O824" t="str">
            <v>Externado</v>
          </cell>
          <cell r="P824" t="str">
            <v>Media jornada</v>
          </cell>
          <cell r="Q824" t="str">
            <v>Vulneración</v>
          </cell>
          <cell r="R824"/>
          <cell r="S824" t="str">
            <v>11-1580-2020</v>
          </cell>
          <cell r="T824">
            <v>82</v>
          </cell>
          <cell r="U824"/>
          <cell r="V824">
            <v>44181</v>
          </cell>
          <cell r="W824">
            <v>44347</v>
          </cell>
          <cell r="X824"/>
          <cell r="Y824" t="str">
            <v>Erika Alexandra Valencia Ospina</v>
          </cell>
        </row>
        <row r="825">
          <cell r="B825" t="str">
            <v>11-12-824</v>
          </cell>
          <cell r="C825" t="str">
            <v>Bogotá</v>
          </cell>
          <cell r="D825" t="str">
            <v>Asociación cristiana de jóvenes de Bogotá y Cundinamarca – ACJ YMCA</v>
          </cell>
          <cell r="E825" t="str">
            <v>860018862-1</v>
          </cell>
          <cell r="F825" t="str">
            <v>Gloria Cecilia Hidalgo Franco</v>
          </cell>
          <cell r="G825" t="str">
            <v>Hogar Amaneser</v>
          </cell>
          <cell r="H825" t="str">
            <v>Calle 21 No. 16-54 Barrio Santafé</v>
          </cell>
          <cell r="I825" t="str">
            <v>Bogotá, D.C.</v>
          </cell>
          <cell r="J825" t="str">
            <v>Martires</v>
          </cell>
          <cell r="K825">
            <v>3415428</v>
          </cell>
          <cell r="L825">
            <v>3152216000</v>
          </cell>
          <cell r="M825" t="str">
            <v>hogaramaneser@ymca.bogota.org</v>
          </cell>
          <cell r="N825" t="str">
            <v>SRD</v>
          </cell>
          <cell r="O825" t="str">
            <v>Externado</v>
          </cell>
          <cell r="P825" t="str">
            <v>Media jornada</v>
          </cell>
          <cell r="Q825" t="str">
            <v>Vulneración</v>
          </cell>
          <cell r="R825"/>
          <cell r="S825" t="str">
            <v>11-1583-2020</v>
          </cell>
          <cell r="T825">
            <v>80</v>
          </cell>
          <cell r="U825"/>
          <cell r="V825">
            <v>44181</v>
          </cell>
          <cell r="W825">
            <v>44347</v>
          </cell>
          <cell r="X825">
            <v>233260960</v>
          </cell>
          <cell r="Y825" t="str">
            <v>Erika Alexandra Valencia Ospina</v>
          </cell>
        </row>
        <row r="826">
          <cell r="B826" t="str">
            <v>11-12-825</v>
          </cell>
          <cell r="C826" t="str">
            <v>Bogotá</v>
          </cell>
          <cell r="D826" t="str">
            <v>Asociación cristiana de jóvenes de Bogotá y Cundinamarca – ACJ YMCA</v>
          </cell>
          <cell r="E826" t="str">
            <v>860018862-1</v>
          </cell>
          <cell r="F826" t="str">
            <v>Gloria Cecilia Hidalgo Franco</v>
          </cell>
          <cell r="G826" t="str">
            <v>Hogar Maranatha</v>
          </cell>
          <cell r="H826" t="str">
            <v>Calle 74B Sur No. 88-08 Barrio Bosa San Bernardino</v>
          </cell>
          <cell r="I826" t="str">
            <v>Bogotá, D.C.</v>
          </cell>
          <cell r="J826" t="str">
            <v>Bosa</v>
          </cell>
          <cell r="K826">
            <v>7832439</v>
          </cell>
          <cell r="L826">
            <v>3142644291</v>
          </cell>
          <cell r="M826" t="str">
            <v>capmaranatha@ymcabogota.org</v>
          </cell>
          <cell r="N826" t="str">
            <v>SRD</v>
          </cell>
          <cell r="O826" t="str">
            <v>Externado</v>
          </cell>
          <cell r="P826" t="str">
            <v>Media jornada</v>
          </cell>
          <cell r="Q826" t="str">
            <v>Vulneración</v>
          </cell>
          <cell r="R826"/>
          <cell r="S826" t="str">
            <v>11-1589-2020</v>
          </cell>
          <cell r="T826">
            <v>60</v>
          </cell>
          <cell r="U826"/>
          <cell r="V826">
            <v>44181</v>
          </cell>
          <cell r="W826">
            <v>44347</v>
          </cell>
          <cell r="X826">
            <v>174945720</v>
          </cell>
          <cell r="Y826" t="str">
            <v>Erika Alexandra Valencia Ospina</v>
          </cell>
        </row>
        <row r="827">
          <cell r="B827" t="str">
            <v>11-39-826</v>
          </cell>
          <cell r="C827" t="str">
            <v>Bogotá</v>
          </cell>
          <cell r="D827" t="str">
            <v>Centro infantil madre de Dios Tribilin</v>
          </cell>
          <cell r="E827" t="str">
            <v>860516050-4</v>
          </cell>
          <cell r="F827" t="str">
            <v>Flor Elvira Castillo Arcos</v>
          </cell>
          <cell r="G827" t="str">
            <v>Madre de Dios Tribilin</v>
          </cell>
          <cell r="H827" t="str">
            <v>Carrera 9 Este No. 2B-38 Barrio Rocio Alto</v>
          </cell>
          <cell r="I827" t="str">
            <v>Bogotá, D.C.</v>
          </cell>
          <cell r="J827" t="str">
            <v>Santa Fe</v>
          </cell>
          <cell r="K827">
            <v>2330370</v>
          </cell>
          <cell r="L827">
            <v>3115366259</v>
          </cell>
          <cell r="M827" t="str">
            <v>tribilinsmd@hotmail.com;externadomd1oc2015@gmail.com</v>
          </cell>
          <cell r="N827" t="str">
            <v>SRD</v>
          </cell>
          <cell r="O827" t="str">
            <v>Externado</v>
          </cell>
          <cell r="P827" t="str">
            <v>Media jornada</v>
          </cell>
          <cell r="Q827" t="str">
            <v>Vulneración</v>
          </cell>
          <cell r="R827"/>
          <cell r="S827" t="str">
            <v>11-1588-2020</v>
          </cell>
          <cell r="T827">
            <v>50</v>
          </cell>
          <cell r="U827"/>
          <cell r="V827">
            <v>44181</v>
          </cell>
          <cell r="W827">
            <v>44347</v>
          </cell>
          <cell r="X827">
            <v>145788100</v>
          </cell>
          <cell r="Y827" t="str">
            <v>Erika Alexandra Valencia Ospina</v>
          </cell>
        </row>
        <row r="828">
          <cell r="B828" t="str">
            <v>11-247-827</v>
          </cell>
          <cell r="C828" t="str">
            <v>Bogotá</v>
          </cell>
          <cell r="D828" t="str">
            <v>Obra social Mornes</v>
          </cell>
          <cell r="E828" t="str">
            <v>830103677-1</v>
          </cell>
          <cell r="F828" t="str">
            <v>Ines Alvarado Pantoja / Jenny Cristina Tellez Maya</v>
          </cell>
          <cell r="G828"/>
          <cell r="H828" t="str">
            <v>Calle 73 No. 18F-32 Sur Barrio La Estrella - Ciudad Bolívar</v>
          </cell>
          <cell r="I828" t="str">
            <v>Bogotá, D.C.</v>
          </cell>
          <cell r="J828" t="str">
            <v>Ciudad Bolivar</v>
          </cell>
          <cell r="K828">
            <v>7905121</v>
          </cell>
          <cell r="L828">
            <v>3167439353</v>
          </cell>
          <cell r="M828" t="str">
            <v>ciudadbolivarmornes@yahoo.com.mx;alvaradosi@hotmail.com</v>
          </cell>
          <cell r="N828" t="str">
            <v>SRD</v>
          </cell>
          <cell r="O828" t="str">
            <v>Externado</v>
          </cell>
          <cell r="P828" t="str">
            <v>Media jornada</v>
          </cell>
          <cell r="Q828" t="str">
            <v>Vulneración</v>
          </cell>
          <cell r="R828"/>
          <cell r="S828" t="str">
            <v>11-1562-2020</v>
          </cell>
          <cell r="T828">
            <v>60</v>
          </cell>
          <cell r="U828"/>
          <cell r="V828">
            <v>44181</v>
          </cell>
          <cell r="W828">
            <v>44347</v>
          </cell>
          <cell r="X828">
            <v>174945720</v>
          </cell>
          <cell r="Y828" t="str">
            <v>Erika Alexandra Valencia Ospina</v>
          </cell>
        </row>
        <row r="829">
          <cell r="B829" t="str">
            <v>11-184-828</v>
          </cell>
          <cell r="C829" t="str">
            <v>Bogotá</v>
          </cell>
          <cell r="D829" t="str">
            <v>Fundación para la asistencia de la niñez abandonada - FANA</v>
          </cell>
          <cell r="E829" t="str">
            <v>860032186-9</v>
          </cell>
          <cell r="F829" t="str">
            <v>Elena Martinez Pineda</v>
          </cell>
          <cell r="G829" t="str">
            <v>FANA</v>
          </cell>
          <cell r="H829" t="str">
            <v>Carrera 96 No. 156B-18 Barrio el Salitre</v>
          </cell>
          <cell r="I829" t="str">
            <v>Bogotá, D.C.</v>
          </cell>
          <cell r="J829" t="str">
            <v>Revivir</v>
          </cell>
          <cell r="K829"/>
          <cell r="L829">
            <v>3002423696</v>
          </cell>
          <cell r="M829" t="str">
            <v>dir.restab@fundacionfana.org</v>
          </cell>
          <cell r="N829" t="str">
            <v>SRD</v>
          </cell>
          <cell r="O829" t="str">
            <v>Internado</v>
          </cell>
          <cell r="P829"/>
          <cell r="Q829" t="str">
            <v>Vulneración</v>
          </cell>
          <cell r="R829"/>
          <cell r="S829" t="str">
            <v>11-1568-2020</v>
          </cell>
          <cell r="T829">
            <v>92</v>
          </cell>
          <cell r="U829"/>
          <cell r="V829">
            <v>44181</v>
          </cell>
          <cell r="W829">
            <v>44347</v>
          </cell>
          <cell r="X829">
            <v>796419896</v>
          </cell>
          <cell r="Y829" t="str">
            <v>Erika Alexandra Valencia Ospina</v>
          </cell>
        </row>
        <row r="830">
          <cell r="B830" t="str">
            <v>11-93-829</v>
          </cell>
          <cell r="C830" t="str">
            <v>Bogotá</v>
          </cell>
          <cell r="D830" t="str">
            <v>Fundación casa de la madre y el niño</v>
          </cell>
          <cell r="E830" t="str">
            <v>860007398-8</v>
          </cell>
          <cell r="F830" t="str">
            <v>Barbara Escobar De Vargas</v>
          </cell>
          <cell r="G830" t="str">
            <v>Casa universitaria femenina</v>
          </cell>
          <cell r="H830" t="str">
            <v>Calle 40B Bis No. 13-20</v>
          </cell>
          <cell r="I830" t="str">
            <v>Bogotá, D.C.</v>
          </cell>
          <cell r="J830" t="str">
            <v>Revivir</v>
          </cell>
          <cell r="K830"/>
          <cell r="L830">
            <v>3124482964</v>
          </cell>
          <cell r="M830" t="str">
            <v>direccion.suenos@la-casa.org</v>
          </cell>
          <cell r="N830" t="str">
            <v>SRD</v>
          </cell>
          <cell r="O830" t="str">
            <v>Casa universitaria</v>
          </cell>
          <cell r="P830"/>
          <cell r="Q830" t="str">
            <v>Vulneración</v>
          </cell>
          <cell r="R830"/>
          <cell r="S830" t="str">
            <v>11-1523-2020</v>
          </cell>
          <cell r="T830">
            <v>20</v>
          </cell>
          <cell r="U830"/>
          <cell r="V830">
            <v>44181</v>
          </cell>
          <cell r="W830">
            <v>44347</v>
          </cell>
          <cell r="X830">
            <v>172061370</v>
          </cell>
          <cell r="Y830" t="str">
            <v>Erika Alexandra Valencia Ospina</v>
          </cell>
        </row>
        <row r="831">
          <cell r="B831" t="str">
            <v>11-93-830</v>
          </cell>
          <cell r="C831" t="str">
            <v>Bogotá</v>
          </cell>
          <cell r="D831" t="str">
            <v>Fundación casa de la madre y el niño</v>
          </cell>
          <cell r="E831" t="str">
            <v>860007398-8</v>
          </cell>
          <cell r="F831" t="str">
            <v>Barbara Escobar De Vargas</v>
          </cell>
          <cell r="G831" t="str">
            <v>Casa 1</v>
          </cell>
          <cell r="H831" t="str">
            <v>Calle 48 No. 28-30</v>
          </cell>
          <cell r="I831" t="str">
            <v>Bogotá, D.C.</v>
          </cell>
          <cell r="J831" t="str">
            <v>Revivir</v>
          </cell>
          <cell r="K831"/>
          <cell r="L831">
            <v>3124482964</v>
          </cell>
          <cell r="M831" t="str">
            <v>coordinacion.ninos@la-casa.org</v>
          </cell>
          <cell r="N831" t="str">
            <v>SRD</v>
          </cell>
          <cell r="O831" t="str">
            <v>Internado</v>
          </cell>
          <cell r="P831"/>
          <cell r="Q831" t="str">
            <v>Vulneración</v>
          </cell>
          <cell r="R831"/>
          <cell r="S831" t="str">
            <v>11-1554-2020</v>
          </cell>
          <cell r="T831">
            <v>142</v>
          </cell>
          <cell r="U831"/>
          <cell r="V831">
            <v>44181</v>
          </cell>
          <cell r="W831">
            <v>44347</v>
          </cell>
          <cell r="X831">
            <v>1229256796</v>
          </cell>
          <cell r="Y831" t="str">
            <v>Erika Alexandra Valencia Ospina</v>
          </cell>
        </row>
        <row r="832">
          <cell r="B832" t="str">
            <v>11-93-831</v>
          </cell>
          <cell r="C832" t="str">
            <v>Bogotá</v>
          </cell>
          <cell r="D832" t="str">
            <v>Fundación casa de la madre y el niño</v>
          </cell>
          <cell r="E832" t="str">
            <v>860007398-8</v>
          </cell>
          <cell r="F832" t="str">
            <v>Barbara Escobar De Vargas</v>
          </cell>
          <cell r="G832" t="str">
            <v>Casa 2</v>
          </cell>
          <cell r="H832" t="str">
            <v>Carrera 65 No. 98-31 Barrio los Andes</v>
          </cell>
          <cell r="I832" t="str">
            <v>Bogotá, D.C.</v>
          </cell>
          <cell r="J832" t="str">
            <v>Revivir</v>
          </cell>
          <cell r="K832"/>
          <cell r="L832" t="str">
            <v>312 4482964</v>
          </cell>
          <cell r="M832" t="str">
            <v>coordinacion.casa2@la-casa.org</v>
          </cell>
          <cell r="N832" t="str">
            <v>SRD</v>
          </cell>
          <cell r="O832" t="str">
            <v>Internado</v>
          </cell>
          <cell r="P832"/>
          <cell r="Q832" t="str">
            <v>Vulneración</v>
          </cell>
          <cell r="R832"/>
          <cell r="S832" t="str">
            <v>11-1547-2020</v>
          </cell>
          <cell r="T832">
            <v>28</v>
          </cell>
          <cell r="U832"/>
          <cell r="V832">
            <v>44181</v>
          </cell>
          <cell r="W832">
            <v>44347</v>
          </cell>
          <cell r="X832">
            <v>414531138</v>
          </cell>
          <cell r="Y832" t="str">
            <v>Erika Alexandra Valencia Ospina</v>
          </cell>
        </row>
        <row r="833">
          <cell r="B833" t="str">
            <v>11-50-832</v>
          </cell>
          <cell r="C833" t="str">
            <v>Bogotá</v>
          </cell>
          <cell r="D833" t="str">
            <v>Congregación religiosos terciarios capuchinos nuestra señora de los dolores</v>
          </cell>
          <cell r="E833" t="str">
            <v>860005068-3</v>
          </cell>
          <cell r="F833" t="str">
            <v>Wilson Alexander Restrepo Gutierrez</v>
          </cell>
          <cell r="G833" t="str">
            <v>Club Amigo Santa Librada</v>
          </cell>
          <cell r="H833" t="str">
            <v>Calle 75A Sur No. 8D-16 Barrio Santa Librada</v>
          </cell>
          <cell r="I833" t="str">
            <v>Bogotá, D.C.</v>
          </cell>
          <cell r="J833" t="str">
            <v>Usme</v>
          </cell>
          <cell r="K833">
            <v>2006536</v>
          </cell>
          <cell r="L833">
            <v>3175639363</v>
          </cell>
          <cell r="M833" t="str">
            <v>coord.slibrada@opanamigo.org</v>
          </cell>
          <cell r="N833" t="str">
            <v>SRD</v>
          </cell>
          <cell r="O833" t="str">
            <v>Externado</v>
          </cell>
          <cell r="P833" t="str">
            <v>Media jornada</v>
          </cell>
          <cell r="Q833" t="str">
            <v>Vulneración</v>
          </cell>
          <cell r="R833"/>
          <cell r="S833" t="str">
            <v>11-1573-2020</v>
          </cell>
          <cell r="T833">
            <v>70</v>
          </cell>
          <cell r="U833"/>
          <cell r="V833">
            <v>44181</v>
          </cell>
          <cell r="W833">
            <v>44347</v>
          </cell>
          <cell r="X833">
            <v>204103340</v>
          </cell>
          <cell r="Y833" t="str">
            <v>Erika Alexandra Valencia Ospina</v>
          </cell>
        </row>
        <row r="834">
          <cell r="B834" t="str">
            <v>11-50-833</v>
          </cell>
          <cell r="C834" t="str">
            <v>Bogotá</v>
          </cell>
          <cell r="D834" t="str">
            <v>Congregación religiosos terciarios capuchinos nuestra señora de los dolores</v>
          </cell>
          <cell r="E834" t="str">
            <v>860005068-3</v>
          </cell>
          <cell r="F834" t="str">
            <v>Wilson Alexander Restrepo Gutierrez</v>
          </cell>
          <cell r="G834" t="str">
            <v>Club Amigo Martires</v>
          </cell>
          <cell r="H834" t="str">
            <v>Calle 1B No. 27-33 Santa Librada</v>
          </cell>
          <cell r="I834" t="str">
            <v>Bogotá, D.C.</v>
          </cell>
          <cell r="J834" t="str">
            <v>Martires</v>
          </cell>
          <cell r="K834">
            <v>7041559</v>
          </cell>
          <cell r="L834">
            <v>3115557447</v>
          </cell>
          <cell r="M834" t="str">
            <v>coord.martires@opamamigo.org</v>
          </cell>
          <cell r="N834" t="str">
            <v>SRD</v>
          </cell>
          <cell r="O834" t="str">
            <v>Externado</v>
          </cell>
          <cell r="P834" t="str">
            <v>Media jornada</v>
          </cell>
          <cell r="Q834" t="str">
            <v>Calle</v>
          </cell>
          <cell r="R834"/>
          <cell r="S834" t="str">
            <v>11-1600-2020</v>
          </cell>
          <cell r="T834">
            <v>70</v>
          </cell>
          <cell r="U834"/>
          <cell r="V834">
            <v>44181</v>
          </cell>
          <cell r="W834">
            <v>44347</v>
          </cell>
          <cell r="X834">
            <v>204103340</v>
          </cell>
          <cell r="Y834" t="str">
            <v>Erika Alexandra Valencia Ospina</v>
          </cell>
        </row>
        <row r="835">
          <cell r="B835" t="str">
            <v>11-50-834</v>
          </cell>
          <cell r="C835" t="str">
            <v>Bogotá</v>
          </cell>
          <cell r="D835" t="str">
            <v>Congregación religiosos terciarios capuchinos nuestra señora de los dolores</v>
          </cell>
          <cell r="E835" t="str">
            <v>860005068-3</v>
          </cell>
          <cell r="F835" t="str">
            <v>Wilson Alexander Restrepo Gutierrez</v>
          </cell>
          <cell r="G835" t="str">
            <v>Club Amigo Diana Turbay</v>
          </cell>
          <cell r="H835" t="str">
            <v>Diagonal Calle 49 No. 2B-22 Sur Diana Turbay</v>
          </cell>
          <cell r="I835" t="str">
            <v>Bogotá, D.C.</v>
          </cell>
          <cell r="J835" t="str">
            <v>Rafael Uribe</v>
          </cell>
          <cell r="K835">
            <v>7711592</v>
          </cell>
          <cell r="L835">
            <v>3505610111</v>
          </cell>
          <cell r="M835" t="str">
            <v>coord.dianaturbay@apanamigo.org</v>
          </cell>
          <cell r="N835" t="str">
            <v>SRD</v>
          </cell>
          <cell r="O835" t="str">
            <v>Externado</v>
          </cell>
          <cell r="P835" t="str">
            <v>Media jornada</v>
          </cell>
          <cell r="Q835" t="str">
            <v>Vulneración</v>
          </cell>
          <cell r="R835"/>
          <cell r="S835" t="str">
            <v>11-1576-2020</v>
          </cell>
          <cell r="T835">
            <v>60</v>
          </cell>
          <cell r="U835"/>
          <cell r="V835">
            <v>44181</v>
          </cell>
          <cell r="W835">
            <v>44347</v>
          </cell>
          <cell r="X835">
            <v>174945720</v>
          </cell>
          <cell r="Y835" t="str">
            <v>Erika Alexandra Valencia Ospina</v>
          </cell>
        </row>
        <row r="836">
          <cell r="B836" t="str">
            <v>11-50-835</v>
          </cell>
          <cell r="C836" t="str">
            <v>Bogotá</v>
          </cell>
          <cell r="D836" t="str">
            <v>Congregación religiosos terciarios capuchinos nuestra señora de los dolores</v>
          </cell>
          <cell r="E836" t="str">
            <v>860005068-3</v>
          </cell>
          <cell r="F836" t="str">
            <v>Wilson Alexander Restrepo Gutierrez</v>
          </cell>
          <cell r="G836" t="str">
            <v>Club Amigo Bosa</v>
          </cell>
          <cell r="H836" t="str">
            <v>Calle 63 Sur No. 81F-16 Barrio El Portal Bosa</v>
          </cell>
          <cell r="I836" t="str">
            <v>Bogotá, D.C.</v>
          </cell>
          <cell r="J836" t="str">
            <v>Bosa</v>
          </cell>
          <cell r="K836">
            <v>7192509</v>
          </cell>
          <cell r="L836">
            <v>3126280719</v>
          </cell>
          <cell r="M836" t="str">
            <v>coord.bosa@opanamigo.org</v>
          </cell>
          <cell r="N836" t="str">
            <v>SRD</v>
          </cell>
          <cell r="O836" t="str">
            <v>Externado</v>
          </cell>
          <cell r="P836" t="str">
            <v>Media jornada</v>
          </cell>
          <cell r="Q836" t="str">
            <v>Vulneración</v>
          </cell>
          <cell r="R836"/>
          <cell r="S836" t="str">
            <v>11-1579-2020</v>
          </cell>
          <cell r="T836">
            <v>70</v>
          </cell>
          <cell r="U836"/>
          <cell r="V836">
            <v>44181</v>
          </cell>
          <cell r="W836">
            <v>44347</v>
          </cell>
          <cell r="X836">
            <v>204103340</v>
          </cell>
          <cell r="Y836" t="str">
            <v>Erika Alexandra Valencia Ospina</v>
          </cell>
        </row>
        <row r="837">
          <cell r="B837" t="str">
            <v>11-50-836</v>
          </cell>
          <cell r="C837" t="str">
            <v>Bogotá</v>
          </cell>
          <cell r="D837" t="str">
            <v>Congregación religiosos terciarios capuchinos nuestra señora de los dolores</v>
          </cell>
          <cell r="E837" t="str">
            <v>860005068-3</v>
          </cell>
          <cell r="F837" t="str">
            <v>Wilson Alexander Restrepo Gutierrez</v>
          </cell>
          <cell r="G837" t="str">
            <v>Club Amigo Patio Bonito</v>
          </cell>
          <cell r="H837" t="str">
            <v>Carrera 88B No. 26 Sur Barrio Patio Bonito</v>
          </cell>
          <cell r="I837" t="str">
            <v>Bogotá, D.C.</v>
          </cell>
          <cell r="J837" t="str">
            <v>Kennedy</v>
          </cell>
          <cell r="K837">
            <v>4509242</v>
          </cell>
          <cell r="L837">
            <v>3112055448</v>
          </cell>
          <cell r="M837" t="str">
            <v>coord.pbonito@opanamigo.org</v>
          </cell>
          <cell r="N837" t="str">
            <v>SRD</v>
          </cell>
          <cell r="O837" t="str">
            <v>Externado</v>
          </cell>
          <cell r="P837" t="str">
            <v>Media jornada</v>
          </cell>
          <cell r="Q837" t="str">
            <v>Vulneración</v>
          </cell>
          <cell r="R837"/>
          <cell r="S837" t="str">
            <v>11-1591-2020</v>
          </cell>
          <cell r="T837">
            <v>150</v>
          </cell>
          <cell r="U837"/>
          <cell r="V837">
            <v>44181</v>
          </cell>
          <cell r="W837">
            <v>44347</v>
          </cell>
          <cell r="X837">
            <v>728940500</v>
          </cell>
          <cell r="Y837" t="str">
            <v>Erika Alexandra Valencia Ospina</v>
          </cell>
        </row>
        <row r="838">
          <cell r="B838" t="str">
            <v>11-50-837</v>
          </cell>
          <cell r="C838" t="str">
            <v>Bogotá</v>
          </cell>
          <cell r="D838" t="str">
            <v>Congregación religiosos terciarios capuchinos nuestra señora de los dolores</v>
          </cell>
          <cell r="E838" t="str">
            <v>860005068-3</v>
          </cell>
          <cell r="F838" t="str">
            <v>Wilson Alexander Restrepo Gutierrez</v>
          </cell>
          <cell r="G838" t="str">
            <v>Club Amigo Kennedy</v>
          </cell>
          <cell r="H838" t="str">
            <v>Carrera 73D No. 36A-07 Sur Barrio Kennedy Central</v>
          </cell>
          <cell r="I838" t="str">
            <v>Bogotá, D.C.</v>
          </cell>
          <cell r="J838" t="str">
            <v>Kennedy</v>
          </cell>
          <cell r="K838">
            <v>4509242</v>
          </cell>
          <cell r="L838">
            <v>3115264073</v>
          </cell>
          <cell r="M838" t="str">
            <v>cood.kennedy.@opanamigo.org</v>
          </cell>
          <cell r="N838" t="str">
            <v>SRD</v>
          </cell>
          <cell r="O838" t="str">
            <v>Externado</v>
          </cell>
          <cell r="P838" t="str">
            <v>Media jornada</v>
          </cell>
          <cell r="Q838" t="str">
            <v>Vulneración</v>
          </cell>
          <cell r="R838"/>
          <cell r="S838" t="str">
            <v>11-1591-2020</v>
          </cell>
          <cell r="T838">
            <v>100</v>
          </cell>
          <cell r="U838"/>
          <cell r="V838">
            <v>44181</v>
          </cell>
          <cell r="W838">
            <v>44347</v>
          </cell>
          <cell r="X838"/>
          <cell r="Y838" t="str">
            <v>Erika Alexandra Valencia Ospina</v>
          </cell>
        </row>
        <row r="839">
          <cell r="B839" t="str">
            <v>11-50-838</v>
          </cell>
          <cell r="C839" t="str">
            <v>Bogotá</v>
          </cell>
          <cell r="D839" t="str">
            <v>Congregación religiosos terciarios capuchinos nuestra señora de los dolores</v>
          </cell>
          <cell r="E839" t="str">
            <v>860005068-3</v>
          </cell>
          <cell r="F839" t="str">
            <v>Wilson Alexander Restrepo Gutierrez</v>
          </cell>
          <cell r="G839" t="str">
            <v>Club Amigo Venecia</v>
          </cell>
          <cell r="H839" t="str">
            <v>Diagonal 47 Sur No. 52A-04 Puerta 2 Barrio Venecia</v>
          </cell>
          <cell r="I839" t="str">
            <v>Bogotá, D.C.</v>
          </cell>
          <cell r="J839" t="str">
            <v>Tunjuelito - Ciudad Bolivar</v>
          </cell>
          <cell r="K839">
            <v>7130658</v>
          </cell>
          <cell r="L839">
            <v>3112068923</v>
          </cell>
          <cell r="M839" t="str">
            <v>coord.venecia@opanamigo.org</v>
          </cell>
          <cell r="N839" t="str">
            <v>SRD</v>
          </cell>
          <cell r="O839" t="str">
            <v>Externado</v>
          </cell>
          <cell r="P839" t="str">
            <v>Media jornada</v>
          </cell>
          <cell r="Q839" t="str">
            <v>Vulneración</v>
          </cell>
          <cell r="R839"/>
          <cell r="S839" t="str">
            <v>11-1586-2020</v>
          </cell>
          <cell r="T839">
            <v>60</v>
          </cell>
          <cell r="U839"/>
          <cell r="V839">
            <v>44181</v>
          </cell>
          <cell r="W839">
            <v>44347</v>
          </cell>
          <cell r="X839">
            <v>174945720</v>
          </cell>
          <cell r="Y839" t="str">
            <v>Erika Alexandra Valencia Ospina</v>
          </cell>
        </row>
        <row r="840">
          <cell r="B840" t="str">
            <v>11-50-839</v>
          </cell>
          <cell r="C840" t="str">
            <v>Bogotá</v>
          </cell>
          <cell r="D840" t="str">
            <v>Congregación religiosos terciarios capuchinos nuestra señora de los dolores</v>
          </cell>
          <cell r="E840" t="str">
            <v>860005068-3</v>
          </cell>
          <cell r="F840" t="str">
            <v>Wilson Alexander Restrepo Gutierrez</v>
          </cell>
          <cell r="G840" t="str">
            <v>Club Amigo Suba</v>
          </cell>
          <cell r="H840" t="str">
            <v>Transversal 60 No. 128A-51 Barrio Sotileza</v>
          </cell>
          <cell r="I840" t="str">
            <v>Bogotá, D.C.</v>
          </cell>
          <cell r="J840" t="str">
            <v>Suba</v>
          </cell>
          <cell r="K840"/>
          <cell r="L840">
            <v>3144221691</v>
          </cell>
          <cell r="M840" t="str">
            <v>coord.suba@opanamigo.org</v>
          </cell>
          <cell r="N840" t="str">
            <v>SRD</v>
          </cell>
          <cell r="O840" t="str">
            <v>Externado</v>
          </cell>
          <cell r="P840" t="str">
            <v>Media jornada</v>
          </cell>
          <cell r="Q840" t="str">
            <v>Vulneración</v>
          </cell>
          <cell r="R840"/>
          <cell r="S840" t="str">
            <v>11-1581-2020</v>
          </cell>
          <cell r="T840">
            <v>70</v>
          </cell>
          <cell r="U840"/>
          <cell r="V840">
            <v>44181</v>
          </cell>
          <cell r="W840">
            <v>44347</v>
          </cell>
          <cell r="X840">
            <v>204103340</v>
          </cell>
          <cell r="Y840" t="str">
            <v>Erika Alexandra Valencia Ospina</v>
          </cell>
        </row>
        <row r="841">
          <cell r="B841" t="str">
            <v>11-50-840</v>
          </cell>
          <cell r="C841" t="str">
            <v>Bogotá</v>
          </cell>
          <cell r="D841" t="str">
            <v>Congregación religiosos terciarios capuchinos nuestra señora de los dolores</v>
          </cell>
          <cell r="E841" t="str">
            <v>860005068-3</v>
          </cell>
          <cell r="F841" t="str">
            <v>Wilson Alexander Restrepo Gutierrez</v>
          </cell>
          <cell r="G841" t="str">
            <v>Club Amigo Fontibon</v>
          </cell>
          <cell r="H841" t="str">
            <v>Calle 24 No. 116B-25 Fontibón</v>
          </cell>
          <cell r="I841" t="str">
            <v>Bogotá, D.C.</v>
          </cell>
          <cell r="J841" t="str">
            <v>Fontibon</v>
          </cell>
          <cell r="K841">
            <v>3099724</v>
          </cell>
          <cell r="L841">
            <v>3123337823</v>
          </cell>
          <cell r="M841" t="str">
            <v>coord.fontibon@opanamigo.org</v>
          </cell>
          <cell r="N841" t="str">
            <v>SRD</v>
          </cell>
          <cell r="O841" t="str">
            <v>Externado</v>
          </cell>
          <cell r="P841" t="str">
            <v>Media jornada</v>
          </cell>
          <cell r="Q841" t="str">
            <v>Vulneración</v>
          </cell>
          <cell r="R841"/>
          <cell r="S841" t="str">
            <v>11-1599-2020</v>
          </cell>
          <cell r="T841">
            <v>70</v>
          </cell>
          <cell r="U841"/>
          <cell r="V841">
            <v>44181</v>
          </cell>
          <cell r="W841">
            <v>44347</v>
          </cell>
          <cell r="X841">
            <v>204103340</v>
          </cell>
          <cell r="Y841" t="str">
            <v>Erika Alexandra Valencia Ospina</v>
          </cell>
        </row>
        <row r="842">
          <cell r="B842" t="str">
            <v>47-96-841</v>
          </cell>
          <cell r="C842" t="str">
            <v>Magdalena</v>
          </cell>
          <cell r="D842" t="str">
            <v>Fundación centro de desarrollo social - Cedesocial</v>
          </cell>
          <cell r="E842" t="str">
            <v>802007962-1</v>
          </cell>
          <cell r="F842" t="str">
            <v>Cristian Mulford Castro</v>
          </cell>
          <cell r="G842"/>
          <cell r="H842" t="str">
            <v>Calle 15 No. 21-29 Barrio Jardín</v>
          </cell>
          <cell r="I842" t="str">
            <v>Santa Marta</v>
          </cell>
          <cell r="J842" t="str">
            <v>Centro Zonal 1</v>
          </cell>
          <cell r="K842">
            <v>4394100</v>
          </cell>
          <cell r="L842">
            <v>3205439743</v>
          </cell>
          <cell r="M842" t="str">
            <v>cristian.mulford@cedesocial.org</v>
          </cell>
          <cell r="N842" t="str">
            <v>SRD</v>
          </cell>
          <cell r="O842" t="str">
            <v>Intervención de apoyo - Apoyo psicosocial</v>
          </cell>
          <cell r="P842"/>
          <cell r="Q842" t="str">
            <v>Violencia sexual</v>
          </cell>
          <cell r="R842"/>
          <cell r="S842">
            <v>323</v>
          </cell>
          <cell r="T842">
            <v>125</v>
          </cell>
          <cell r="U842"/>
          <cell r="V842">
            <v>44183</v>
          </cell>
          <cell r="W842">
            <v>44347</v>
          </cell>
          <cell r="X842">
            <v>231736438</v>
          </cell>
          <cell r="Y842" t="str">
            <v>Aibinia Patris Bonnett Palacio</v>
          </cell>
        </row>
        <row r="843">
          <cell r="B843" t="str">
            <v>47-96-842</v>
          </cell>
          <cell r="C843" t="str">
            <v>Magdalena</v>
          </cell>
          <cell r="D843" t="str">
            <v>Fundación centro de desarrollo social - Cedesocial</v>
          </cell>
          <cell r="E843" t="str">
            <v>802007962-1</v>
          </cell>
          <cell r="F843" t="str">
            <v>Cristian Mulford Castro</v>
          </cell>
          <cell r="G843"/>
          <cell r="H843" t="str">
            <v>Calle 15 No. 21-29 Barrio Jardín</v>
          </cell>
          <cell r="I843" t="str">
            <v>Santa Marta</v>
          </cell>
          <cell r="J843" t="str">
            <v>Regional</v>
          </cell>
          <cell r="K843">
            <v>4394100</v>
          </cell>
          <cell r="L843">
            <v>3205439743</v>
          </cell>
          <cell r="M843" t="str">
            <v>cristian.mulford@cedesocial.org</v>
          </cell>
          <cell r="N843" t="str">
            <v>SRD</v>
          </cell>
          <cell r="O843" t="str">
            <v>Hogar sustituto entidad</v>
          </cell>
          <cell r="P843"/>
          <cell r="Q843" t="str">
            <v>Vulneración</v>
          </cell>
          <cell r="R843"/>
          <cell r="S843">
            <v>317</v>
          </cell>
          <cell r="T843">
            <v>200</v>
          </cell>
          <cell r="U843"/>
          <cell r="V843">
            <v>44181</v>
          </cell>
          <cell r="W843">
            <v>44347</v>
          </cell>
          <cell r="X843">
            <v>1366489300</v>
          </cell>
          <cell r="Y843" t="str">
            <v>Liliana Collante Mendivil</v>
          </cell>
        </row>
        <row r="844">
          <cell r="B844" t="str">
            <v>47-96-843</v>
          </cell>
          <cell r="C844" t="str">
            <v>Magdalena</v>
          </cell>
          <cell r="D844" t="str">
            <v>Fundación centro de desarrollo social - Cedesocial</v>
          </cell>
          <cell r="E844" t="str">
            <v>802007962-1</v>
          </cell>
          <cell r="F844" t="str">
            <v>Cristian Mulford Castro</v>
          </cell>
          <cell r="G844"/>
          <cell r="H844" t="str">
            <v>Calle 15 No. 21-29 Barrio Jardín</v>
          </cell>
          <cell r="I844" t="str">
            <v>Santa Marta</v>
          </cell>
          <cell r="J844" t="str">
            <v>Regional</v>
          </cell>
          <cell r="K844">
            <v>4394100</v>
          </cell>
          <cell r="L844">
            <v>3205439743</v>
          </cell>
          <cell r="M844" t="str">
            <v>cristian.mulford@cedesocial.org</v>
          </cell>
          <cell r="N844" t="str">
            <v>SRD</v>
          </cell>
          <cell r="O844" t="str">
            <v>Hogar sustituto entidad</v>
          </cell>
          <cell r="P844"/>
          <cell r="Q844" t="str">
            <v>Discapacidad</v>
          </cell>
          <cell r="R844"/>
          <cell r="S844">
            <v>317</v>
          </cell>
          <cell r="T844">
            <v>52</v>
          </cell>
          <cell r="U844"/>
          <cell r="V844">
            <v>44181</v>
          </cell>
          <cell r="W844">
            <v>44347</v>
          </cell>
          <cell r="X844">
            <v>472014231</v>
          </cell>
          <cell r="Y844" t="str">
            <v>Liliana Collante Mendivil</v>
          </cell>
        </row>
        <row r="845">
          <cell r="B845" t="str">
            <v>47-139-844</v>
          </cell>
          <cell r="C845" t="str">
            <v>Magdalena</v>
          </cell>
          <cell r="D845" t="str">
            <v>Fundación horizontes</v>
          </cell>
          <cell r="E845" t="str">
            <v>819007124-8</v>
          </cell>
          <cell r="F845" t="str">
            <v>Angelica Maria Travecedo Correa</v>
          </cell>
          <cell r="G845"/>
          <cell r="H845" t="str">
            <v>Carrera 22 No. 15-82 Barrio Jardín</v>
          </cell>
          <cell r="I845" t="str">
            <v>Santa Marta</v>
          </cell>
          <cell r="J845" t="str">
            <v>Centro Zonal 2</v>
          </cell>
          <cell r="K845">
            <v>4218686</v>
          </cell>
          <cell r="L845">
            <v>3003184694</v>
          </cell>
          <cell r="M845" t="str">
            <v>fundacionhorizontes23@gmail.com</v>
          </cell>
          <cell r="N845" t="str">
            <v>SRD</v>
          </cell>
          <cell r="O845" t="str">
            <v>Intervención de apoyo - Apoyo psicosocial</v>
          </cell>
          <cell r="P845"/>
          <cell r="Q845" t="str">
            <v>Vulneración</v>
          </cell>
          <cell r="R845"/>
          <cell r="S845">
            <v>324</v>
          </cell>
          <cell r="T845">
            <v>50</v>
          </cell>
          <cell r="U845"/>
          <cell r="V845">
            <v>44183</v>
          </cell>
          <cell r="W845">
            <v>44347</v>
          </cell>
          <cell r="X845">
            <v>94788625</v>
          </cell>
          <cell r="Y845" t="str">
            <v>Maria Del Socorro Pabon Castañeda</v>
          </cell>
        </row>
        <row r="846">
          <cell r="B846" t="str">
            <v>47-194-845</v>
          </cell>
          <cell r="C846" t="str">
            <v>Magdalena</v>
          </cell>
          <cell r="D846" t="str">
            <v>Fundación rehabilitación integral</v>
          </cell>
          <cell r="E846" t="str">
            <v>900085882-9</v>
          </cell>
          <cell r="F846" t="str">
            <v>Angelica Zamora</v>
          </cell>
          <cell r="G846"/>
          <cell r="H846" t="str">
            <v>Carrera 3 No. 18-27 Rodadero</v>
          </cell>
          <cell r="I846" t="str">
            <v>Santa Marta</v>
          </cell>
          <cell r="J846" t="str">
            <v>Centro Zonal 1</v>
          </cell>
          <cell r="K846">
            <v>4226815</v>
          </cell>
          <cell r="L846">
            <v>3113452490</v>
          </cell>
          <cell r="M846" t="str">
            <v>administrativa@frehabilitacionintegral.com</v>
          </cell>
          <cell r="N846" t="str">
            <v>SRD</v>
          </cell>
          <cell r="O846" t="str">
            <v>Intervención de apoyo - Apoyo psicológico especializado</v>
          </cell>
          <cell r="P846"/>
          <cell r="Q846" t="str">
            <v>Vulneración</v>
          </cell>
          <cell r="R846"/>
          <cell r="S846">
            <v>326</v>
          </cell>
          <cell r="T846"/>
          <cell r="U846">
            <v>1252</v>
          </cell>
          <cell r="V846">
            <v>44186</v>
          </cell>
          <cell r="W846">
            <v>44347</v>
          </cell>
          <cell r="X846">
            <v>478436150</v>
          </cell>
          <cell r="Y846" t="str">
            <v>Aibinia Patris Bonnett Palacio</v>
          </cell>
        </row>
        <row r="847">
          <cell r="B847" t="str">
            <v>47-194-846</v>
          </cell>
          <cell r="C847" t="str">
            <v>Magdalena</v>
          </cell>
          <cell r="D847" t="str">
            <v>Fundación rehabilitación integral</v>
          </cell>
          <cell r="E847" t="str">
            <v>900085882-9</v>
          </cell>
          <cell r="F847" t="str">
            <v>Angelica Zamora</v>
          </cell>
          <cell r="G847"/>
          <cell r="H847" t="str">
            <v>Carrera 15 No. 15-10</v>
          </cell>
          <cell r="I847" t="str">
            <v>Ciénaga</v>
          </cell>
          <cell r="J847" t="str">
            <v>Cienaga</v>
          </cell>
          <cell r="K847">
            <v>4226815</v>
          </cell>
          <cell r="L847">
            <v>3113452490</v>
          </cell>
          <cell r="M847" t="str">
            <v>administrativa@frehabilitacionintegral.com</v>
          </cell>
          <cell r="N847" t="str">
            <v>SRD</v>
          </cell>
          <cell r="O847" t="str">
            <v>Intervención de apoyo - Apoyo psicológico especializado</v>
          </cell>
          <cell r="P847"/>
          <cell r="Q847" t="str">
            <v>Vulneración</v>
          </cell>
          <cell r="R847"/>
          <cell r="S847">
            <v>326</v>
          </cell>
          <cell r="T847"/>
          <cell r="U847"/>
          <cell r="V847">
            <v>44186</v>
          </cell>
          <cell r="W847">
            <v>44347</v>
          </cell>
          <cell r="X847"/>
          <cell r="Y847" t="str">
            <v>Aibinia Patris Bonnett Palacio</v>
          </cell>
        </row>
        <row r="848">
          <cell r="B848" t="str">
            <v>47-194-847</v>
          </cell>
          <cell r="C848" t="str">
            <v>Magdalena</v>
          </cell>
          <cell r="D848" t="str">
            <v>Fundación rehabilitación integral</v>
          </cell>
          <cell r="E848" t="str">
            <v>900085882-9</v>
          </cell>
          <cell r="F848" t="str">
            <v>Angelica Zamora</v>
          </cell>
          <cell r="G848"/>
          <cell r="H848" t="str">
            <v>Carrera 3 No. 18-27 Rodadero</v>
          </cell>
          <cell r="I848" t="str">
            <v>Santa Marta</v>
          </cell>
          <cell r="J848" t="str">
            <v>Centro Zonal 2</v>
          </cell>
          <cell r="K848">
            <v>4226815</v>
          </cell>
          <cell r="L848">
            <v>3113452490</v>
          </cell>
          <cell r="M848" t="str">
            <v>administrativa@frehabilitacionintegral.com</v>
          </cell>
          <cell r="N848" t="str">
            <v>SRD</v>
          </cell>
          <cell r="O848" t="str">
            <v>Intervención de apoyo - Apoyo psicológico especializado</v>
          </cell>
          <cell r="P848"/>
          <cell r="Q848" t="str">
            <v>Vulneración</v>
          </cell>
          <cell r="R848"/>
          <cell r="S848">
            <v>326</v>
          </cell>
          <cell r="T848"/>
          <cell r="U848"/>
          <cell r="V848">
            <v>44186</v>
          </cell>
          <cell r="W848">
            <v>44347</v>
          </cell>
          <cell r="X848"/>
          <cell r="Y848" t="str">
            <v>Aibinia Patris Bonnett Palacio</v>
          </cell>
        </row>
        <row r="849">
          <cell r="B849" t="str">
            <v>47-194-848</v>
          </cell>
          <cell r="C849" t="str">
            <v>Magdalena</v>
          </cell>
          <cell r="D849" t="str">
            <v>Fundación rehabilitación integral</v>
          </cell>
          <cell r="E849" t="str">
            <v>900085882-9</v>
          </cell>
          <cell r="F849" t="str">
            <v>Angelica Zamora</v>
          </cell>
          <cell r="G849"/>
          <cell r="H849" t="str">
            <v>Carrera 7 No. 9-10 Centro</v>
          </cell>
          <cell r="I849" t="str">
            <v>Fundación</v>
          </cell>
          <cell r="J849" t="str">
            <v>Fundacion</v>
          </cell>
          <cell r="K849">
            <v>4226815</v>
          </cell>
          <cell r="L849">
            <v>3113452490</v>
          </cell>
          <cell r="M849" t="str">
            <v>administrativa@frehabilitacionintegral.com</v>
          </cell>
          <cell r="N849" t="str">
            <v>SRD</v>
          </cell>
          <cell r="O849" t="str">
            <v>Intervención de apoyo - Apoyo psicológico especializado</v>
          </cell>
          <cell r="P849"/>
          <cell r="Q849" t="str">
            <v>Vulneración</v>
          </cell>
          <cell r="R849"/>
          <cell r="S849">
            <v>326</v>
          </cell>
          <cell r="T849"/>
          <cell r="U849"/>
          <cell r="V849">
            <v>44186</v>
          </cell>
          <cell r="W849">
            <v>44347</v>
          </cell>
          <cell r="X849"/>
          <cell r="Y849" t="str">
            <v>Aibinia Patris Bonnett Palacio</v>
          </cell>
        </row>
        <row r="850">
          <cell r="B850" t="str">
            <v>47-194-849</v>
          </cell>
          <cell r="C850" t="str">
            <v>Magdalena</v>
          </cell>
          <cell r="D850" t="str">
            <v>Fundación rehabilitación integral</v>
          </cell>
          <cell r="E850" t="str">
            <v>900085882-9</v>
          </cell>
          <cell r="F850" t="str">
            <v>Angelica Zamora</v>
          </cell>
          <cell r="G850"/>
          <cell r="H850" t="str">
            <v>Calle 4 No. 7-87</v>
          </cell>
          <cell r="I850" t="str">
            <v>El Banco</v>
          </cell>
          <cell r="J850" t="str">
            <v>Banco</v>
          </cell>
          <cell r="K850">
            <v>4226815</v>
          </cell>
          <cell r="L850">
            <v>3113452490</v>
          </cell>
          <cell r="M850" t="str">
            <v>administrativa@frehabilitacionintegral.com</v>
          </cell>
          <cell r="N850" t="str">
            <v>SRD</v>
          </cell>
          <cell r="O850" t="str">
            <v>Intervención de apoyo - Apoyo psicológico especializado</v>
          </cell>
          <cell r="P850"/>
          <cell r="Q850" t="str">
            <v>Vulneración</v>
          </cell>
          <cell r="R850"/>
          <cell r="S850">
            <v>326</v>
          </cell>
          <cell r="T850"/>
          <cell r="U850"/>
          <cell r="V850">
            <v>44186</v>
          </cell>
          <cell r="W850">
            <v>44347</v>
          </cell>
          <cell r="X850"/>
          <cell r="Y850" t="str">
            <v>Aibinia Patris Bonnett Palacio</v>
          </cell>
        </row>
        <row r="851">
          <cell r="B851" t="str">
            <v>47-194-850</v>
          </cell>
          <cell r="C851" t="str">
            <v>Magdalena</v>
          </cell>
          <cell r="D851" t="str">
            <v>Fundación rehabilitación integral</v>
          </cell>
          <cell r="E851" t="str">
            <v>900085882-9</v>
          </cell>
          <cell r="F851" t="str">
            <v>Angelica Zamora</v>
          </cell>
          <cell r="G851"/>
          <cell r="H851" t="str">
            <v>Calle 13 No. 10-48</v>
          </cell>
          <cell r="I851" t="str">
            <v>Pivijay</v>
          </cell>
          <cell r="J851" t="str">
            <v>Del Rio</v>
          </cell>
          <cell r="K851">
            <v>4226815</v>
          </cell>
          <cell r="L851">
            <v>3113452490</v>
          </cell>
          <cell r="M851" t="str">
            <v>administrativa@frehabilitacionintegral.com</v>
          </cell>
          <cell r="N851" t="str">
            <v>SRD</v>
          </cell>
          <cell r="O851" t="str">
            <v>Intervención de apoyo - Apoyo psicológico especializado</v>
          </cell>
          <cell r="P851"/>
          <cell r="Q851" t="str">
            <v>Vulneración</v>
          </cell>
          <cell r="R851"/>
          <cell r="S851">
            <v>326</v>
          </cell>
          <cell r="T851"/>
          <cell r="U851"/>
          <cell r="V851">
            <v>44186</v>
          </cell>
          <cell r="W851">
            <v>44347</v>
          </cell>
          <cell r="X851"/>
          <cell r="Y851" t="str">
            <v>Aibinia Patris Bonnett Palacio</v>
          </cell>
        </row>
        <row r="852">
          <cell r="B852" t="str">
            <v>47-194-851</v>
          </cell>
          <cell r="C852" t="str">
            <v>Magdalena</v>
          </cell>
          <cell r="D852" t="str">
            <v>Fundación rehabilitación integral</v>
          </cell>
          <cell r="E852" t="str">
            <v>900085882-9</v>
          </cell>
          <cell r="F852" t="str">
            <v>Angelica Zamora</v>
          </cell>
          <cell r="G852"/>
          <cell r="H852" t="str">
            <v>Carrera 14A No. 23-35</v>
          </cell>
          <cell r="I852" t="str">
            <v>Plato</v>
          </cell>
          <cell r="J852" t="str">
            <v>Plato</v>
          </cell>
          <cell r="K852">
            <v>4226815</v>
          </cell>
          <cell r="L852">
            <v>3113452490</v>
          </cell>
          <cell r="M852" t="str">
            <v>administrativa@frehabilitacionintegral.com</v>
          </cell>
          <cell r="N852" t="str">
            <v>SRD</v>
          </cell>
          <cell r="O852" t="str">
            <v>Intervención de apoyo - Apoyo psicológico especializado</v>
          </cell>
          <cell r="P852"/>
          <cell r="Q852" t="str">
            <v>Vulneración</v>
          </cell>
          <cell r="R852"/>
          <cell r="S852">
            <v>326</v>
          </cell>
          <cell r="T852"/>
          <cell r="U852"/>
          <cell r="V852">
            <v>44186</v>
          </cell>
          <cell r="W852">
            <v>44347</v>
          </cell>
          <cell r="X852"/>
          <cell r="Y852" t="str">
            <v>Aibinia Patris Bonnett Palacio</v>
          </cell>
        </row>
        <row r="853">
          <cell r="B853" t="str">
            <v>47-194-852</v>
          </cell>
          <cell r="C853" t="str">
            <v>Magdalena</v>
          </cell>
          <cell r="D853" t="str">
            <v>Fundación rehabilitación integral</v>
          </cell>
          <cell r="E853" t="str">
            <v>900085882-9</v>
          </cell>
          <cell r="F853" t="str">
            <v>Angelica Zamora</v>
          </cell>
          <cell r="G853"/>
          <cell r="H853" t="str">
            <v>Carrera 5 No. 5-12</v>
          </cell>
          <cell r="I853" t="str">
            <v>Fundación</v>
          </cell>
          <cell r="J853" t="str">
            <v>Fundacion</v>
          </cell>
          <cell r="K853">
            <v>4226815</v>
          </cell>
          <cell r="L853">
            <v>3113452490</v>
          </cell>
          <cell r="M853" t="str">
            <v>administrativa@frehabilitacionintegral.com</v>
          </cell>
          <cell r="N853" t="str">
            <v>SRD</v>
          </cell>
          <cell r="O853" t="str">
            <v>Intervención de apoyo - Apoyo psicosocial</v>
          </cell>
          <cell r="P853"/>
          <cell r="Q853" t="str">
            <v>Vulneración</v>
          </cell>
          <cell r="R853"/>
          <cell r="S853">
            <v>325</v>
          </cell>
          <cell r="T853">
            <v>40</v>
          </cell>
          <cell r="U853"/>
          <cell r="V853">
            <v>44186</v>
          </cell>
          <cell r="W853">
            <v>44347</v>
          </cell>
          <cell r="X853">
            <v>75830900</v>
          </cell>
          <cell r="Y853" t="str">
            <v>Julieth Soto Perez</v>
          </cell>
        </row>
        <row r="854">
          <cell r="B854" t="str">
            <v>47-75-853</v>
          </cell>
          <cell r="C854" t="str">
            <v>Magdalena</v>
          </cell>
          <cell r="D854" t="str">
            <v>Corporación para la atención integral de menores de la Colombia - CAIMEC</v>
          </cell>
          <cell r="E854" t="str">
            <v>825001822-5</v>
          </cell>
          <cell r="F854" t="str">
            <v>Indira Buendia Garcia</v>
          </cell>
          <cell r="G854"/>
          <cell r="H854" t="str">
            <v>Calle 20 No. 20-80 Barrio Jardín</v>
          </cell>
          <cell r="I854" t="str">
            <v>Santa Marta</v>
          </cell>
          <cell r="J854" t="str">
            <v>Centro Zonal 2</v>
          </cell>
          <cell r="K854">
            <v>4372053</v>
          </cell>
          <cell r="L854">
            <v>3158902633</v>
          </cell>
          <cell r="M854" t="str">
            <v>caimeclibertador2019@gmail.com</v>
          </cell>
          <cell r="N854" t="str">
            <v>SRPA</v>
          </cell>
          <cell r="O854" t="str">
            <v>Libertad vigilada – asistida</v>
          </cell>
          <cell r="P854"/>
          <cell r="Q854" t="str">
            <v>SRPA</v>
          </cell>
          <cell r="R854"/>
          <cell r="S854">
            <v>320</v>
          </cell>
          <cell r="T854">
            <v>65</v>
          </cell>
          <cell r="U854"/>
          <cell r="V854">
            <v>44182</v>
          </cell>
          <cell r="W854">
            <v>44347</v>
          </cell>
          <cell r="X854">
            <v>168605526</v>
          </cell>
          <cell r="Y854" t="str">
            <v>Maria Del Socorro Pabon Castañeda</v>
          </cell>
        </row>
        <row r="855">
          <cell r="B855" t="str">
            <v>47-75-854</v>
          </cell>
          <cell r="C855" t="str">
            <v>Magdalena</v>
          </cell>
          <cell r="D855" t="str">
            <v>Corporación para la atención integral de menores de la Colombia - CAIMEC</v>
          </cell>
          <cell r="E855" t="str">
            <v>825001822-5</v>
          </cell>
          <cell r="F855" t="str">
            <v>Indira Buendia Garcia</v>
          </cell>
          <cell r="G855"/>
          <cell r="H855" t="str">
            <v>Calle 16 No. 15-152 Barrio el Cundi</v>
          </cell>
          <cell r="I855" t="str">
            <v>Santa Marta</v>
          </cell>
          <cell r="J855" t="str">
            <v>Centro Zonal 2</v>
          </cell>
          <cell r="K855">
            <v>4372053</v>
          </cell>
          <cell r="L855">
            <v>3158902633</v>
          </cell>
          <cell r="M855" t="str">
            <v>caimeclibertador2019@gmail.com</v>
          </cell>
          <cell r="N855" t="str">
            <v>SRPA</v>
          </cell>
          <cell r="O855" t="str">
            <v>Centro transitorio</v>
          </cell>
          <cell r="P855"/>
          <cell r="Q855" t="str">
            <v>SRPA</v>
          </cell>
          <cell r="R855"/>
          <cell r="S855">
            <v>316</v>
          </cell>
          <cell r="T855">
            <v>5</v>
          </cell>
          <cell r="U855"/>
          <cell r="V855">
            <v>44181</v>
          </cell>
          <cell r="W855">
            <v>44347</v>
          </cell>
          <cell r="X855">
            <v>54794113</v>
          </cell>
          <cell r="Y855" t="str">
            <v>Maria Del Socorro Pabon Castañeda</v>
          </cell>
        </row>
        <row r="856">
          <cell r="B856" t="str">
            <v>47-75-855</v>
          </cell>
          <cell r="C856" t="str">
            <v>Magdalena</v>
          </cell>
          <cell r="D856" t="str">
            <v>Corporación para la atención integral de menores de la Colombia - CAIMEC</v>
          </cell>
          <cell r="E856" t="str">
            <v>825001822-5</v>
          </cell>
          <cell r="F856" t="str">
            <v>Indira Buendia Garcia</v>
          </cell>
          <cell r="G856"/>
          <cell r="H856" t="str">
            <v>Calle 20 No. 20-80 Barrio Jardín</v>
          </cell>
          <cell r="I856" t="str">
            <v>Santa Marta</v>
          </cell>
          <cell r="J856" t="str">
            <v>Centro Zonal 2</v>
          </cell>
          <cell r="K856">
            <v>4372053</v>
          </cell>
          <cell r="L856">
            <v>3158902633</v>
          </cell>
          <cell r="M856" t="str">
            <v>caimeclibertador2019@gmail.com</v>
          </cell>
          <cell r="N856" t="str">
            <v>SRPA</v>
          </cell>
          <cell r="O856" t="str">
            <v>Externado RAJ</v>
          </cell>
          <cell r="P856" t="str">
            <v>Media jornada</v>
          </cell>
          <cell r="Q856" t="str">
            <v>RAJ</v>
          </cell>
          <cell r="R856"/>
          <cell r="S856">
            <v>318</v>
          </cell>
          <cell r="T856">
            <v>30</v>
          </cell>
          <cell r="U856"/>
          <cell r="V856">
            <v>44182</v>
          </cell>
          <cell r="W856">
            <v>44347</v>
          </cell>
          <cell r="X856">
            <v>91547280</v>
          </cell>
          <cell r="Y856" t="str">
            <v>Maria Del Socorro Pabon Castañeda</v>
          </cell>
        </row>
        <row r="857">
          <cell r="B857" t="str">
            <v>47-75-856</v>
          </cell>
          <cell r="C857" t="str">
            <v>Magdalena</v>
          </cell>
          <cell r="D857" t="str">
            <v>Corporación para la atención integral de menores de la Colombia - CAIMEC</v>
          </cell>
          <cell r="E857" t="str">
            <v>825001822-5</v>
          </cell>
          <cell r="F857" t="str">
            <v>Indira Buendia Garcia</v>
          </cell>
          <cell r="G857"/>
          <cell r="H857" t="str">
            <v>Calle 20 No. 20-80 Barrio Jardín</v>
          </cell>
          <cell r="I857" t="str">
            <v>Santa Marta</v>
          </cell>
          <cell r="J857" t="str">
            <v>Centro Zonal 2</v>
          </cell>
          <cell r="K857">
            <v>4372053</v>
          </cell>
          <cell r="L857">
            <v>3158902633</v>
          </cell>
          <cell r="M857" t="str">
            <v>caimeclibertador2019@gmail.com</v>
          </cell>
          <cell r="N857" t="str">
            <v>SRPA</v>
          </cell>
          <cell r="O857" t="str">
            <v>Intervención de apoyo RAJ</v>
          </cell>
          <cell r="P857"/>
          <cell r="Q857" t="str">
            <v>RAJ</v>
          </cell>
          <cell r="R857"/>
          <cell r="S857">
            <v>321</v>
          </cell>
          <cell r="T857">
            <v>90</v>
          </cell>
          <cell r="U857"/>
          <cell r="V857">
            <v>44182</v>
          </cell>
          <cell r="W857">
            <v>44347</v>
          </cell>
          <cell r="X857">
            <v>177477840</v>
          </cell>
          <cell r="Y857" t="str">
            <v>Maria Del Socorro Pabon Castañeda</v>
          </cell>
        </row>
        <row r="858">
          <cell r="B858" t="str">
            <v>25-242-857</v>
          </cell>
          <cell r="C858" t="str">
            <v>Cundinamarca</v>
          </cell>
          <cell r="D858" t="str">
            <v>Instituto psicoeducativo de Colombia - IPSICOL</v>
          </cell>
          <cell r="E858" t="str">
            <v>890983904-1</v>
          </cell>
          <cell r="F858" t="str">
            <v>Padre Oscar Manuel Betancur Arango</v>
          </cell>
          <cell r="G858"/>
          <cell r="H858" t="str">
            <v>Carrera 51 No. 58-20 Sur</v>
          </cell>
          <cell r="I858" t="str">
            <v>Bogotá, D.C.</v>
          </cell>
          <cell r="J858" t="str">
            <v>Regional</v>
          </cell>
          <cell r="K858">
            <v>3023562861</v>
          </cell>
          <cell r="L858">
            <v>3023562861</v>
          </cell>
          <cell r="M858" t="str">
            <v>ipsicolah@yahoo.com;</v>
          </cell>
          <cell r="N858" t="str">
            <v>SRPA</v>
          </cell>
          <cell r="O858" t="str">
            <v>Centro de atención especializada</v>
          </cell>
          <cell r="P858"/>
          <cell r="Q858" t="str">
            <v>SRPA</v>
          </cell>
          <cell r="R858"/>
          <cell r="S858" t="str">
            <v>2500-493-2020</v>
          </cell>
          <cell r="T858">
            <v>10</v>
          </cell>
          <cell r="U858"/>
          <cell r="V858">
            <v>44181</v>
          </cell>
          <cell r="W858">
            <v>44347</v>
          </cell>
          <cell r="X858">
            <v>117856695</v>
          </cell>
          <cell r="Y858" t="str">
            <v>Carolina Ardila Baquero</v>
          </cell>
        </row>
        <row r="859">
          <cell r="B859" t="str">
            <v>25-125-858</v>
          </cell>
          <cell r="C859" t="str">
            <v>Cundinamarca</v>
          </cell>
          <cell r="D859" t="str">
            <v>Fundación familia entorno individuo - FEI</v>
          </cell>
          <cell r="E859" t="str">
            <v>900001876-4</v>
          </cell>
          <cell r="F859" t="str">
            <v>Jeisson Paul Cardona Garcia</v>
          </cell>
          <cell r="G859"/>
          <cell r="H859" t="str">
            <v>Diagonal 58 Sur No. 29-18 Barrio Villa Ximena</v>
          </cell>
          <cell r="I859" t="str">
            <v>Bogotá, D.C.</v>
          </cell>
          <cell r="J859" t="str">
            <v>Regional</v>
          </cell>
          <cell r="K859">
            <v>3204735046</v>
          </cell>
          <cell r="L859">
            <v>2309666</v>
          </cell>
          <cell r="M859" t="str">
            <v>g.financierabogotafei@gmail.com;</v>
          </cell>
          <cell r="N859" t="str">
            <v>SRPA</v>
          </cell>
          <cell r="O859" t="str">
            <v>Centro de atención especializada</v>
          </cell>
          <cell r="P859"/>
          <cell r="Q859" t="str">
            <v>SRPA</v>
          </cell>
          <cell r="R859"/>
          <cell r="S859" t="str">
            <v>2500-491-2020</v>
          </cell>
          <cell r="T859">
            <v>45</v>
          </cell>
          <cell r="U859"/>
          <cell r="V859">
            <v>44181</v>
          </cell>
          <cell r="W859">
            <v>44347</v>
          </cell>
          <cell r="X859">
            <v>530355128</v>
          </cell>
          <cell r="Y859" t="str">
            <v>Carolina Ardila Baquero</v>
          </cell>
        </row>
        <row r="860">
          <cell r="B860" t="str">
            <v>25-242-859</v>
          </cell>
          <cell r="C860" t="str">
            <v>Cundinamarca</v>
          </cell>
          <cell r="D860" t="str">
            <v>Instituto psicoeducativo de Colombia - IPSICOL</v>
          </cell>
          <cell r="E860" t="str">
            <v>890983904-1</v>
          </cell>
          <cell r="F860" t="str">
            <v>Padre Oscar Manuel Betancur Arango</v>
          </cell>
          <cell r="G860"/>
          <cell r="H860" t="str">
            <v>Carrera 51 No. 58-20 Sur ; Carrera 30 No. 11-85 Barrio Pensilvania</v>
          </cell>
          <cell r="I860" t="str">
            <v>Bogotá, D.C.</v>
          </cell>
          <cell r="J860" t="str">
            <v>Regional</v>
          </cell>
          <cell r="K860">
            <v>3023562861</v>
          </cell>
          <cell r="L860">
            <v>3023562861</v>
          </cell>
          <cell r="M860" t="str">
            <v>ipsicolah@yahoo.com;</v>
          </cell>
          <cell r="N860" t="str">
            <v>SRPA</v>
          </cell>
          <cell r="O860" t="str">
            <v>Centro de internamiento preventivo</v>
          </cell>
          <cell r="P860"/>
          <cell r="Q860" t="str">
            <v>SRPA</v>
          </cell>
          <cell r="R860"/>
          <cell r="S860" t="str">
            <v>2500-492-2020</v>
          </cell>
          <cell r="T860">
            <v>15</v>
          </cell>
          <cell r="U860"/>
          <cell r="V860">
            <v>44181</v>
          </cell>
          <cell r="W860">
            <v>44347</v>
          </cell>
          <cell r="X860">
            <v>176382278</v>
          </cell>
          <cell r="Y860" t="str">
            <v>Carolina Ardila Baquero</v>
          </cell>
        </row>
        <row r="861">
          <cell r="B861" t="str">
            <v>25-125-860</v>
          </cell>
          <cell r="C861" t="str">
            <v>Cundinamarca</v>
          </cell>
          <cell r="D861" t="str">
            <v>Fundación familia entorno individuo - FEI</v>
          </cell>
          <cell r="E861" t="str">
            <v>900001876-4</v>
          </cell>
          <cell r="F861" t="str">
            <v>Jeisson Paul Cardona Garcia</v>
          </cell>
          <cell r="G861"/>
          <cell r="H861" t="str">
            <v>Carrera 13ª No. 6-57</v>
          </cell>
          <cell r="I861" t="str">
            <v>Facatativá</v>
          </cell>
          <cell r="J861" t="str">
            <v>Facatativa</v>
          </cell>
          <cell r="K861">
            <v>3204735046</v>
          </cell>
          <cell r="L861">
            <v>3204735046</v>
          </cell>
          <cell r="M861" t="str">
            <v>g.financierabogotafei@gmail.com;</v>
          </cell>
          <cell r="N861" t="str">
            <v>SRPA</v>
          </cell>
          <cell r="O861" t="str">
            <v>Centro transitorio</v>
          </cell>
          <cell r="P861"/>
          <cell r="Q861" t="str">
            <v>SRPA</v>
          </cell>
          <cell r="R861"/>
          <cell r="S861" t="str">
            <v>2500-490-2020</v>
          </cell>
          <cell r="T861">
            <v>6</v>
          </cell>
          <cell r="U861"/>
          <cell r="V861">
            <v>44181</v>
          </cell>
          <cell r="W861">
            <v>44347</v>
          </cell>
          <cell r="X861">
            <v>328764675</v>
          </cell>
          <cell r="Y861" t="str">
            <v>Carolina Ardila Baquero</v>
          </cell>
        </row>
        <row r="862">
          <cell r="B862" t="str">
            <v>25-125-861</v>
          </cell>
          <cell r="C862" t="str">
            <v>Cundinamarca</v>
          </cell>
          <cell r="D862" t="str">
            <v>Fundación familia entorno individuo - FEI</v>
          </cell>
          <cell r="E862" t="str">
            <v>900001876-4</v>
          </cell>
          <cell r="F862" t="str">
            <v>Jeisson Paul Cardona Garcia</v>
          </cell>
          <cell r="G862"/>
          <cell r="H862" t="str">
            <v>Carrera 3 No. 59-08 - Zona Industrial de Cazuca</v>
          </cell>
          <cell r="I862" t="str">
            <v>Soacha</v>
          </cell>
          <cell r="J862" t="str">
            <v>Soacha</v>
          </cell>
          <cell r="K862">
            <v>3204735046</v>
          </cell>
          <cell r="L862">
            <v>3204735046</v>
          </cell>
          <cell r="M862" t="str">
            <v>g.financierabogotafei@gmail.com;</v>
          </cell>
          <cell r="N862" t="str">
            <v>SRPA</v>
          </cell>
          <cell r="O862" t="str">
            <v>Centro transitorio</v>
          </cell>
          <cell r="P862"/>
          <cell r="Q862" t="str">
            <v>SRPA</v>
          </cell>
          <cell r="R862"/>
          <cell r="S862" t="str">
            <v>2500-490-2020</v>
          </cell>
          <cell r="T862">
            <v>10</v>
          </cell>
          <cell r="U862"/>
          <cell r="V862">
            <v>44181</v>
          </cell>
          <cell r="W862">
            <v>44347</v>
          </cell>
          <cell r="X862"/>
          <cell r="Y862" t="str">
            <v>Carolina Ardila Baquero</v>
          </cell>
        </row>
        <row r="863">
          <cell r="B863" t="str">
            <v>25-125-862</v>
          </cell>
          <cell r="C863" t="str">
            <v>Cundinamarca</v>
          </cell>
          <cell r="D863" t="str">
            <v>Fundación familia entorno individuo - FEI</v>
          </cell>
          <cell r="E863" t="str">
            <v>900001876-4</v>
          </cell>
          <cell r="F863" t="str">
            <v>Jeisson Paul Cardona Garcia</v>
          </cell>
          <cell r="G863"/>
          <cell r="H863" t="str">
            <v>Carrera 36 No. 8-460 Barrio La Paz</v>
          </cell>
          <cell r="I863" t="str">
            <v>Zipaquirá</v>
          </cell>
          <cell r="J863" t="str">
            <v>Zipaquirá</v>
          </cell>
          <cell r="K863">
            <v>3204735046</v>
          </cell>
          <cell r="L863">
            <v>3204735046</v>
          </cell>
          <cell r="M863" t="str">
            <v>g.financierabogotafei@gmail.com;</v>
          </cell>
          <cell r="N863" t="str">
            <v>SRPA</v>
          </cell>
          <cell r="O863" t="str">
            <v>Centro transitorio</v>
          </cell>
          <cell r="P863"/>
          <cell r="Q863" t="str">
            <v>SRPA</v>
          </cell>
          <cell r="R863"/>
          <cell r="S863" t="str">
            <v>2500-490-2020</v>
          </cell>
          <cell r="T863">
            <v>4</v>
          </cell>
          <cell r="U863"/>
          <cell r="V863">
            <v>44181</v>
          </cell>
          <cell r="W863">
            <v>44347</v>
          </cell>
          <cell r="X863"/>
          <cell r="Y863" t="str">
            <v>Carolina Ardila Baquero</v>
          </cell>
        </row>
        <row r="864">
          <cell r="B864" t="str">
            <v>25-125-863</v>
          </cell>
          <cell r="C864" t="str">
            <v>Cundinamarca</v>
          </cell>
          <cell r="D864" t="str">
            <v>Fundación familia entorno individuo - FEI</v>
          </cell>
          <cell r="E864" t="str">
            <v>900001876-4</v>
          </cell>
          <cell r="F864" t="str">
            <v>Jeisson Paul Cardona Garcia</v>
          </cell>
          <cell r="G864"/>
          <cell r="H864" t="str">
            <v>Calle 13 No. 14-60 Piso 2</v>
          </cell>
          <cell r="I864" t="str">
            <v>Funza</v>
          </cell>
          <cell r="J864" t="str">
            <v>Facatativa</v>
          </cell>
          <cell r="K864">
            <v>3204735046</v>
          </cell>
          <cell r="L864">
            <v>3204735046</v>
          </cell>
          <cell r="M864" t="str">
            <v>g.financierabogotafei@gmail.com;</v>
          </cell>
          <cell r="N864" t="str">
            <v>SRPA</v>
          </cell>
          <cell r="O864" t="str">
            <v>Centro transitorio</v>
          </cell>
          <cell r="P864"/>
          <cell r="Q864" t="str">
            <v>SRPA</v>
          </cell>
          <cell r="R864"/>
          <cell r="S864" t="str">
            <v>2500-490-2020</v>
          </cell>
          <cell r="T864">
            <v>4</v>
          </cell>
          <cell r="U864"/>
          <cell r="V864">
            <v>44181</v>
          </cell>
          <cell r="W864">
            <v>44347</v>
          </cell>
          <cell r="X864"/>
          <cell r="Y864" t="str">
            <v>Carolina Ardila Baquero</v>
          </cell>
        </row>
        <row r="865">
          <cell r="B865" t="str">
            <v>25-125-864</v>
          </cell>
          <cell r="C865" t="str">
            <v>Cundinamarca</v>
          </cell>
          <cell r="D865" t="str">
            <v>Fundación familia entorno individuo - FEI</v>
          </cell>
          <cell r="E865" t="str">
            <v>900001876-4</v>
          </cell>
          <cell r="F865" t="str">
            <v>Jeisson Paul Cardona Garcia</v>
          </cell>
          <cell r="G865"/>
          <cell r="H865" t="str">
            <v>Casa de Justicia Barrio 1 de Enero</v>
          </cell>
          <cell r="I865" t="str">
            <v>Girardot</v>
          </cell>
          <cell r="J865" t="str">
            <v>Girardot</v>
          </cell>
          <cell r="K865">
            <v>3204735046</v>
          </cell>
          <cell r="L865">
            <v>3204735046</v>
          </cell>
          <cell r="M865" t="str">
            <v>g.financierabogotafei@gmail.com;</v>
          </cell>
          <cell r="N865" t="str">
            <v>SRPA</v>
          </cell>
          <cell r="O865" t="str">
            <v>Centro transitorio</v>
          </cell>
          <cell r="P865"/>
          <cell r="Q865" t="str">
            <v>SRPA</v>
          </cell>
          <cell r="R865"/>
          <cell r="S865" t="str">
            <v>2500-490-2020</v>
          </cell>
          <cell r="T865">
            <v>6</v>
          </cell>
          <cell r="U865"/>
          <cell r="V865">
            <v>44181</v>
          </cell>
          <cell r="W865">
            <v>44347</v>
          </cell>
          <cell r="X865"/>
          <cell r="Y865" t="str">
            <v>Carolina Ardila Baquero</v>
          </cell>
        </row>
        <row r="866">
          <cell r="B866" t="str">
            <v>25-50-865</v>
          </cell>
          <cell r="C866" t="str">
            <v>Cundinamarca</v>
          </cell>
          <cell r="D866" t="str">
            <v>Congregación religiosos terciarios capuchinos nuestra señora de los dolores</v>
          </cell>
          <cell r="E866" t="str">
            <v>860005068-3</v>
          </cell>
          <cell r="F866" t="str">
            <v>Padre Arnoldo De Jesus Acosta Benjumea</v>
          </cell>
          <cell r="G866"/>
          <cell r="H866" t="str">
            <v>Carrera 6 No. 17-32 Barrio San Luis</v>
          </cell>
          <cell r="I866" t="str">
            <v>Soacha</v>
          </cell>
          <cell r="J866" t="str">
            <v>Soacha</v>
          </cell>
          <cell r="K866" t="str">
            <v>3123868750 - 6241983 - 3214900531 - 3113678801</v>
          </cell>
          <cell r="L866" t="str">
            <v>3113678801 - 3123868750 - 7813638 - 3115134232</v>
          </cell>
          <cell r="M866" t="str">
            <v>subd.formativoprt@opanamigo.org; subd.formativoprt@opanamigo.org; 
subd.financiera@opanamigo.org; coord.soacha@opanamigo.org;</v>
          </cell>
          <cell r="N866" t="str">
            <v>SRPA</v>
          </cell>
          <cell r="O866" t="str">
            <v>Externado RAJ</v>
          </cell>
          <cell r="P866" t="str">
            <v>Media jornada</v>
          </cell>
          <cell r="Q866" t="str">
            <v>RAJ</v>
          </cell>
          <cell r="R866"/>
          <cell r="S866" t="str">
            <v>2500-498-2020</v>
          </cell>
          <cell r="T866">
            <v>15</v>
          </cell>
          <cell r="U866"/>
          <cell r="V866">
            <v>44181</v>
          </cell>
          <cell r="W866">
            <v>44347</v>
          </cell>
          <cell r="X866">
            <v>45773633</v>
          </cell>
          <cell r="Y866" t="str">
            <v>Giana Lizzet Beltran Torres</v>
          </cell>
        </row>
        <row r="867">
          <cell r="B867" t="str">
            <v>25-50-866</v>
          </cell>
          <cell r="C867" t="str">
            <v>Cundinamarca</v>
          </cell>
          <cell r="D867" t="str">
            <v>Congregación religiosos terciarios capuchinos nuestra señora de los dolores</v>
          </cell>
          <cell r="E867" t="str">
            <v>860005068-3</v>
          </cell>
          <cell r="F867" t="str">
            <v>Padre Arnoldo De Jesus Acosta Benjumea</v>
          </cell>
          <cell r="G867"/>
          <cell r="H867" t="str">
            <v>Carrera 6 No. 17-32 Barrio San Luis</v>
          </cell>
          <cell r="I867" t="str">
            <v>Soacha</v>
          </cell>
          <cell r="J867" t="str">
            <v>Soacha</v>
          </cell>
          <cell r="K867" t="str">
            <v>3123868750 - 6241983 - 3214900531 - 3113678801</v>
          </cell>
          <cell r="L867" t="str">
            <v>3113678801 - 3123868750 - 7813638 - 3115134232</v>
          </cell>
          <cell r="M867" t="str">
            <v>subd.formativoprt@opanamigo.org; subd.formativoprt@opanamigo.org; 
subd.financiera@opanamigo.org; coord.soacha@opanamigo.org;</v>
          </cell>
          <cell r="N867" t="str">
            <v>SRPA</v>
          </cell>
          <cell r="O867" t="str">
            <v>Libertad vigilada – asistida</v>
          </cell>
          <cell r="P867"/>
          <cell r="Q867" t="str">
            <v>SRPA</v>
          </cell>
          <cell r="R867"/>
          <cell r="S867" t="str">
            <v>2500-498-2020</v>
          </cell>
          <cell r="T867">
            <v>50</v>
          </cell>
          <cell r="U867"/>
          <cell r="V867">
            <v>44181</v>
          </cell>
          <cell r="W867">
            <v>44347</v>
          </cell>
          <cell r="X867">
            <v>129007600</v>
          </cell>
          <cell r="Y867" t="str">
            <v>Giana Lizzet Beltran Torres</v>
          </cell>
        </row>
        <row r="868">
          <cell r="B868" t="str">
            <v>25-50-867</v>
          </cell>
          <cell r="C868" t="str">
            <v>Cundinamarca</v>
          </cell>
          <cell r="D868" t="str">
            <v>Congregación religiosos terciarios capuchinos nuestra señora de los dolores</v>
          </cell>
          <cell r="E868" t="str">
            <v>860005068-3</v>
          </cell>
          <cell r="F868" t="str">
            <v>Padre Arnoldo De Jesus Acosta Benjumea</v>
          </cell>
          <cell r="G868"/>
          <cell r="H868" t="str">
            <v>Carrera 6 No. 17-32 Barrio San Luis</v>
          </cell>
          <cell r="I868" t="str">
            <v>Soacha</v>
          </cell>
          <cell r="J868" t="str">
            <v>Soacha</v>
          </cell>
          <cell r="K868" t="str">
            <v>3123868750 - 6241983 - 3214900531 - 3113678801</v>
          </cell>
          <cell r="L868" t="str">
            <v>3113678801 - 3123868750 - 7813638 - 3115134232</v>
          </cell>
          <cell r="M868" t="str">
            <v>subd.formativoprt@opanamigo.org; subd.formativoprt@opanamigo.org; 
subd.financiera@opanamigo.org; coord.soacha@opanamigo.org;</v>
          </cell>
          <cell r="N868" t="str">
            <v>SRPA</v>
          </cell>
          <cell r="O868" t="str">
            <v>Semicerrado externado</v>
          </cell>
          <cell r="P868" t="str">
            <v>Jornada completa</v>
          </cell>
          <cell r="Q868" t="str">
            <v>SRPA</v>
          </cell>
          <cell r="R868"/>
          <cell r="S868" t="str">
            <v>2500-498-2020</v>
          </cell>
          <cell r="T868">
            <v>20</v>
          </cell>
          <cell r="U868"/>
          <cell r="V868">
            <v>44181</v>
          </cell>
          <cell r="W868">
            <v>44347</v>
          </cell>
          <cell r="X868">
            <v>105446330</v>
          </cell>
          <cell r="Y868" t="str">
            <v>Giana Lizzet Beltran Torres</v>
          </cell>
        </row>
        <row r="869">
          <cell r="B869" t="str">
            <v>25-50-868</v>
          </cell>
          <cell r="C869" t="str">
            <v>Cundinamarca</v>
          </cell>
          <cell r="D869" t="str">
            <v>Congregación religiosos terciarios capuchinos nuestra señora de los dolores</v>
          </cell>
          <cell r="E869" t="str">
            <v>860005068-3</v>
          </cell>
          <cell r="F869" t="str">
            <v>Padre Arnoldo De Jesus Acosta Benjumea</v>
          </cell>
          <cell r="G869"/>
          <cell r="H869" t="str">
            <v>Carrera 6 No. 17-32 Barrio San Luis</v>
          </cell>
          <cell r="I869" t="str">
            <v>Soacha</v>
          </cell>
          <cell r="J869" t="str">
            <v>Soacha</v>
          </cell>
          <cell r="K869" t="str">
            <v>3123868750 - 6241983 - 3214900531 - 3113678801</v>
          </cell>
          <cell r="L869" t="str">
            <v>3113678801 - 3123868750 - 7813638 - 3115134232</v>
          </cell>
          <cell r="M869" t="str">
            <v>subd.formativoprt@opanamigo.org; subd.formativoprt@opanamigo.org; 
subd.financiera@opanamigo.org; coord.soacha@opanamigo.org;</v>
          </cell>
          <cell r="N869" t="str">
            <v>SRPA</v>
          </cell>
          <cell r="O869" t="str">
            <v>Semicerrado externado</v>
          </cell>
          <cell r="P869" t="str">
            <v>Media jornada</v>
          </cell>
          <cell r="Q869" t="str">
            <v>SRPA</v>
          </cell>
          <cell r="R869"/>
          <cell r="S869" t="str">
            <v>2500-498-2020</v>
          </cell>
          <cell r="T869">
            <v>20</v>
          </cell>
          <cell r="U869"/>
          <cell r="V869">
            <v>44181</v>
          </cell>
          <cell r="W869">
            <v>44347</v>
          </cell>
          <cell r="X869">
            <v>62213190</v>
          </cell>
          <cell r="Y869" t="str">
            <v>Giana Lizzet Beltran Torres</v>
          </cell>
        </row>
        <row r="870">
          <cell r="B870" t="str">
            <v>25-12-869</v>
          </cell>
          <cell r="C870" t="str">
            <v>Cundinamarca</v>
          </cell>
          <cell r="D870" t="str">
            <v>Asociación cristiana de jóvenes de Bogotá y Cundinamarca – ACJ YMCA</v>
          </cell>
          <cell r="E870" t="str">
            <v>860018862-1</v>
          </cell>
          <cell r="F870" t="str">
            <v>Gloria Cecilia Hidalgo Franco</v>
          </cell>
          <cell r="G870"/>
          <cell r="H870" t="str">
            <v>Calle 6 No. 14-11 Barrio Algarra I</v>
          </cell>
          <cell r="I870" t="str">
            <v>Zipaquirá</v>
          </cell>
          <cell r="J870" t="str">
            <v>Zipaquirá</v>
          </cell>
          <cell r="K870" t="str">
            <v>3106889194
3212134603</v>
          </cell>
          <cell r="L870"/>
          <cell r="M870" t="str">
            <v>bernardo.castro@ymcabogota.org</v>
          </cell>
          <cell r="N870" t="str">
            <v>SRPA</v>
          </cell>
          <cell r="O870" t="str">
            <v>Externado RAJ</v>
          </cell>
          <cell r="P870" t="str">
            <v>Media jornada</v>
          </cell>
          <cell r="Q870" t="str">
            <v>RAJ</v>
          </cell>
          <cell r="R870"/>
          <cell r="S870" t="str">
            <v>2500-495-2020</v>
          </cell>
          <cell r="T870">
            <v>15</v>
          </cell>
          <cell r="U870"/>
          <cell r="V870">
            <v>44181</v>
          </cell>
          <cell r="W870">
            <v>44347</v>
          </cell>
          <cell r="X870">
            <v>45773633</v>
          </cell>
          <cell r="Y870" t="str">
            <v>Yolima Galeano Galeano</v>
          </cell>
        </row>
        <row r="871">
          <cell r="B871" t="str">
            <v>25-12-870</v>
          </cell>
          <cell r="C871" t="str">
            <v>Cundinamarca</v>
          </cell>
          <cell r="D871" t="str">
            <v>Asociación cristiana de jóvenes de Bogotá y Cundinamarca – ACJ YMCA</v>
          </cell>
          <cell r="E871" t="str">
            <v>860018862-1</v>
          </cell>
          <cell r="F871" t="str">
            <v>Gloria Cecilia Hidalgo Franco</v>
          </cell>
          <cell r="G871"/>
          <cell r="H871" t="str">
            <v>Calle 6 No. 14-11 Barrio Algarra I</v>
          </cell>
          <cell r="I871" t="str">
            <v>Zipaquirá</v>
          </cell>
          <cell r="J871" t="str">
            <v>Zipaquirá</v>
          </cell>
          <cell r="K871" t="str">
            <v>3106889194
3212134603</v>
          </cell>
          <cell r="L871"/>
          <cell r="M871" t="str">
            <v>bernardo.castro@ymcabogota.org</v>
          </cell>
          <cell r="N871" t="str">
            <v>SRPA</v>
          </cell>
          <cell r="O871" t="str">
            <v>Libertad vigilada – asistida</v>
          </cell>
          <cell r="P871"/>
          <cell r="Q871" t="str">
            <v>SRPA</v>
          </cell>
          <cell r="R871"/>
          <cell r="S871" t="str">
            <v>2500-495-2020</v>
          </cell>
          <cell r="T871">
            <v>45</v>
          </cell>
          <cell r="U871"/>
          <cell r="V871">
            <v>44181</v>
          </cell>
          <cell r="W871">
            <v>44347</v>
          </cell>
          <cell r="X871">
            <v>116106840</v>
          </cell>
          <cell r="Y871" t="str">
            <v>Yolima Galeano Galeano</v>
          </cell>
        </row>
        <row r="872">
          <cell r="B872" t="str">
            <v>25-12-871</v>
          </cell>
          <cell r="C872" t="str">
            <v>Cundinamarca</v>
          </cell>
          <cell r="D872" t="str">
            <v>Asociación cristiana de jóvenes de Bogotá y Cundinamarca – ACJ YMCA</v>
          </cell>
          <cell r="E872" t="str">
            <v>860018862-1</v>
          </cell>
          <cell r="F872" t="str">
            <v>Gloria Cecilia Hidalgo Franco</v>
          </cell>
          <cell r="G872"/>
          <cell r="H872" t="str">
            <v>Calle 6 No. 14-11 Barrio Algarra I</v>
          </cell>
          <cell r="I872" t="str">
            <v>Bogotá, D.C.</v>
          </cell>
          <cell r="J872" t="str">
            <v>Regional</v>
          </cell>
          <cell r="K872" t="str">
            <v>3106889194
3212134603</v>
          </cell>
          <cell r="L872"/>
          <cell r="M872" t="str">
            <v>bernardo.castro@ymcabogota.org</v>
          </cell>
          <cell r="N872" t="str">
            <v>SRPA</v>
          </cell>
          <cell r="O872" t="str">
            <v>Casa hogar RAJ</v>
          </cell>
          <cell r="P872"/>
          <cell r="Q872" t="str">
            <v>RAJ</v>
          </cell>
          <cell r="R872"/>
          <cell r="S872" t="str">
            <v>2500-495-2020</v>
          </cell>
          <cell r="T872">
            <v>4</v>
          </cell>
          <cell r="U872"/>
          <cell r="V872">
            <v>44181</v>
          </cell>
          <cell r="W872">
            <v>44347</v>
          </cell>
          <cell r="X872">
            <v>13903190</v>
          </cell>
          <cell r="Y872" t="str">
            <v>Yolima Galeano Galeano</v>
          </cell>
        </row>
        <row r="873">
          <cell r="B873" t="str">
            <v>25-12-872</v>
          </cell>
          <cell r="C873" t="str">
            <v>Cundinamarca</v>
          </cell>
          <cell r="D873" t="str">
            <v>Asociación cristiana de jóvenes de Bogotá y Cundinamarca – ACJ YMCA</v>
          </cell>
          <cell r="E873" t="str">
            <v>860018862-1</v>
          </cell>
          <cell r="F873" t="str">
            <v>Gloria Cecilia Hidalgo Franco</v>
          </cell>
          <cell r="G873"/>
          <cell r="H873" t="str">
            <v>Calle 6 No. 14-11 Barrio Algarra I</v>
          </cell>
          <cell r="I873" t="str">
            <v>Zipaquirá</v>
          </cell>
          <cell r="J873" t="str">
            <v>Zipaquirá</v>
          </cell>
          <cell r="K873" t="str">
            <v>3106889194
3212134603</v>
          </cell>
          <cell r="L873"/>
          <cell r="M873" t="str">
            <v>bernardo.castro@ymcabogota.org</v>
          </cell>
          <cell r="N873" t="str">
            <v>SRPA</v>
          </cell>
          <cell r="O873" t="str">
            <v>Semicerrado externado</v>
          </cell>
          <cell r="P873" t="str">
            <v>Media jornada</v>
          </cell>
          <cell r="Q873" t="str">
            <v>SRPA</v>
          </cell>
          <cell r="R873"/>
          <cell r="S873" t="str">
            <v>2500-495-2020</v>
          </cell>
          <cell r="T873">
            <v>10</v>
          </cell>
          <cell r="U873"/>
          <cell r="V873">
            <v>44181</v>
          </cell>
          <cell r="W873">
            <v>44347</v>
          </cell>
          <cell r="X873">
            <v>31106595</v>
          </cell>
          <cell r="Y873" t="str">
            <v>Yolima Galeano Galeano</v>
          </cell>
        </row>
        <row r="874">
          <cell r="B874" t="str">
            <v>25-50-873</v>
          </cell>
          <cell r="C874" t="str">
            <v>Cundinamarca</v>
          </cell>
          <cell r="D874" t="str">
            <v>Congregación religiosos terciarios capuchinos nuestra señora de los dolores</v>
          </cell>
          <cell r="E874" t="str">
            <v>860005068-3</v>
          </cell>
          <cell r="F874" t="str">
            <v>Padre Arnoldo De Jesus Acosta Benjumea</v>
          </cell>
          <cell r="G874"/>
          <cell r="H874" t="str">
            <v>Kilómetro 2 Vía Cajicá</v>
          </cell>
          <cell r="I874" t="str">
            <v>Cajicá</v>
          </cell>
          <cell r="J874" t="str">
            <v>Zipaquirá</v>
          </cell>
          <cell r="K874" t="str">
            <v>3232890643 - 
3002164009</v>
          </cell>
          <cell r="L874"/>
          <cell r="M874" t="str">
            <v>coordinacion.cojla@amigonianosj.org;
cajicaamigo.cojla@amigonianosj.org;</v>
          </cell>
          <cell r="N874" t="str">
            <v>SRPA</v>
          </cell>
          <cell r="O874" t="str">
            <v>Internado RAJ</v>
          </cell>
          <cell r="P874"/>
          <cell r="Q874" t="str">
            <v>RAJ</v>
          </cell>
          <cell r="R874"/>
          <cell r="S874" t="str">
            <v>2500-496-2020</v>
          </cell>
          <cell r="T874">
            <v>60</v>
          </cell>
          <cell r="U874"/>
          <cell r="V874">
            <v>44181</v>
          </cell>
          <cell r="W874">
            <v>44347</v>
          </cell>
          <cell r="X874">
            <v>547269090</v>
          </cell>
          <cell r="Y874" t="str">
            <v>Sandra Yhovana Mendez Alvarez</v>
          </cell>
        </row>
        <row r="875">
          <cell r="B875" t="str">
            <v>25-50-874</v>
          </cell>
          <cell r="C875" t="str">
            <v>Cundinamarca</v>
          </cell>
          <cell r="D875" t="str">
            <v>Congregación religiosos terciarios capuchinos nuestra señora de los dolores</v>
          </cell>
          <cell r="E875" t="str">
            <v>860005068-3</v>
          </cell>
          <cell r="F875" t="str">
            <v>Padre Arnoldo De Jesus Acosta Benjumea</v>
          </cell>
          <cell r="G875"/>
          <cell r="H875" t="str">
            <v>Kilómetro 2 Vía Cajicá</v>
          </cell>
          <cell r="I875" t="str">
            <v>Cajicá</v>
          </cell>
          <cell r="J875" t="str">
            <v>Zipaquirá</v>
          </cell>
          <cell r="K875" t="str">
            <v>3232890643 - 
3002164009</v>
          </cell>
          <cell r="L875"/>
          <cell r="M875" t="str">
            <v>coordinacion.cojla@amigonianosj.org;
cajicaamigo.cojla@amigonianosj.org;</v>
          </cell>
          <cell r="N875" t="str">
            <v>SRPA</v>
          </cell>
          <cell r="O875" t="str">
            <v>Semicerrado internado</v>
          </cell>
          <cell r="P875"/>
          <cell r="Q875" t="str">
            <v>SRPA</v>
          </cell>
          <cell r="R875"/>
          <cell r="S875" t="str">
            <v>2500-496-2020</v>
          </cell>
          <cell r="T875">
            <v>30</v>
          </cell>
          <cell r="U875"/>
          <cell r="V875">
            <v>44181</v>
          </cell>
          <cell r="W875">
            <v>44347</v>
          </cell>
          <cell r="X875">
            <v>278932485</v>
          </cell>
          <cell r="Y875" t="str">
            <v>Sandra Yhovana Mendez Alvarez</v>
          </cell>
        </row>
        <row r="876">
          <cell r="B876" t="str">
            <v>25-12-875</v>
          </cell>
          <cell r="C876" t="str">
            <v>Cundinamarca</v>
          </cell>
          <cell r="D876" t="str">
            <v>Asociación cristiana de jóvenes de Bogotá y Cundinamarca – ACJ YMCA</v>
          </cell>
          <cell r="E876" t="str">
            <v>860018862-1</v>
          </cell>
          <cell r="F876" t="str">
            <v>Gloria Cecilia Hidalgo Franco</v>
          </cell>
          <cell r="G876"/>
          <cell r="H876" t="str">
            <v>Calle 19 No. 10-74 Barrio Sucre</v>
          </cell>
          <cell r="I876" t="str">
            <v>Girardot</v>
          </cell>
          <cell r="J876" t="str">
            <v>Girardot</v>
          </cell>
          <cell r="K876" t="str">
            <v>3106889194
3212134603</v>
          </cell>
          <cell r="L876"/>
          <cell r="M876" t="str">
            <v>bernardo.castro@ymcabogota.org</v>
          </cell>
          <cell r="N876" t="str">
            <v>SRPA</v>
          </cell>
          <cell r="O876" t="str">
            <v>Libertad vigilada – asistida</v>
          </cell>
          <cell r="P876"/>
          <cell r="Q876" t="str">
            <v>SRPA</v>
          </cell>
          <cell r="R876"/>
          <cell r="S876" t="str">
            <v>2500-497-2020</v>
          </cell>
          <cell r="T876">
            <v>10</v>
          </cell>
          <cell r="U876"/>
          <cell r="V876">
            <v>44181</v>
          </cell>
          <cell r="W876">
            <v>44347</v>
          </cell>
          <cell r="X876">
            <v>25801520</v>
          </cell>
          <cell r="Y876" t="str">
            <v>Scarlett Tovar Rojas</v>
          </cell>
        </row>
        <row r="877">
          <cell r="B877" t="str">
            <v>25-12-876</v>
          </cell>
          <cell r="C877" t="str">
            <v>Cundinamarca</v>
          </cell>
          <cell r="D877" t="str">
            <v>Asociación cristiana de jóvenes de Bogotá y Cundinamarca – ACJ YMCA</v>
          </cell>
          <cell r="E877" t="str">
            <v>860018862-1</v>
          </cell>
          <cell r="F877" t="str">
            <v>Gloria Cecilia Hidalgo Franco</v>
          </cell>
          <cell r="G877"/>
          <cell r="H877" t="str">
            <v>Calle 19 No. 10-74 Barrio Sucre</v>
          </cell>
          <cell r="I877" t="str">
            <v>Girardot</v>
          </cell>
          <cell r="J877" t="str">
            <v>Girardot</v>
          </cell>
          <cell r="K877" t="str">
            <v>3106889194
3212134603</v>
          </cell>
          <cell r="L877"/>
          <cell r="M877" t="str">
            <v>bernardo.castro@ymcabogota.org</v>
          </cell>
          <cell r="N877" t="str">
            <v>SRPA</v>
          </cell>
          <cell r="O877" t="str">
            <v>Semicerrado externado</v>
          </cell>
          <cell r="P877" t="str">
            <v>Media jornada</v>
          </cell>
          <cell r="Q877" t="str">
            <v>SRPA</v>
          </cell>
          <cell r="R877"/>
          <cell r="S877" t="str">
            <v>2500-497-2020</v>
          </cell>
          <cell r="T877">
            <v>10</v>
          </cell>
          <cell r="U877"/>
          <cell r="V877">
            <v>44181</v>
          </cell>
          <cell r="W877">
            <v>44347</v>
          </cell>
          <cell r="X877">
            <v>31106595</v>
          </cell>
          <cell r="Y877" t="str">
            <v>Scarlett Tovar Rojas</v>
          </cell>
        </row>
        <row r="878">
          <cell r="B878" t="str">
            <v>25-12-877</v>
          </cell>
          <cell r="C878" t="str">
            <v>Cundinamarca</v>
          </cell>
          <cell r="D878" t="str">
            <v>Asociación cristiana de jóvenes de Bogotá y Cundinamarca – ACJ YMCA</v>
          </cell>
          <cell r="E878" t="str">
            <v>860018862-1</v>
          </cell>
          <cell r="F878" t="str">
            <v>Gloria Cecilia Hidalgo Franco</v>
          </cell>
          <cell r="G878"/>
          <cell r="H878" t="str">
            <v>Calle 31B No. 1H-68 Barrio Santa Matilde</v>
          </cell>
          <cell r="I878" t="str">
            <v>Bogotá, D.C.</v>
          </cell>
          <cell r="J878" t="str">
            <v>Regional</v>
          </cell>
          <cell r="K878">
            <v>3106889194</v>
          </cell>
          <cell r="L878">
            <v>3212134603</v>
          </cell>
          <cell r="M878" t="str">
            <v>bernardo.castro@ymcabogota.org</v>
          </cell>
          <cell r="N878" t="str">
            <v>SRPA</v>
          </cell>
          <cell r="O878" t="str">
            <v>Prestación de servicios sociales a la comunidad</v>
          </cell>
          <cell r="P878"/>
          <cell r="Q878" t="str">
            <v>SRPA</v>
          </cell>
          <cell r="R878"/>
          <cell r="S878" t="str">
            <v>2500-494-2020</v>
          </cell>
          <cell r="T878">
            <v>15</v>
          </cell>
          <cell r="U878"/>
          <cell r="V878">
            <v>44181</v>
          </cell>
          <cell r="W878">
            <v>44347</v>
          </cell>
          <cell r="X878">
            <v>26657910</v>
          </cell>
          <cell r="Y878" t="str">
            <v>Gloria Ernestina Rojas Lopez</v>
          </cell>
        </row>
        <row r="879">
          <cell r="B879" t="str">
            <v>25-138-878</v>
          </cell>
          <cell r="C879" t="str">
            <v>Cundinamarca</v>
          </cell>
          <cell r="D879" t="str">
            <v>Fundación hogares Claret</v>
          </cell>
          <cell r="E879" t="str">
            <v>800098983-8</v>
          </cell>
          <cell r="F879" t="str">
            <v>Padre Gabriel Antonio Mejia Montoya</v>
          </cell>
          <cell r="G879"/>
          <cell r="H879" t="str">
            <v>Calle 5 A No. 23-56 Barrio El Progreso</v>
          </cell>
          <cell r="I879" t="str">
            <v>Bogotá, D.C.</v>
          </cell>
          <cell r="J879" t="str">
            <v>Regional</v>
          </cell>
          <cell r="K879" t="str">
            <v>3404251 - 3147907650 - 3207273732</v>
          </cell>
          <cell r="L879" t="str">
            <v>3404251 - 3147907650 - 3207273732</v>
          </cell>
          <cell r="M879" t="str">
            <v>yuly.rocha@fhclaret.org; yanneth.vargas@fhclaret.org;</v>
          </cell>
          <cell r="N879" t="str">
            <v>SRD</v>
          </cell>
          <cell r="O879" t="str">
            <v>Centro de emergencia</v>
          </cell>
          <cell r="P879"/>
          <cell r="Q879" t="str">
            <v>Vulneración</v>
          </cell>
          <cell r="R879"/>
          <cell r="S879" t="str">
            <v>2500-423-2020</v>
          </cell>
          <cell r="T879">
            <v>26</v>
          </cell>
          <cell r="U879"/>
          <cell r="V879">
            <v>44166</v>
          </cell>
          <cell r="W879">
            <v>44347</v>
          </cell>
          <cell r="X879">
            <v>275467912</v>
          </cell>
          <cell r="Y879" t="str">
            <v>Gloria Ernestina Rojas Lopez</v>
          </cell>
        </row>
        <row r="880">
          <cell r="B880" t="str">
            <v>25-10-879</v>
          </cell>
          <cell r="C880" t="str">
            <v>Cundinamarca</v>
          </cell>
          <cell r="D880" t="str">
            <v>Asociación creemos en ti</v>
          </cell>
          <cell r="E880" t="str">
            <v>830051999-1</v>
          </cell>
          <cell r="F880" t="str">
            <v>Ana Patricia Vargas Ángel</v>
          </cell>
          <cell r="G880"/>
          <cell r="H880" t="str">
            <v>Calle 5 No. 10A-15 Consultorios 306 - 308 - 311 - Centro Empresarial San Rafael</v>
          </cell>
          <cell r="I880" t="str">
            <v>Zipaquirá</v>
          </cell>
          <cell r="J880" t="str">
            <v>Zipaquirá</v>
          </cell>
          <cell r="K880" t="str">
            <v>8522973 - 
3166178134 - 
3152905595 - 
3153480893</v>
          </cell>
          <cell r="L880"/>
          <cell r="M880" t="str">
            <v>patricia.vargas@asocreemosenti.org;
cundinamarca@asocreemosenti.org;
marcela.vejarano@asocreemosenti.org;
monica.vejarano@asocreemosenti.org;</v>
          </cell>
          <cell r="N880" t="str">
            <v>SRD</v>
          </cell>
          <cell r="O880" t="str">
            <v>Intervención de apoyo - Apoyo psicológico especializado</v>
          </cell>
          <cell r="P880"/>
          <cell r="Q880" t="str">
            <v>Violencia sexual</v>
          </cell>
          <cell r="R880"/>
          <cell r="S880" t="str">
            <v>2500-419-2020</v>
          </cell>
          <cell r="T880"/>
          <cell r="U880">
            <v>704</v>
          </cell>
          <cell r="V880">
            <v>44166</v>
          </cell>
          <cell r="W880">
            <v>44347</v>
          </cell>
          <cell r="X880">
            <v>989972900</v>
          </cell>
          <cell r="Y880" t="str">
            <v>Jorge Enrique Morales Hortua</v>
          </cell>
        </row>
        <row r="881">
          <cell r="B881" t="str">
            <v>25-10-880</v>
          </cell>
          <cell r="C881" t="str">
            <v>Cundinamarca</v>
          </cell>
          <cell r="D881" t="str">
            <v>Asociación creemos en ti</v>
          </cell>
          <cell r="E881" t="str">
            <v>830051999-1</v>
          </cell>
          <cell r="F881" t="str">
            <v>Ana Patricia Vargas Ángel</v>
          </cell>
          <cell r="G881"/>
          <cell r="H881" t="str">
            <v>Calle 17 No. 10-20 Oficina 102, 103 y 104 - Centro</v>
          </cell>
          <cell r="I881" t="str">
            <v>Girardot</v>
          </cell>
          <cell r="J881" t="str">
            <v>Girardot</v>
          </cell>
          <cell r="K881" t="str">
            <v>8522973 - 
3166178134 - 
3152905595 - 
3153480893</v>
          </cell>
          <cell r="L881"/>
          <cell r="M881" t="str">
            <v>patricia.vargas@asocreemosenti.org;
cundinamarca@asocreemosenti.org;
marcela.vejarano@asocreemosenti.org;
monica.vejarano@asocreemosenti.org;</v>
          </cell>
          <cell r="N881" t="str">
            <v>SRD</v>
          </cell>
          <cell r="O881" t="str">
            <v>Intervención de apoyo - Apoyo psicológico especializado</v>
          </cell>
          <cell r="P881"/>
          <cell r="Q881" t="str">
            <v>Violencia sexual</v>
          </cell>
          <cell r="R881"/>
          <cell r="S881" t="str">
            <v>2500-419-2020</v>
          </cell>
          <cell r="T881"/>
          <cell r="U881">
            <v>213</v>
          </cell>
          <cell r="V881">
            <v>44166</v>
          </cell>
          <cell r="W881">
            <v>44347</v>
          </cell>
          <cell r="X881"/>
          <cell r="Y881" t="str">
            <v>Jorge Enrique Morales Hortua</v>
          </cell>
        </row>
        <row r="882">
          <cell r="B882" t="str">
            <v>25-10-881</v>
          </cell>
          <cell r="C882" t="str">
            <v>Cundinamarca</v>
          </cell>
          <cell r="D882" t="str">
            <v>Asociación creemos en ti</v>
          </cell>
          <cell r="E882" t="str">
            <v>830051999-1</v>
          </cell>
          <cell r="F882" t="str">
            <v>Ana Patricia Vargas Ángel</v>
          </cell>
          <cell r="G882"/>
          <cell r="H882" t="str">
            <v>Calle 5 No. 6-17 Consultorios 405 - 406 Centro Comercial Imperio</v>
          </cell>
          <cell r="I882" t="str">
            <v>Villeta</v>
          </cell>
          <cell r="J882" t="str">
            <v>Villeta</v>
          </cell>
          <cell r="K882" t="str">
            <v>8522973 - 
3166178134 - 
3152905595 - 
3153480893</v>
          </cell>
          <cell r="L882"/>
          <cell r="M882" t="str">
            <v>patricia.vargas@asocreemosenti.org;
cundinamarca@asocreemosenti.org;
marcela.vejarano@asocreemosenti.org;
monica.vejarano@asocreemosenti.org;</v>
          </cell>
          <cell r="N882" t="str">
            <v>SRD</v>
          </cell>
          <cell r="O882" t="str">
            <v>Intervención de apoyo - Apoyo psicológico especializado</v>
          </cell>
          <cell r="P882"/>
          <cell r="Q882" t="str">
            <v>Violencia sexual</v>
          </cell>
          <cell r="R882"/>
          <cell r="S882" t="str">
            <v>2500-419-2020</v>
          </cell>
          <cell r="T882"/>
          <cell r="U882">
            <v>273</v>
          </cell>
          <cell r="V882">
            <v>44166</v>
          </cell>
          <cell r="W882">
            <v>44347</v>
          </cell>
          <cell r="X882"/>
          <cell r="Y882" t="str">
            <v>Jorge Enrique Morales Hortua</v>
          </cell>
        </row>
        <row r="883">
          <cell r="B883" t="str">
            <v>25-10-882</v>
          </cell>
          <cell r="C883" t="str">
            <v>Cundinamarca</v>
          </cell>
          <cell r="D883" t="str">
            <v>Asociación creemos en ti</v>
          </cell>
          <cell r="E883" t="str">
            <v>830051999-1</v>
          </cell>
          <cell r="F883" t="str">
            <v>Ana Patricia Vargas Ángel</v>
          </cell>
          <cell r="G883"/>
          <cell r="H883" t="str">
            <v>Carrera 1 No. 6A-106 Local 304  Centro Comercial La Estación</v>
          </cell>
          <cell r="I883" t="str">
            <v>Facatativá</v>
          </cell>
          <cell r="J883" t="str">
            <v>Facatativa</v>
          </cell>
          <cell r="K883" t="str">
            <v>8522973 - 
3166178134 - 
3152905595 - 
3153480893</v>
          </cell>
          <cell r="L883"/>
          <cell r="M883" t="str">
            <v>patricia.vargas@asocreemosenti.org;
cundinamarca@asocreemosenti.org;
marcela.vejarano@asocreemosenti.org;
monica.vejarano@asocreemosenti.org;</v>
          </cell>
          <cell r="N883" t="str">
            <v>SRD</v>
          </cell>
          <cell r="O883" t="str">
            <v>Intervención de apoyo - Apoyo psicológico especializado</v>
          </cell>
          <cell r="P883"/>
          <cell r="Q883" t="str">
            <v>Violencia sexual</v>
          </cell>
          <cell r="R883"/>
          <cell r="S883" t="str">
            <v>2500-419-2020</v>
          </cell>
          <cell r="T883"/>
          <cell r="U883">
            <v>454</v>
          </cell>
          <cell r="V883">
            <v>44166</v>
          </cell>
          <cell r="W883">
            <v>44347</v>
          </cell>
          <cell r="X883"/>
          <cell r="Y883" t="str">
            <v>Jorge Enrique Morales Hortua</v>
          </cell>
        </row>
        <row r="884">
          <cell r="B884" t="str">
            <v>25-10-883</v>
          </cell>
          <cell r="C884" t="str">
            <v>Cundinamarca</v>
          </cell>
          <cell r="D884" t="str">
            <v>Asociación creemos en ti</v>
          </cell>
          <cell r="E884" t="str">
            <v>830051999-1</v>
          </cell>
          <cell r="F884" t="str">
            <v>Ana Patricia Vargas Ángel</v>
          </cell>
          <cell r="G884"/>
          <cell r="H884" t="str">
            <v>Carrera 3 No. 29-02 Local 1052  Centro Comercial Unisur</v>
          </cell>
          <cell r="I884" t="str">
            <v>Soacha</v>
          </cell>
          <cell r="J884" t="str">
            <v>Soacha</v>
          </cell>
          <cell r="K884" t="str">
            <v>8522973 - 
3166178134 - 
3152905595 - 
3153480893</v>
          </cell>
          <cell r="L884"/>
          <cell r="M884" t="str">
            <v>patricia.vargas@asocreemosenti.org;
cundinamarca@asocreemosenti.org;
marcela.vejarano@asocreemosenti.org;
monica.vejarano@asocreemosenti.org;</v>
          </cell>
          <cell r="N884" t="str">
            <v>SRD</v>
          </cell>
          <cell r="O884" t="str">
            <v>Intervención de apoyo - Apoyo psicológico especializado</v>
          </cell>
          <cell r="P884"/>
          <cell r="Q884" t="str">
            <v>Violencia sexual</v>
          </cell>
          <cell r="R884"/>
          <cell r="S884" t="str">
            <v>2500-419-2020</v>
          </cell>
          <cell r="T884"/>
          <cell r="U884">
            <v>317</v>
          </cell>
          <cell r="V884">
            <v>44166</v>
          </cell>
          <cell r="W884">
            <v>44347</v>
          </cell>
          <cell r="X884"/>
          <cell r="Y884" t="str">
            <v>Jorge Enrique Morales Hortua</v>
          </cell>
        </row>
        <row r="885">
          <cell r="B885" t="str">
            <v>25-10-884</v>
          </cell>
          <cell r="C885" t="str">
            <v>Cundinamarca</v>
          </cell>
          <cell r="D885" t="str">
            <v>Asociación creemos en ti</v>
          </cell>
          <cell r="E885" t="str">
            <v>830051999-1</v>
          </cell>
          <cell r="F885" t="str">
            <v>Ana Patricia Vargas Ángel</v>
          </cell>
          <cell r="G885"/>
          <cell r="H885" t="str">
            <v>Calle 39 No. 28-40 Barrio La Soledad</v>
          </cell>
          <cell r="I885" t="str">
            <v>Bogotá, D.C.</v>
          </cell>
          <cell r="J885" t="str">
            <v>Regional</v>
          </cell>
          <cell r="K885" t="str">
            <v>8522973 - 
3166178134 - 
3152905595 - 
3153480893</v>
          </cell>
          <cell r="L885"/>
          <cell r="M885" t="str">
            <v>patricia.vargas@asocreemosenti.org;
cundinamarca@asocreemosenti.org;
marcela.vejarano@asocreemosenti.org;
monica.vejarano@asocreemosenti.org;</v>
          </cell>
          <cell r="N885" t="str">
            <v>SRD</v>
          </cell>
          <cell r="O885" t="str">
            <v>Intervención de apoyo - Apoyo psicológico especializado</v>
          </cell>
          <cell r="P885"/>
          <cell r="Q885" t="str">
            <v>Violencia sexual</v>
          </cell>
          <cell r="R885"/>
          <cell r="S885" t="str">
            <v>2500-419-2020</v>
          </cell>
          <cell r="T885"/>
          <cell r="U885">
            <v>419</v>
          </cell>
          <cell r="V885">
            <v>44166</v>
          </cell>
          <cell r="W885">
            <v>44347</v>
          </cell>
          <cell r="X885"/>
          <cell r="Y885" t="str">
            <v>Jorge Enrique Morales Hortua</v>
          </cell>
        </row>
        <row r="886">
          <cell r="B886" t="str">
            <v>25-12-885</v>
          </cell>
          <cell r="C886" t="str">
            <v>Cundinamarca</v>
          </cell>
          <cell r="D886" t="str">
            <v>Asociación cristiana de jóvenes de Bogotá y Cundinamarca – ACJ YMCA</v>
          </cell>
          <cell r="E886" t="str">
            <v>860018862-1</v>
          </cell>
          <cell r="F886" t="str">
            <v>Gloria Cecilia Hidalgo Franco</v>
          </cell>
          <cell r="G886"/>
          <cell r="H886" t="str">
            <v>Calle 6 No. 14-11 Barrio Algarra I</v>
          </cell>
          <cell r="I886" t="str">
            <v>Zipaquirá</v>
          </cell>
          <cell r="J886" t="str">
            <v>Zipaquirá</v>
          </cell>
          <cell r="K886" t="str">
            <v xml:space="preserve">3106889194
3212134603
</v>
          </cell>
          <cell r="L886"/>
          <cell r="M886" t="str">
            <v xml:space="preserve">
bernardo.castro@ymcabogota.org
</v>
          </cell>
          <cell r="N886" t="str">
            <v>SRD</v>
          </cell>
          <cell r="O886" t="str">
            <v>Intervención de apoyo - Apoyo psicosocial</v>
          </cell>
          <cell r="P886"/>
          <cell r="Q886" t="str">
            <v>Vulneración</v>
          </cell>
          <cell r="R886"/>
          <cell r="S886" t="str">
            <v>2500-431-2020</v>
          </cell>
          <cell r="T886">
            <v>80</v>
          </cell>
          <cell r="U886"/>
          <cell r="V886">
            <v>44166</v>
          </cell>
          <cell r="W886">
            <v>44347</v>
          </cell>
          <cell r="X886">
            <v>165083200</v>
          </cell>
          <cell r="Y886" t="str">
            <v>Segundo Ismael Rojas Herrera</v>
          </cell>
        </row>
        <row r="887">
          <cell r="B887" t="str">
            <v>25-12-886</v>
          </cell>
          <cell r="C887" t="str">
            <v>Cundinamarca</v>
          </cell>
          <cell r="D887" t="str">
            <v>Asociación cristiana de jóvenes de Bogotá y Cundinamarca – ACJ YMCA</v>
          </cell>
          <cell r="E887" t="str">
            <v>860018862-1</v>
          </cell>
          <cell r="F887" t="str">
            <v>Gloria Cecilia Hidalgo Franco</v>
          </cell>
          <cell r="G887"/>
          <cell r="H887" t="str">
            <v>Calle 19 No. 10-74 Barrio Sucre</v>
          </cell>
          <cell r="I887" t="str">
            <v>Girardot</v>
          </cell>
          <cell r="J887" t="str">
            <v>Girardot</v>
          </cell>
          <cell r="K887" t="str">
            <v xml:space="preserve">3106889194
3212134603
</v>
          </cell>
          <cell r="L887"/>
          <cell r="M887" t="str">
            <v xml:space="preserve">
bernardo.castro@ymcabogota.org
</v>
          </cell>
          <cell r="N887" t="str">
            <v>SRD</v>
          </cell>
          <cell r="O887" t="str">
            <v>Intervención de apoyo - Apoyo psicosocial</v>
          </cell>
          <cell r="P887"/>
          <cell r="Q887" t="str">
            <v>Vulneración</v>
          </cell>
          <cell r="R887"/>
          <cell r="S887" t="str">
            <v>2500-431-2020</v>
          </cell>
          <cell r="T887"/>
          <cell r="U887"/>
          <cell r="V887">
            <v>44166</v>
          </cell>
          <cell r="W887">
            <v>44347</v>
          </cell>
          <cell r="X887"/>
          <cell r="Y887" t="str">
            <v>Segundo Ismael Rojas Herrera</v>
          </cell>
        </row>
        <row r="888">
          <cell r="B888" t="str">
            <v>25-4-887</v>
          </cell>
          <cell r="C888" t="str">
            <v>Cundinamarca</v>
          </cell>
          <cell r="D888" t="str">
            <v>Aldeas infantiles SOS Colombia</v>
          </cell>
          <cell r="E888" t="str">
            <v>860024041-6</v>
          </cell>
          <cell r="F888" t="str">
            <v>Angela Maria Monica Bibiana Rosales Rodriguez</v>
          </cell>
          <cell r="G888" t="str">
            <v>Mana</v>
          </cell>
          <cell r="H888" t="str">
            <v>Carrera 57B No. 66A-09</v>
          </cell>
          <cell r="I888" t="str">
            <v>Bogotá, D.C.</v>
          </cell>
          <cell r="J888" t="str">
            <v>Regional</v>
          </cell>
          <cell r="K888" t="str">
            <v>3202132284 -
 3103174650</v>
          </cell>
          <cell r="L888"/>
          <cell r="M888" t="str">
            <v>carlos.guzman@aldeasinfantiles.org.co
lizeth.ramos@aldeasinfantiles.org.co
saide.macias@aldeasinfantiles.org.co</v>
          </cell>
          <cell r="N888" t="str">
            <v>SRD</v>
          </cell>
          <cell r="O888" t="str">
            <v>Casa hogar</v>
          </cell>
          <cell r="P888"/>
          <cell r="Q888" t="str">
            <v>Vulneración</v>
          </cell>
          <cell r="R888"/>
          <cell r="S888" t="str">
            <v>2500-430-2020</v>
          </cell>
          <cell r="T888">
            <v>12</v>
          </cell>
          <cell r="U888"/>
          <cell r="V888">
            <v>44166</v>
          </cell>
          <cell r="W888">
            <v>44347</v>
          </cell>
          <cell r="X888">
            <v>99934680</v>
          </cell>
          <cell r="Y888" t="str">
            <v>Yudi Liliana Espitia Sandoval</v>
          </cell>
        </row>
        <row r="889">
          <cell r="B889" t="str">
            <v>25-4-888</v>
          </cell>
          <cell r="C889" t="str">
            <v>Cundinamarca</v>
          </cell>
          <cell r="D889" t="str">
            <v>Aldeas infantiles SOS Colombia</v>
          </cell>
          <cell r="E889" t="str">
            <v>860024041-6</v>
          </cell>
          <cell r="F889" t="str">
            <v>Angela Maria Monica Bibiana Rosales Rodriguez</v>
          </cell>
          <cell r="G889" t="str">
            <v>Amatista</v>
          </cell>
          <cell r="H889" t="str">
            <v>Carrera 63 No. 67A-20</v>
          </cell>
          <cell r="I889" t="str">
            <v>Bogotá, D.C.</v>
          </cell>
          <cell r="J889" t="str">
            <v>Regional</v>
          </cell>
          <cell r="K889" t="str">
            <v>3202132284 -
 3103174650</v>
          </cell>
          <cell r="L889"/>
          <cell r="M889" t="str">
            <v>carlos.guzman@aldeasinfantiles.org.co
lizeth.ramos@aldeasinfantiles.org.co
saide.macias@aldeasinfantiles.org.co</v>
          </cell>
          <cell r="N889" t="str">
            <v>SRD</v>
          </cell>
          <cell r="O889" t="str">
            <v>Casa hogar</v>
          </cell>
          <cell r="P889"/>
          <cell r="Q889" t="str">
            <v>Vulneración</v>
          </cell>
          <cell r="R889"/>
          <cell r="S889" t="str">
            <v>2500-430-2020</v>
          </cell>
          <cell r="T889"/>
          <cell r="U889"/>
          <cell r="V889">
            <v>44166</v>
          </cell>
          <cell r="W889">
            <v>44347</v>
          </cell>
          <cell r="X889"/>
          <cell r="Y889" t="str">
            <v>Yudi Liliana Espitia Sandoval</v>
          </cell>
        </row>
        <row r="890">
          <cell r="B890" t="str">
            <v>25-4-889</v>
          </cell>
          <cell r="C890" t="str">
            <v>Cundinamarca</v>
          </cell>
          <cell r="D890" t="str">
            <v>Aldeas infantiles SOS Colombia</v>
          </cell>
          <cell r="E890" t="str">
            <v>860024041-6</v>
          </cell>
          <cell r="F890" t="str">
            <v>Angela Maria Monica Bibiana Rosales Rodriguez</v>
          </cell>
          <cell r="G890" t="str">
            <v>Ave Fénix</v>
          </cell>
          <cell r="H890" t="str">
            <v>Calle 67B No. 57B-28</v>
          </cell>
          <cell r="I890" t="str">
            <v>Bogotá, D.C.</v>
          </cell>
          <cell r="J890" t="str">
            <v>Regional</v>
          </cell>
          <cell r="K890" t="str">
            <v>3202132284 -
 3103174650</v>
          </cell>
          <cell r="L890"/>
          <cell r="M890" t="str">
            <v>carlos.guzman@aldeasinfantiles.org.co
lizeth.ramos@aldeasinfantiles.org.co
saide.macias@aldeasinfantiles.org.co</v>
          </cell>
          <cell r="N890" t="str">
            <v>SRD</v>
          </cell>
          <cell r="O890" t="str">
            <v>Casa hogar</v>
          </cell>
          <cell r="P890"/>
          <cell r="Q890" t="str">
            <v>Vulneración</v>
          </cell>
          <cell r="R890"/>
          <cell r="S890" t="str">
            <v>2500-430-2020</v>
          </cell>
          <cell r="T890"/>
          <cell r="U890"/>
          <cell r="V890">
            <v>44166</v>
          </cell>
          <cell r="W890">
            <v>44347</v>
          </cell>
          <cell r="X890"/>
          <cell r="Y890" t="str">
            <v>Yudi Liliana Espitia Sandoval</v>
          </cell>
        </row>
        <row r="891">
          <cell r="B891" t="str">
            <v>25-93-890</v>
          </cell>
          <cell r="C891" t="str">
            <v>Cundinamarca</v>
          </cell>
          <cell r="D891" t="str">
            <v>Fundación casa de la madre y el niño</v>
          </cell>
          <cell r="E891" t="str">
            <v>860007398-8</v>
          </cell>
          <cell r="F891" t="str">
            <v>Barbara Escobar De Vargas</v>
          </cell>
          <cell r="G891"/>
          <cell r="H891" t="str">
            <v>Calle 40B Bis No. 13-20</v>
          </cell>
          <cell r="I891" t="str">
            <v>Bogotá, D.C.</v>
          </cell>
          <cell r="J891" t="str">
            <v>Regional</v>
          </cell>
          <cell r="K891">
            <v>3103001418</v>
          </cell>
          <cell r="L891">
            <v>3103001418</v>
          </cell>
          <cell r="M891" t="str">
            <v>direccion.suenos@la-casa.org</v>
          </cell>
          <cell r="N891" t="str">
            <v>SRD</v>
          </cell>
          <cell r="O891" t="str">
            <v>Casa universitaria</v>
          </cell>
          <cell r="P891"/>
          <cell r="Q891" t="str">
            <v>Vulneración</v>
          </cell>
          <cell r="R891"/>
          <cell r="S891" t="str">
            <v>2500-427-2020</v>
          </cell>
          <cell r="T891">
            <v>4</v>
          </cell>
          <cell r="U891"/>
          <cell r="V891">
            <v>44166</v>
          </cell>
          <cell r="W891">
            <v>44347</v>
          </cell>
          <cell r="X891">
            <v>37457608</v>
          </cell>
          <cell r="Y891" t="str">
            <v>Yudi Liliana Espitia Sandoval</v>
          </cell>
        </row>
        <row r="892">
          <cell r="B892" t="str">
            <v>25-57-891</v>
          </cell>
          <cell r="C892" t="str">
            <v>Cundinamarca</v>
          </cell>
          <cell r="D892" t="str">
            <v>Corporación amor por Colombia</v>
          </cell>
          <cell r="E892" t="str">
            <v>830085547-2</v>
          </cell>
          <cell r="F892" t="str">
            <v>Magnolia Celis Torres</v>
          </cell>
          <cell r="G892"/>
          <cell r="H892" t="str">
            <v>Carrera 6 No. 16-09 Barrio San Luis</v>
          </cell>
          <cell r="I892" t="str">
            <v>Soacha</v>
          </cell>
          <cell r="J892" t="str">
            <v>Soacha</v>
          </cell>
          <cell r="K892" t="str">
            <v>3105591673 - 
3123199167</v>
          </cell>
          <cell r="L892"/>
          <cell r="M892" t="str">
            <v>direccion@axc.com.co; cupos.cundinamarca@axc.com.co;</v>
          </cell>
          <cell r="N892" t="str">
            <v>SRD</v>
          </cell>
          <cell r="O892" t="str">
            <v>Hogar sustituto entidad</v>
          </cell>
          <cell r="P892"/>
          <cell r="Q892" t="str">
            <v>HS: Vulneración - Discapacidad</v>
          </cell>
          <cell r="R892" t="str">
            <v>Otros tipos de discapacidad</v>
          </cell>
          <cell r="S892" t="str">
            <v>2500-417-2020</v>
          </cell>
          <cell r="T892">
            <v>50</v>
          </cell>
          <cell r="U892"/>
          <cell r="V892">
            <v>44166</v>
          </cell>
          <cell r="W892">
            <v>44347</v>
          </cell>
          <cell r="X892">
            <v>500322925</v>
          </cell>
          <cell r="Y892" t="str">
            <v>Nidia Milena Lozano Caldas</v>
          </cell>
        </row>
        <row r="893">
          <cell r="B893" t="str">
            <v>25-57-892</v>
          </cell>
          <cell r="C893" t="str">
            <v>Cundinamarca</v>
          </cell>
          <cell r="D893" t="str">
            <v>Corporación amor por Colombia</v>
          </cell>
          <cell r="E893" t="str">
            <v>830085547-2</v>
          </cell>
          <cell r="F893" t="str">
            <v>Magnolia Celis Torres</v>
          </cell>
          <cell r="G893"/>
          <cell r="H893" t="str">
            <v>Carrera 20 No. 4A-42 Barrio Algarra II</v>
          </cell>
          <cell r="I893" t="str">
            <v>Zipaquirá</v>
          </cell>
          <cell r="J893" t="str">
            <v>Zipaquirá</v>
          </cell>
          <cell r="K893" t="str">
            <v>3105591673 - 
3123199167</v>
          </cell>
          <cell r="L893"/>
          <cell r="M893" t="str">
            <v>direccion@axc.com.co; cupos.cundinamarca@axc.com.co;</v>
          </cell>
          <cell r="N893" t="str">
            <v>SRD</v>
          </cell>
          <cell r="O893" t="str">
            <v>Hogar sustituto entidad</v>
          </cell>
          <cell r="P893"/>
          <cell r="Q893" t="str">
            <v>HS: Vulneración - Discapacidad</v>
          </cell>
          <cell r="R893" t="str">
            <v>Otros tipos de discapacidad</v>
          </cell>
          <cell r="S893" t="str">
            <v>2500-417-2020</v>
          </cell>
          <cell r="T893"/>
          <cell r="U893"/>
          <cell r="V893">
            <v>44166</v>
          </cell>
          <cell r="W893">
            <v>44347</v>
          </cell>
          <cell r="X893"/>
          <cell r="Y893" t="str">
            <v>Nidia Milena Lozano Caldas</v>
          </cell>
        </row>
        <row r="894">
          <cell r="B894" t="str">
            <v>25-57-893</v>
          </cell>
          <cell r="C894" t="str">
            <v>Cundinamarca</v>
          </cell>
          <cell r="D894" t="str">
            <v>Corporación amor por Colombia</v>
          </cell>
          <cell r="E894" t="str">
            <v>830085547-2</v>
          </cell>
          <cell r="F894" t="str">
            <v>Magnolia Celis Torres</v>
          </cell>
          <cell r="G894"/>
          <cell r="H894" t="str">
            <v>Calle 8 No. 7A-20 Barrio Zambrano</v>
          </cell>
          <cell r="I894" t="str">
            <v>Facatativá</v>
          </cell>
          <cell r="J894" t="str">
            <v>Facatativa</v>
          </cell>
          <cell r="K894" t="str">
            <v>3105591673 - 
3123199167</v>
          </cell>
          <cell r="L894"/>
          <cell r="M894" t="str">
            <v>direccion@axc.com.co; cupos.cundinamarca@axc.com.co;</v>
          </cell>
          <cell r="N894" t="str">
            <v>SRD</v>
          </cell>
          <cell r="O894" t="str">
            <v>Hogar sustituto entidad</v>
          </cell>
          <cell r="P894"/>
          <cell r="Q894" t="str">
            <v>HS: Vulneración - Discapacidad</v>
          </cell>
          <cell r="R894" t="str">
            <v>Otros tipos de discapacidad</v>
          </cell>
          <cell r="S894" t="str">
            <v>2500-417-2020</v>
          </cell>
          <cell r="T894"/>
          <cell r="U894"/>
          <cell r="V894">
            <v>44166</v>
          </cell>
          <cell r="W894">
            <v>44347</v>
          </cell>
          <cell r="X894"/>
          <cell r="Y894" t="str">
            <v>Nidia Milena Lozano Caldas</v>
          </cell>
        </row>
        <row r="895">
          <cell r="B895" t="str">
            <v>25-57-894</v>
          </cell>
          <cell r="C895" t="str">
            <v>Cundinamarca</v>
          </cell>
          <cell r="D895" t="str">
            <v>Corporación amor por Colombia</v>
          </cell>
          <cell r="E895" t="str">
            <v>830085547-2</v>
          </cell>
          <cell r="F895" t="str">
            <v>Magnolia Celis Torres</v>
          </cell>
          <cell r="G895"/>
          <cell r="H895" t="str">
            <v>Carrera 6 No. 16-09 Barrio San Luis</v>
          </cell>
          <cell r="I895" t="str">
            <v>Soacha</v>
          </cell>
          <cell r="J895" t="str">
            <v>Soacha</v>
          </cell>
          <cell r="K895" t="str">
            <v>3105591673 - 
3123199167</v>
          </cell>
          <cell r="L895"/>
          <cell r="M895" t="str">
            <v>direccion@axc.com.co; cupos.cundinamarca@axc.com.co;</v>
          </cell>
          <cell r="N895" t="str">
            <v>SRD</v>
          </cell>
          <cell r="O895" t="str">
            <v>Hogar sustituto entidad</v>
          </cell>
          <cell r="P895"/>
          <cell r="Q895" t="str">
            <v>Vulneración</v>
          </cell>
          <cell r="R895"/>
          <cell r="S895" t="str">
            <v>2500-440-2020</v>
          </cell>
          <cell r="T895">
            <v>847</v>
          </cell>
          <cell r="U895"/>
          <cell r="V895">
            <v>44166</v>
          </cell>
          <cell r="W895">
            <v>44347</v>
          </cell>
          <cell r="X895">
            <v>6340049341</v>
          </cell>
          <cell r="Y895" t="str">
            <v>Nidia Milena Lozano Caldas</v>
          </cell>
        </row>
        <row r="896">
          <cell r="B896" t="str">
            <v>25-57-895</v>
          </cell>
          <cell r="C896" t="str">
            <v>Cundinamarca</v>
          </cell>
          <cell r="D896" t="str">
            <v>Corporación amor por Colombia</v>
          </cell>
          <cell r="E896" t="str">
            <v>830085547-2</v>
          </cell>
          <cell r="F896" t="str">
            <v>Magnolia Celis Torres</v>
          </cell>
          <cell r="G896"/>
          <cell r="H896" t="str">
            <v>Carrera 20 No. 4A-42 Barrio Algarra II</v>
          </cell>
          <cell r="I896" t="str">
            <v>Zipaquirá</v>
          </cell>
          <cell r="J896" t="str">
            <v>Zipaquirá</v>
          </cell>
          <cell r="K896" t="str">
            <v>3105591673 - 
3123199167</v>
          </cell>
          <cell r="L896"/>
          <cell r="M896" t="str">
            <v>direccion@axc.com.co; cupos.cundinamarca@axc.com.co;</v>
          </cell>
          <cell r="N896" t="str">
            <v>SRD</v>
          </cell>
          <cell r="O896" t="str">
            <v>Hogar sustituto entidad</v>
          </cell>
          <cell r="P896"/>
          <cell r="Q896" t="str">
            <v>Vulneración</v>
          </cell>
          <cell r="R896"/>
          <cell r="S896" t="str">
            <v>2500-440-2020</v>
          </cell>
          <cell r="T896"/>
          <cell r="U896"/>
          <cell r="V896">
            <v>44166</v>
          </cell>
          <cell r="W896">
            <v>44347</v>
          </cell>
          <cell r="X896"/>
          <cell r="Y896" t="str">
            <v>Nidia Milena Lozano Caldas</v>
          </cell>
        </row>
        <row r="897">
          <cell r="B897" t="str">
            <v>25-57-896</v>
          </cell>
          <cell r="C897" t="str">
            <v>Cundinamarca</v>
          </cell>
          <cell r="D897" t="str">
            <v>Corporación amor por Colombia</v>
          </cell>
          <cell r="E897" t="str">
            <v>830085547-2</v>
          </cell>
          <cell r="F897" t="str">
            <v>Magnolia Celis Torres</v>
          </cell>
          <cell r="G897"/>
          <cell r="H897" t="str">
            <v>Calle 8 No. 7A-20 Barrio Zambrano</v>
          </cell>
          <cell r="I897" t="str">
            <v>Facatativá</v>
          </cell>
          <cell r="J897" t="str">
            <v>Facatativa</v>
          </cell>
          <cell r="K897" t="str">
            <v>3105591673 - 
3123199167</v>
          </cell>
          <cell r="L897"/>
          <cell r="M897" t="str">
            <v>direccion@axc.com.co; cupos.cundinamarca@axc.com.co;</v>
          </cell>
          <cell r="N897" t="str">
            <v>SRD</v>
          </cell>
          <cell r="O897" t="str">
            <v>Hogar sustituto entidad</v>
          </cell>
          <cell r="P897"/>
          <cell r="Q897" t="str">
            <v>Vulneración</v>
          </cell>
          <cell r="R897"/>
          <cell r="S897" t="str">
            <v>2500-440-2020</v>
          </cell>
          <cell r="T897"/>
          <cell r="U897"/>
          <cell r="V897">
            <v>44166</v>
          </cell>
          <cell r="W897">
            <v>44347</v>
          </cell>
          <cell r="X897"/>
          <cell r="Y897" t="str">
            <v>Nidia Milena Lozano Caldas</v>
          </cell>
        </row>
        <row r="898">
          <cell r="B898" t="str">
            <v>25-50-897</v>
          </cell>
          <cell r="C898" t="str">
            <v>Cundinamarca</v>
          </cell>
          <cell r="D898" t="str">
            <v>Congregación religiosos terciarios capuchinos nuestra señora de los dolores</v>
          </cell>
          <cell r="E898" t="str">
            <v>860005068-3</v>
          </cell>
          <cell r="F898" t="str">
            <v>Padre Arnoldo De Jesus Acosta Benjumea</v>
          </cell>
          <cell r="G898"/>
          <cell r="H898" t="str">
            <v>Kilómetro 2 vía Siberia</v>
          </cell>
          <cell r="I898" t="str">
            <v>Cota</v>
          </cell>
          <cell r="J898" t="str">
            <v>Zipaquirá</v>
          </cell>
          <cell r="K898" t="str">
            <v>7447520 - 3124344510</v>
          </cell>
          <cell r="L898" t="str">
            <v>8759010 - 8759024 - 3115134247</v>
          </cell>
          <cell r="M898" t="str">
            <v>sangregoriocota@amigonianosj.org; 
contabilidad.sangregorio@amigonianosj.org;</v>
          </cell>
          <cell r="N898" t="str">
            <v>SRD</v>
          </cell>
          <cell r="O898" t="str">
            <v>Internado</v>
          </cell>
          <cell r="P898"/>
          <cell r="Q898" t="str">
            <v>Consumo SPA</v>
          </cell>
          <cell r="R898"/>
          <cell r="S898" t="str">
            <v>2500-437-2020</v>
          </cell>
          <cell r="T898">
            <v>70</v>
          </cell>
          <cell r="U898"/>
          <cell r="V898">
            <v>44166</v>
          </cell>
          <cell r="W898">
            <v>44347</v>
          </cell>
          <cell r="X898">
            <v>607916960</v>
          </cell>
          <cell r="Y898" t="str">
            <v>Margarita Virguez</v>
          </cell>
        </row>
        <row r="899">
          <cell r="B899" t="str">
            <v>25-50-898</v>
          </cell>
          <cell r="C899" t="str">
            <v>Cundinamarca</v>
          </cell>
          <cell r="D899" t="str">
            <v>Congregación religiosos terciarios capuchinos nuestra señora de los dolores</v>
          </cell>
          <cell r="E899" t="str">
            <v>860005068-3</v>
          </cell>
          <cell r="F899" t="str">
            <v>Padre Arnoldo De Jesus Acosta Benjumea</v>
          </cell>
          <cell r="G899"/>
          <cell r="H899" t="str">
            <v>Calle 21 No. 5-74 Barrio San Pedro ; Kilometro 24 vía Bogotá-Facatativá</v>
          </cell>
          <cell r="I899" t="str">
            <v>Madrid</v>
          </cell>
          <cell r="J899" t="str">
            <v>Facatativa</v>
          </cell>
          <cell r="K899" t="str">
            <v>3123868750 - 6241983 - 3214900531 - 3173669653</v>
          </cell>
          <cell r="L899" t="str">
            <v>3123868750 - 6241983 - 3214900531 - 3173669653 - 3168340425</v>
          </cell>
          <cell r="M899" t="str">
            <v>coord.juniormadrid@opanamigo.org;coord.ciudadela@opanamigo.org;
subd.formativoprt@opanamigo.org; 
subd.financiera@opanamigo.org;</v>
          </cell>
          <cell r="N899" t="str">
            <v>SRD</v>
          </cell>
          <cell r="O899" t="str">
            <v>Internado</v>
          </cell>
          <cell r="P899"/>
          <cell r="Q899" t="str">
            <v>Consumo SPA</v>
          </cell>
          <cell r="R899"/>
          <cell r="S899" t="str">
            <v>2500-439-2020</v>
          </cell>
          <cell r="T899">
            <v>90</v>
          </cell>
          <cell r="U899"/>
          <cell r="V899">
            <v>44166</v>
          </cell>
          <cell r="W899">
            <v>44347</v>
          </cell>
          <cell r="X899">
            <v>787807520</v>
          </cell>
          <cell r="Y899" t="str">
            <v>Gloria Ernestina Rojas Lopez</v>
          </cell>
        </row>
        <row r="900">
          <cell r="B900" t="str">
            <v>25-138-899</v>
          </cell>
          <cell r="C900" t="str">
            <v>Cundinamarca</v>
          </cell>
          <cell r="D900" t="str">
            <v>Fundación hogares Claret</v>
          </cell>
          <cell r="E900" t="str">
            <v>800098983-8</v>
          </cell>
          <cell r="F900" t="str">
            <v>Padre Gabriel Antonio Mejia Montoya</v>
          </cell>
          <cell r="G900"/>
          <cell r="H900" t="str">
            <v>Vereda San Bernardo Finca Los Naranjos</v>
          </cell>
          <cell r="I900" t="str">
            <v>Sasaima</v>
          </cell>
          <cell r="J900" t="str">
            <v>Villeta</v>
          </cell>
          <cell r="K900" t="str">
            <v>3404251 - 3147907650 - 3207273732</v>
          </cell>
          <cell r="L900" t="str">
            <v>3404251 - 3147907650 - 3207273732</v>
          </cell>
          <cell r="M900" t="str">
            <v>yuly.rocha@fhclaret.org; yanneth.vargas@fhclaret.org;</v>
          </cell>
          <cell r="N900" t="str">
            <v>SRD</v>
          </cell>
          <cell r="O900" t="str">
            <v>Internado</v>
          </cell>
          <cell r="P900"/>
          <cell r="Q900" t="str">
            <v>Consumo SPA</v>
          </cell>
          <cell r="R900"/>
          <cell r="S900" t="str">
            <v>2500-428-2020</v>
          </cell>
          <cell r="T900">
            <v>20</v>
          </cell>
          <cell r="U900"/>
          <cell r="V900">
            <v>44166</v>
          </cell>
          <cell r="W900">
            <v>44347</v>
          </cell>
          <cell r="X900">
            <v>176670560</v>
          </cell>
          <cell r="Y900" t="str">
            <v>Margarita Virguez</v>
          </cell>
        </row>
        <row r="901">
          <cell r="B901" t="str">
            <v>25-138-900</v>
          </cell>
          <cell r="C901" t="str">
            <v>Cundinamarca</v>
          </cell>
          <cell r="D901" t="str">
            <v>Fundación hogares Claret</v>
          </cell>
          <cell r="E901" t="str">
            <v>800098983-8</v>
          </cell>
          <cell r="F901" t="str">
            <v>Padre Gabriel Antonio Mejia Montoya</v>
          </cell>
          <cell r="G901"/>
          <cell r="H901" t="str">
            <v>Diagonal 40A Bis No. 14-29 Teusaquillo</v>
          </cell>
          <cell r="I901" t="str">
            <v>Bogotá, D.C.</v>
          </cell>
          <cell r="J901" t="str">
            <v>Regional</v>
          </cell>
          <cell r="K901" t="str">
            <v>3404251 - 3147907650 - 3207273732</v>
          </cell>
          <cell r="L901" t="str">
            <v>3404251 - 3147907650 - 3207273732</v>
          </cell>
          <cell r="M901" t="str">
            <v>yuly.rocha@fhclaret.org; yanneth.vargas@fhclaret.org;</v>
          </cell>
          <cell r="N901" t="str">
            <v>SRD</v>
          </cell>
          <cell r="O901" t="str">
            <v>Internado</v>
          </cell>
          <cell r="P901"/>
          <cell r="Q901" t="str">
            <v>Consumo SPA</v>
          </cell>
          <cell r="R901"/>
          <cell r="S901" t="str">
            <v>2500-428-2020</v>
          </cell>
          <cell r="T901"/>
          <cell r="U901"/>
          <cell r="V901">
            <v>44166</v>
          </cell>
          <cell r="W901">
            <v>44347</v>
          </cell>
          <cell r="X901"/>
          <cell r="Y901" t="str">
            <v>Margarita Virguez</v>
          </cell>
        </row>
        <row r="902">
          <cell r="B902" t="str">
            <v>25-19-901</v>
          </cell>
          <cell r="C902" t="str">
            <v>Cundinamarca</v>
          </cell>
          <cell r="D902" t="str">
            <v>Asociación hogar para el niño especial - AHPNE</v>
          </cell>
          <cell r="E902" t="str">
            <v>860090041-7</v>
          </cell>
          <cell r="F902" t="str">
            <v>Edith Ordoñez De Oliveros</v>
          </cell>
          <cell r="G902"/>
          <cell r="H902" t="str">
            <v>Finca El Trébol-Villa Luz Guaymaral Vía A Guaymaral</v>
          </cell>
          <cell r="I902" t="str">
            <v>Bogotá, D.C.</v>
          </cell>
          <cell r="J902" t="str">
            <v>Regional</v>
          </cell>
          <cell r="K902">
            <v>3002012093</v>
          </cell>
          <cell r="L902">
            <v>3002012093</v>
          </cell>
          <cell r="M902" t="str">
            <v>ahpnecoordinaciongeneral@gmail.com;</v>
          </cell>
          <cell r="N902" t="str">
            <v>SRD</v>
          </cell>
          <cell r="O902" t="str">
            <v>Internado</v>
          </cell>
          <cell r="P902"/>
          <cell r="Q902" t="str">
            <v>Discapacidad</v>
          </cell>
          <cell r="R902" t="str">
            <v>Intelectual</v>
          </cell>
          <cell r="S902" t="str">
            <v>2500-418-2020</v>
          </cell>
          <cell r="T902">
            <v>99</v>
          </cell>
          <cell r="U902"/>
          <cell r="V902">
            <v>44166</v>
          </cell>
          <cell r="W902">
            <v>44347</v>
          </cell>
          <cell r="X902">
            <v>989926407</v>
          </cell>
          <cell r="Y902" t="str">
            <v>Monica Morales Betancourt</v>
          </cell>
        </row>
        <row r="903">
          <cell r="B903" t="str">
            <v>25-213-902</v>
          </cell>
          <cell r="C903" t="str">
            <v>Cundinamarca</v>
          </cell>
          <cell r="D903" t="str">
            <v>Fundación social santa María</v>
          </cell>
          <cell r="E903" t="str">
            <v>900099178-2</v>
          </cell>
          <cell r="F903" t="str">
            <v>Rafael Antonio Castañeda Aponte</v>
          </cell>
          <cell r="G903"/>
          <cell r="H903" t="str">
            <v>Transversal 9 No. 48-20 Barrio Portachuelo</v>
          </cell>
          <cell r="I903" t="str">
            <v>Girardot</v>
          </cell>
          <cell r="J903" t="str">
            <v>Girardot</v>
          </cell>
          <cell r="K903" t="str">
            <v>3112482669 - 3112142478 - 3103841136 - 3102311781</v>
          </cell>
          <cell r="L903" t="str">
            <v>3112482669 - 3112142478 - 3103841136 - 3102311781</v>
          </cell>
          <cell r="M903" t="str">
            <v>presidencia@fundacionsantamaria.co 
coordinacion.hsf@fundacionsantamaria.co
coordinacion.hsj@fundacionsantamaria.co
direcciondecalidad@fundacionsantamaria.co</v>
          </cell>
          <cell r="N903" t="str">
            <v>SRD</v>
          </cell>
          <cell r="O903" t="str">
            <v>Internado</v>
          </cell>
          <cell r="P903"/>
          <cell r="Q903" t="str">
            <v>Discapacidad</v>
          </cell>
          <cell r="R903" t="str">
            <v>Intelectual</v>
          </cell>
          <cell r="S903" t="str">
            <v>2500-433-2020</v>
          </cell>
          <cell r="T903">
            <v>112</v>
          </cell>
          <cell r="U903"/>
          <cell r="V903">
            <v>44166</v>
          </cell>
          <cell r="W903">
            <v>44347</v>
          </cell>
          <cell r="X903">
            <v>1124844016</v>
          </cell>
          <cell r="Y903" t="str">
            <v>Scarlett Tovar Rojas</v>
          </cell>
        </row>
        <row r="904">
          <cell r="B904" t="str">
            <v>25-41-903</v>
          </cell>
          <cell r="C904" t="str">
            <v>Cundinamarca</v>
          </cell>
          <cell r="D904" t="str">
            <v>Centro MYA</v>
          </cell>
          <cell r="E904" t="str">
            <v>860020533-1</v>
          </cell>
          <cell r="F904" t="str">
            <v>Letty Buitrago Gonzalez</v>
          </cell>
          <cell r="G904" t="str">
            <v>Sede La Calera</v>
          </cell>
          <cell r="H904" t="str">
            <v>Finca El Mirador de los Ángeles Vereda El Márquez</v>
          </cell>
          <cell r="I904" t="str">
            <v>La Calera</v>
          </cell>
          <cell r="J904" t="str">
            <v>Zipaquirá</v>
          </cell>
          <cell r="K904" t="str">
            <v>6711070 - 
6711237 - 
3203470404</v>
          </cell>
          <cell r="L904"/>
          <cell r="M904" t="str">
            <v>psicosocial@centromya.org;
centromyacontabilidad@gmail.com;</v>
          </cell>
          <cell r="N904" t="str">
            <v>SRD</v>
          </cell>
          <cell r="O904" t="str">
            <v>Internado</v>
          </cell>
          <cell r="P904"/>
          <cell r="Q904" t="str">
            <v>Discapacidad</v>
          </cell>
          <cell r="R904" t="str">
            <v>Intelectual</v>
          </cell>
          <cell r="S904" t="str">
            <v>2500-441-2020</v>
          </cell>
          <cell r="T904">
            <v>87</v>
          </cell>
          <cell r="U904"/>
          <cell r="V904">
            <v>44166</v>
          </cell>
          <cell r="W904">
            <v>44347</v>
          </cell>
          <cell r="X904">
            <v>873271691</v>
          </cell>
          <cell r="Y904" t="str">
            <v>Jorge Enrique Morales Hortua</v>
          </cell>
        </row>
        <row r="905">
          <cell r="B905" t="str">
            <v>25-41-904</v>
          </cell>
          <cell r="C905" t="str">
            <v>Cundinamarca</v>
          </cell>
          <cell r="D905" t="str">
            <v>Centro MYA</v>
          </cell>
          <cell r="E905" t="str">
            <v>860020533-1</v>
          </cell>
          <cell r="F905" t="str">
            <v>Letty Buitrago Gonzalez</v>
          </cell>
          <cell r="G905" t="str">
            <v>Sede Bogota</v>
          </cell>
          <cell r="H905" t="str">
            <v>Carrera 67 No. 180-15</v>
          </cell>
          <cell r="I905" t="str">
            <v>Bogotá, D.C.</v>
          </cell>
          <cell r="J905" t="str">
            <v>Regional</v>
          </cell>
          <cell r="K905" t="str">
            <v>6711070 - 
6711237 - 
3203470404</v>
          </cell>
          <cell r="L905"/>
          <cell r="M905" t="str">
            <v>psicosocial@centromya.org;
centromyacontabilidad@gmail.com;</v>
          </cell>
          <cell r="N905" t="str">
            <v>SRD</v>
          </cell>
          <cell r="O905" t="str">
            <v>Internado</v>
          </cell>
          <cell r="P905"/>
          <cell r="Q905" t="str">
            <v>Discapacidad</v>
          </cell>
          <cell r="R905" t="str">
            <v>Intelectual</v>
          </cell>
          <cell r="S905" t="str">
            <v>2500-441-2020</v>
          </cell>
          <cell r="T905"/>
          <cell r="U905"/>
          <cell r="V905">
            <v>44166</v>
          </cell>
          <cell r="W905">
            <v>44347</v>
          </cell>
          <cell r="X905"/>
          <cell r="Y905" t="str">
            <v>Jorge Enrique Morales Hortua</v>
          </cell>
        </row>
        <row r="906">
          <cell r="B906" t="str">
            <v>25-20-905</v>
          </cell>
          <cell r="C906" t="str">
            <v>Cundinamarca</v>
          </cell>
          <cell r="D906" t="str">
            <v>Asociación hogares Luz y Vida</v>
          </cell>
          <cell r="E906" t="str">
            <v>800199818-4</v>
          </cell>
          <cell r="F906" t="str">
            <v>Hermana Valeriana Isabel Garcia Martín</v>
          </cell>
          <cell r="G906"/>
          <cell r="H906" t="str">
            <v>Vereda El Mojón - Finca El Porfin Nuestra Señora del Valle</v>
          </cell>
          <cell r="I906" t="str">
            <v>Sasaima</v>
          </cell>
          <cell r="J906" t="str">
            <v>Villeta</v>
          </cell>
          <cell r="K906" t="str">
            <v>5659683 - 
3112370627</v>
          </cell>
          <cell r="L906"/>
          <cell r="M906" t="str">
            <v>hogaresluzyvida@hotmail.com;</v>
          </cell>
          <cell r="N906" t="str">
            <v>SRD</v>
          </cell>
          <cell r="O906" t="str">
            <v>Internado</v>
          </cell>
          <cell r="P906"/>
          <cell r="Q906" t="str">
            <v>Discapacidad</v>
          </cell>
          <cell r="R906" t="str">
            <v>Intelectual</v>
          </cell>
          <cell r="S906" t="str">
            <v>2500-438-2020</v>
          </cell>
          <cell r="T906">
            <v>63</v>
          </cell>
          <cell r="U906"/>
          <cell r="V906">
            <v>44166</v>
          </cell>
          <cell r="W906">
            <v>44347</v>
          </cell>
          <cell r="X906">
            <v>677662259</v>
          </cell>
          <cell r="Y906" t="str">
            <v>Claudia Marlen Machado Amortegui</v>
          </cell>
        </row>
        <row r="907">
          <cell r="B907" t="str">
            <v>25-20-906</v>
          </cell>
          <cell r="C907" t="str">
            <v>Cundinamarca</v>
          </cell>
          <cell r="D907" t="str">
            <v>Asociación hogares Luz y Vida</v>
          </cell>
          <cell r="E907" t="str">
            <v>800199818-4</v>
          </cell>
          <cell r="F907" t="str">
            <v>Hermana Valeriana Isabel Garcia Martín</v>
          </cell>
          <cell r="G907" t="str">
            <v>Sede Casa San José</v>
          </cell>
          <cell r="H907" t="str">
            <v>Carrera 1A No. 6C-55 sur Barrio Buenos Aires</v>
          </cell>
          <cell r="I907" t="str">
            <v>Bogotá, D.C.</v>
          </cell>
          <cell r="J907" t="str">
            <v>Regional</v>
          </cell>
          <cell r="K907" t="str">
            <v>5659683 - 
3112370627</v>
          </cell>
          <cell r="L907"/>
          <cell r="M907" t="str">
            <v>hogaresluzyvida@hotmail.com;</v>
          </cell>
          <cell r="N907" t="str">
            <v>SRD</v>
          </cell>
          <cell r="O907" t="str">
            <v>Internado</v>
          </cell>
          <cell r="P907"/>
          <cell r="Q907" t="str">
            <v>Discapacidad</v>
          </cell>
          <cell r="R907" t="str">
            <v>Intelectual</v>
          </cell>
          <cell r="S907" t="str">
            <v>2500-438-2020</v>
          </cell>
          <cell r="T907"/>
          <cell r="U907"/>
          <cell r="V907">
            <v>44166</v>
          </cell>
          <cell r="W907">
            <v>44347</v>
          </cell>
          <cell r="X907"/>
          <cell r="Y907" t="str">
            <v>Claudia Marlen Machado Amortegui</v>
          </cell>
        </row>
        <row r="908">
          <cell r="B908" t="str">
            <v>25-20-907</v>
          </cell>
          <cell r="C908" t="str">
            <v>Cundinamarca</v>
          </cell>
          <cell r="D908" t="str">
            <v>Asociación hogares Luz y Vida</v>
          </cell>
          <cell r="E908" t="str">
            <v>800199818-4</v>
          </cell>
          <cell r="F908" t="str">
            <v>Hermana Valeriana Isabel Garcia Martín</v>
          </cell>
          <cell r="G908" t="str">
            <v>Sede Casa Tía Charry</v>
          </cell>
          <cell r="H908" t="str">
            <v>Calle 5 Bis No. 12-78 Sur Barrio Santa Ana</v>
          </cell>
          <cell r="I908" t="str">
            <v>Bogotá, D.C.</v>
          </cell>
          <cell r="J908" t="str">
            <v>Regional</v>
          </cell>
          <cell r="K908" t="str">
            <v>5659683 - 
3112370627</v>
          </cell>
          <cell r="L908"/>
          <cell r="M908" t="str">
            <v>hogaresluzyvida@hotmail.com;</v>
          </cell>
          <cell r="N908" t="str">
            <v>SRD</v>
          </cell>
          <cell r="O908" t="str">
            <v>Internado</v>
          </cell>
          <cell r="P908"/>
          <cell r="Q908" t="str">
            <v>Discapacidad</v>
          </cell>
          <cell r="R908" t="str">
            <v>Intelectual</v>
          </cell>
          <cell r="S908" t="str">
            <v>2500-438-2020</v>
          </cell>
          <cell r="T908"/>
          <cell r="U908"/>
          <cell r="V908">
            <v>44166</v>
          </cell>
          <cell r="W908">
            <v>44347</v>
          </cell>
          <cell r="X908"/>
          <cell r="Y908" t="str">
            <v>Claudia Marlen Machado Amortegui</v>
          </cell>
        </row>
        <row r="909">
          <cell r="B909" t="str">
            <v>25-200-908</v>
          </cell>
          <cell r="C909" t="str">
            <v>Cundinamarca</v>
          </cell>
          <cell r="D909" t="str">
            <v>Fundación san Miguel protector</v>
          </cell>
          <cell r="E909" t="str">
            <v>901034202-6</v>
          </cell>
          <cell r="F909" t="str">
            <v>Leidy Marcela Paz Quintero</v>
          </cell>
          <cell r="G909"/>
          <cell r="H909" t="str">
            <v>Finca La Esperanza Vereda Ibañez Vía Los Chorros - Agua de Dios</v>
          </cell>
          <cell r="I909" t="str">
            <v>Sasaima</v>
          </cell>
          <cell r="J909" t="str">
            <v>Villeta</v>
          </cell>
          <cell r="K909" t="str">
            <v>3229031492 - 3004572896 - 3005647692</v>
          </cell>
          <cell r="L909"/>
          <cell r="M909" t="str">
            <v>fundacionsanmiguelprotector@gmail.com;</v>
          </cell>
          <cell r="N909" t="str">
            <v>SRD</v>
          </cell>
          <cell r="O909" t="str">
            <v>Internado</v>
          </cell>
          <cell r="P909"/>
          <cell r="Q909" t="str">
            <v>Discapacidad</v>
          </cell>
          <cell r="R909" t="str">
            <v>Mental psicosocial</v>
          </cell>
          <cell r="S909" t="str">
            <v>2500-425-2020</v>
          </cell>
          <cell r="T909">
            <v>50</v>
          </cell>
          <cell r="U909"/>
          <cell r="V909">
            <v>44166</v>
          </cell>
          <cell r="W909">
            <v>44347</v>
          </cell>
          <cell r="X909">
            <v>724029750</v>
          </cell>
          <cell r="Y909" t="str">
            <v>Lilian Yaneth Orjuela Rozo</v>
          </cell>
        </row>
        <row r="910">
          <cell r="B910" t="str">
            <v>25-163-909</v>
          </cell>
          <cell r="C910" t="str">
            <v>Cundinamarca</v>
          </cell>
          <cell r="D910" t="str">
            <v>Fundación niña María</v>
          </cell>
          <cell r="E910" t="str">
            <v>830058704-8</v>
          </cell>
          <cell r="F910" t="str">
            <v>Rosa Marlen Gomez</v>
          </cell>
          <cell r="G910"/>
          <cell r="H910" t="str">
            <v>Kilómetro 3 Margen Izquierdo Vía Albán-Villeta</v>
          </cell>
          <cell r="I910" t="str">
            <v>Albán</v>
          </cell>
          <cell r="J910" t="str">
            <v>Facatativa</v>
          </cell>
          <cell r="K910" t="str">
            <v>3187150464 - 3143640356 - 3125046602</v>
          </cell>
          <cell r="L910"/>
          <cell r="M910" t="str">
            <v>ninamaria03@yahoo.com; ninamariafinanciera@gmail.com; fundacionninamariatecnica@gmail.com;</v>
          </cell>
          <cell r="N910" t="str">
            <v>SRD</v>
          </cell>
          <cell r="O910" t="str">
            <v>Internado</v>
          </cell>
          <cell r="P910"/>
          <cell r="Q910" t="str">
            <v>Discapacidad</v>
          </cell>
          <cell r="R910" t="str">
            <v>Mental psicosocial</v>
          </cell>
          <cell r="S910" t="str">
            <v>2500-420-2020</v>
          </cell>
          <cell r="T910">
            <v>179</v>
          </cell>
          <cell r="U910"/>
          <cell r="V910">
            <v>44166</v>
          </cell>
          <cell r="W910">
            <v>44347</v>
          </cell>
          <cell r="X910">
            <v>2592564505</v>
          </cell>
          <cell r="Y910" t="str">
            <v>Monica Morales Betancourt</v>
          </cell>
        </row>
        <row r="911">
          <cell r="B911" t="str">
            <v>25-163-910</v>
          </cell>
          <cell r="C911" t="str">
            <v>Cundinamarca</v>
          </cell>
          <cell r="D911" t="str">
            <v>Fundación niña María</v>
          </cell>
          <cell r="E911" t="str">
            <v>830058704-8</v>
          </cell>
          <cell r="F911" t="str">
            <v>Rosa Marlen Gomez</v>
          </cell>
          <cell r="G911"/>
          <cell r="H911" t="str">
            <v>Finca Bulevar de Fagua Vereda La Fagua</v>
          </cell>
          <cell r="I911" t="str">
            <v>Chía</v>
          </cell>
          <cell r="J911" t="str">
            <v>Zipaquirá</v>
          </cell>
          <cell r="K911" t="str">
            <v>3187150464 - 3143640356 - 3125046602</v>
          </cell>
          <cell r="L911"/>
          <cell r="M911" t="str">
            <v>ninamaria03@yahoo.com; ninamariafinanciera@gmail.com; fundacionninamariatecnica@gmail.com;</v>
          </cell>
          <cell r="N911" t="str">
            <v>SRD</v>
          </cell>
          <cell r="O911" t="str">
            <v>Internado</v>
          </cell>
          <cell r="P911"/>
          <cell r="Q911" t="str">
            <v>Discapacidad</v>
          </cell>
          <cell r="R911" t="str">
            <v>Mental psicosocial</v>
          </cell>
          <cell r="S911" t="str">
            <v>2500-420-2020</v>
          </cell>
          <cell r="T911"/>
          <cell r="U911"/>
          <cell r="V911">
            <v>44166</v>
          </cell>
          <cell r="W911">
            <v>44347</v>
          </cell>
          <cell r="X911"/>
          <cell r="Y911" t="str">
            <v>Monica Morales Betancourt</v>
          </cell>
        </row>
        <row r="912">
          <cell r="B912" t="str">
            <v>25-19-911</v>
          </cell>
          <cell r="C912" t="str">
            <v>Cundinamarca</v>
          </cell>
          <cell r="D912" t="str">
            <v>Asociación hogar para el niño especial - AHPNE</v>
          </cell>
          <cell r="E912" t="str">
            <v>860090041-7</v>
          </cell>
          <cell r="F912" t="str">
            <v>Edith Ordoñez De Oliveros</v>
          </cell>
          <cell r="G912"/>
          <cell r="H912" t="str">
            <v>Vereda Cerca de Piedra Finca El Carmen</v>
          </cell>
          <cell r="I912" t="str">
            <v>Chía</v>
          </cell>
          <cell r="J912" t="str">
            <v>Zipaquirá</v>
          </cell>
          <cell r="K912">
            <v>3002012093</v>
          </cell>
          <cell r="L912" t="str">
            <v>3144708650 - 3013776422</v>
          </cell>
          <cell r="M912" t="str">
            <v>villaesperanzaahpnechia@gmail.com;</v>
          </cell>
          <cell r="N912" t="str">
            <v>SRD</v>
          </cell>
          <cell r="O912" t="str">
            <v>Internado</v>
          </cell>
          <cell r="P912"/>
          <cell r="Q912" t="str">
            <v>Discapacidad</v>
          </cell>
          <cell r="R912" t="str">
            <v>Mental psicosocial</v>
          </cell>
          <cell r="S912" t="str">
            <v>2500-432-2020</v>
          </cell>
          <cell r="T912">
            <v>20</v>
          </cell>
          <cell r="U912"/>
          <cell r="V912">
            <v>44166</v>
          </cell>
          <cell r="W912">
            <v>44347</v>
          </cell>
          <cell r="X912">
            <v>295311900</v>
          </cell>
          <cell r="Y912" t="str">
            <v>Amanda Del Socorro Gutierrez Jimenez</v>
          </cell>
        </row>
        <row r="913">
          <cell r="B913" t="str">
            <v>25-97-912</v>
          </cell>
          <cell r="C913" t="str">
            <v>Cundinamarca</v>
          </cell>
          <cell r="D913" t="str">
            <v>Fundación centro de estimulación, nivelación y desarrollo - CEDESNID</v>
          </cell>
          <cell r="E913" t="str">
            <v>860071892-7</v>
          </cell>
          <cell r="F913" t="str">
            <v>Camilo Alberto Arenas Rendon</v>
          </cell>
          <cell r="G913" t="str">
            <v>Sede Alegría</v>
          </cell>
          <cell r="H913" t="str">
            <v>Finca Villa Calazans Vereda la Puerta - Chinauta</v>
          </cell>
          <cell r="I913" t="str">
            <v>Fusagasugá</v>
          </cell>
          <cell r="J913" t="str">
            <v>Fusagasugá</v>
          </cell>
          <cell r="K913" t="str">
            <v xml:space="preserve">3202752003
</v>
          </cell>
          <cell r="L913"/>
          <cell r="M913" t="str">
            <v>contacto@cedesnid.org.co;
patricianemoga@cedesnid.org.co;
camiloarenas@cedesnid.org.co;</v>
          </cell>
          <cell r="N913" t="str">
            <v>SRD</v>
          </cell>
          <cell r="O913" t="str">
            <v>Internado</v>
          </cell>
          <cell r="P913"/>
          <cell r="Q913" t="str">
            <v>Discapacidad</v>
          </cell>
          <cell r="R913" t="str">
            <v>Mental psicosocial</v>
          </cell>
          <cell r="S913" t="str">
            <v>2500-429-2020</v>
          </cell>
          <cell r="T913">
            <v>58</v>
          </cell>
          <cell r="U913"/>
          <cell r="V913">
            <v>44166</v>
          </cell>
          <cell r="W913">
            <v>44347</v>
          </cell>
          <cell r="X913">
            <v>839050510</v>
          </cell>
          <cell r="Y913" t="str">
            <v>Sandra Milena Vargas Varela</v>
          </cell>
        </row>
        <row r="914">
          <cell r="B914" t="str">
            <v>25-97-913</v>
          </cell>
          <cell r="C914" t="str">
            <v>Cundinamarca</v>
          </cell>
          <cell r="D914" t="str">
            <v>Fundación centro de estimulación, nivelación y desarrollo - CEDESNID</v>
          </cell>
          <cell r="E914" t="str">
            <v>860071892-7</v>
          </cell>
          <cell r="F914" t="str">
            <v>Camilo Alberto Arenas Rendon</v>
          </cell>
          <cell r="G914" t="str">
            <v>Sede Esperanza</v>
          </cell>
          <cell r="H914" t="str">
            <v>Kilómetro 65 Avenida Los Cerezos - Finca Los Tulipanes - Chinauta</v>
          </cell>
          <cell r="I914" t="str">
            <v>Fusagasugá</v>
          </cell>
          <cell r="J914" t="str">
            <v>Fusagasugá</v>
          </cell>
          <cell r="K914" t="str">
            <v xml:space="preserve">3202752003
</v>
          </cell>
          <cell r="L914"/>
          <cell r="M914" t="str">
            <v>contacto@cedesnid.org.co;
patricianemoga@cedesnid.org.co;
camiloarenas@cedesnid.org.co;</v>
          </cell>
          <cell r="N914" t="str">
            <v>SRD</v>
          </cell>
          <cell r="O914" t="str">
            <v>Internado</v>
          </cell>
          <cell r="P914"/>
          <cell r="Q914" t="str">
            <v>Discapacidad</v>
          </cell>
          <cell r="R914" t="str">
            <v>Mental psicosocial</v>
          </cell>
          <cell r="S914" t="str">
            <v>2500-429-2020</v>
          </cell>
          <cell r="T914"/>
          <cell r="U914"/>
          <cell r="V914">
            <v>44166</v>
          </cell>
          <cell r="W914">
            <v>44347</v>
          </cell>
          <cell r="X914"/>
          <cell r="Y914" t="str">
            <v>Sandra Milena Vargas Varela</v>
          </cell>
        </row>
        <row r="915">
          <cell r="B915" t="str">
            <v>25-213-914</v>
          </cell>
          <cell r="C915" t="str">
            <v>Cundinamarca</v>
          </cell>
          <cell r="D915" t="str">
            <v>Fundación social santa María</v>
          </cell>
          <cell r="E915" t="str">
            <v>900099178-2</v>
          </cell>
          <cell r="F915" t="str">
            <v>Rafael Antonio Castañeda Aponte</v>
          </cell>
          <cell r="G915" t="str">
            <v>Sede San Jose</v>
          </cell>
          <cell r="H915" t="str">
            <v>Calle 5 No. 8-79</v>
          </cell>
          <cell r="I915" t="str">
            <v>Tocaima</v>
          </cell>
          <cell r="J915" t="str">
            <v>Girardot</v>
          </cell>
          <cell r="K915" t="str">
            <v>3112482699 - 3103841136 - 3102311781</v>
          </cell>
          <cell r="L915"/>
          <cell r="M915" t="str">
            <v>presidencia@fundacionsantamaria.co;
coordinacion.hsj@fundacionsantamaria.co;
direcciondecalidad@fundacionsantamaria.co;</v>
          </cell>
          <cell r="N915" t="str">
            <v>SRD</v>
          </cell>
          <cell r="O915" t="str">
            <v>Internado</v>
          </cell>
          <cell r="P915"/>
          <cell r="Q915" t="str">
            <v>Discapacidad</v>
          </cell>
          <cell r="R915" t="str">
            <v>Mental psicosocial</v>
          </cell>
          <cell r="S915" t="str">
            <v>2500-424-2020</v>
          </cell>
          <cell r="T915">
            <v>302</v>
          </cell>
          <cell r="U915"/>
          <cell r="V915">
            <v>44166</v>
          </cell>
          <cell r="W915">
            <v>44347</v>
          </cell>
          <cell r="X915">
            <v>4368383690</v>
          </cell>
          <cell r="Y915" t="str">
            <v>Scarlett Tovar Rojas</v>
          </cell>
        </row>
        <row r="916">
          <cell r="B916" t="str">
            <v>25-209-915</v>
          </cell>
          <cell r="C916" t="str">
            <v>Cundinamarca</v>
          </cell>
          <cell r="D916" t="str">
            <v>Fundación Significarte</v>
          </cell>
          <cell r="E916" t="str">
            <v>901034401-5</v>
          </cell>
          <cell r="F916" t="str">
            <v>Isaira Patricia Espitia Petro</v>
          </cell>
          <cell r="G916"/>
          <cell r="H916" t="str">
            <v>Carrera 16 No. 39A-52 Barrio Teusaquillo</v>
          </cell>
          <cell r="I916" t="str">
            <v>Bogotá, D.C.</v>
          </cell>
          <cell r="J916" t="str">
            <v>Regional</v>
          </cell>
          <cell r="K916" t="str">
            <v>6945681-3125109520- 3102038233</v>
          </cell>
          <cell r="L916">
            <v>6945681</v>
          </cell>
          <cell r="M916" t="str">
            <v>fsignificarte@gmail.com;</v>
          </cell>
          <cell r="N916" t="str">
            <v>SRD</v>
          </cell>
          <cell r="O916" t="str">
            <v>Internado</v>
          </cell>
          <cell r="P916"/>
          <cell r="Q916" t="str">
            <v>Gestantes</v>
          </cell>
          <cell r="R916"/>
          <cell r="S916" t="str">
            <v>2500-415-2020</v>
          </cell>
          <cell r="T916">
            <v>9</v>
          </cell>
          <cell r="U916"/>
          <cell r="V916">
            <v>44166</v>
          </cell>
          <cell r="W916">
            <v>44347</v>
          </cell>
          <cell r="X916">
            <v>82042308</v>
          </cell>
          <cell r="Y916" t="str">
            <v>Monica Consuelo Murillo León</v>
          </cell>
        </row>
        <row r="917">
          <cell r="B917" t="str">
            <v>25-4-916</v>
          </cell>
          <cell r="C917" t="str">
            <v>Cundinamarca</v>
          </cell>
          <cell r="D917" t="str">
            <v>Aldeas infantiles SOS Colombia</v>
          </cell>
          <cell r="E917" t="str">
            <v>860024041-6</v>
          </cell>
          <cell r="F917" t="str">
            <v>Angela Maria Monica Bibiana Rosales Rodriguez</v>
          </cell>
          <cell r="G917" t="str">
            <v>Leones</v>
          </cell>
          <cell r="H917" t="str">
            <v>Carrera 63 No. 67A-41</v>
          </cell>
          <cell r="I917" t="str">
            <v>Bogotá, D.C.</v>
          </cell>
          <cell r="J917" t="str">
            <v>Regional</v>
          </cell>
          <cell r="K917" t="str">
            <v xml:space="preserve">3164673819 - 3105586854
3103174650 - 3202132284
</v>
          </cell>
          <cell r="L917"/>
          <cell r="M917" t="str">
            <v>lizeth.ramos@aldeasinfantiles.org.co
carlos.guzman@aldeasinfantiles.org.co
saide.macias@aldeasinfantiles.org.co</v>
          </cell>
          <cell r="N917" t="str">
            <v>SRD</v>
          </cell>
          <cell r="O917" t="str">
            <v>Internado</v>
          </cell>
          <cell r="P917"/>
          <cell r="Q917" t="str">
            <v>Vida independiente</v>
          </cell>
          <cell r="R917"/>
          <cell r="S917" t="str">
            <v>2500-421-2020</v>
          </cell>
          <cell r="T917">
            <v>69</v>
          </cell>
          <cell r="U917"/>
          <cell r="V917">
            <v>44166</v>
          </cell>
          <cell r="W917">
            <v>44347</v>
          </cell>
          <cell r="X917">
            <v>599232432</v>
          </cell>
          <cell r="Y917" t="str">
            <v>Amanda Del Socorro Gutierrez Jimenez</v>
          </cell>
        </row>
        <row r="918">
          <cell r="B918" t="str">
            <v>25-4-917</v>
          </cell>
          <cell r="C918" t="str">
            <v>Cundinamarca</v>
          </cell>
          <cell r="D918" t="str">
            <v>Aldeas infantiles SOS Colombia</v>
          </cell>
          <cell r="E918" t="str">
            <v>860024041-6</v>
          </cell>
          <cell r="F918" t="str">
            <v>Angela Maria Monica Bibiana Rosales Rodriguez</v>
          </cell>
          <cell r="G918" t="str">
            <v>Shalom</v>
          </cell>
          <cell r="H918" t="str">
            <v>Carrera 57C No. 67A-71</v>
          </cell>
          <cell r="I918" t="str">
            <v>Bogotá, D.C.</v>
          </cell>
          <cell r="J918" t="str">
            <v>Regional</v>
          </cell>
          <cell r="K918" t="str">
            <v xml:space="preserve">3164673819 - 3105586854
3103174650 - 3202132284
</v>
          </cell>
          <cell r="L918"/>
          <cell r="M918" t="str">
            <v>lizeth.ramos@aldeasinfantiles.org.co
carlos.guzman@aldeasinfantiles.org.co
saide.macias@aldeasinfantiles.org.co</v>
          </cell>
          <cell r="N918" t="str">
            <v>SRD</v>
          </cell>
          <cell r="O918" t="str">
            <v>Internado</v>
          </cell>
          <cell r="P918"/>
          <cell r="Q918" t="str">
            <v>Vida independiente</v>
          </cell>
          <cell r="R918"/>
          <cell r="S918" t="str">
            <v>2500-421-2020</v>
          </cell>
          <cell r="T918"/>
          <cell r="U918"/>
          <cell r="V918">
            <v>44166</v>
          </cell>
          <cell r="W918">
            <v>44347</v>
          </cell>
          <cell r="X918"/>
          <cell r="Y918" t="str">
            <v>Amanda Del Socorro Gutierrez Jimenez</v>
          </cell>
        </row>
        <row r="919">
          <cell r="B919" t="str">
            <v>25-4-918</v>
          </cell>
          <cell r="C919" t="str">
            <v>Cundinamarca</v>
          </cell>
          <cell r="D919" t="str">
            <v>Aldeas infantiles SOS Colombia</v>
          </cell>
          <cell r="E919" t="str">
            <v>860024041-6</v>
          </cell>
          <cell r="F919" t="str">
            <v>Angela Maria Monica Bibiana Rosales Rodriguez</v>
          </cell>
          <cell r="G919" t="str">
            <v>Esmeralda</v>
          </cell>
          <cell r="H919" t="str">
            <v>Calle 44B No. 48-33</v>
          </cell>
          <cell r="I919" t="str">
            <v>Bogotá, D.C.</v>
          </cell>
          <cell r="J919" t="str">
            <v>Regional</v>
          </cell>
          <cell r="K919" t="str">
            <v xml:space="preserve">3164673819 - 3105586854
3103174650 - 3202132284
</v>
          </cell>
          <cell r="L919"/>
          <cell r="M919" t="str">
            <v>lizeth.ramos@aldeasinfantiles.org.co
carlos.guzman@aldeasinfantiles.org.co
saide.macias@aldeasinfantiles.org.co</v>
          </cell>
          <cell r="N919" t="str">
            <v>SRD</v>
          </cell>
          <cell r="O919" t="str">
            <v>Internado</v>
          </cell>
          <cell r="P919"/>
          <cell r="Q919" t="str">
            <v>Vida independiente</v>
          </cell>
          <cell r="R919"/>
          <cell r="S919" t="str">
            <v>2500-421-2020</v>
          </cell>
          <cell r="T919"/>
          <cell r="U919"/>
          <cell r="V919">
            <v>44166</v>
          </cell>
          <cell r="W919">
            <v>44347</v>
          </cell>
          <cell r="X919"/>
          <cell r="Y919" t="str">
            <v>Amanda Del Socorro Gutierrez Jimenez</v>
          </cell>
        </row>
        <row r="920">
          <cell r="B920" t="str">
            <v>25-4-919</v>
          </cell>
          <cell r="C920" t="str">
            <v>Cundinamarca</v>
          </cell>
          <cell r="D920" t="str">
            <v>Aldeas infantiles SOS Colombia</v>
          </cell>
          <cell r="E920" t="str">
            <v>860024041-6</v>
          </cell>
          <cell r="F920" t="str">
            <v>Angela Maria Monica Bibiana Rosales Rodriguez</v>
          </cell>
          <cell r="G920" t="str">
            <v>Fortaleza</v>
          </cell>
          <cell r="H920" t="str">
            <v>Carrera 70C No. 79-08</v>
          </cell>
          <cell r="I920" t="str">
            <v>Bogotá, D.C.</v>
          </cell>
          <cell r="J920" t="str">
            <v>Regional</v>
          </cell>
          <cell r="K920" t="str">
            <v xml:space="preserve">3164673819 - 3105586854
3103174650 - 3202132284
</v>
          </cell>
          <cell r="L920"/>
          <cell r="M920" t="str">
            <v>lizeth.ramos@aldeasinfantiles.org.co
carlos.guzman@aldeasinfantiles.org.co
saide.macias@aldeasinfantiles.org.co</v>
          </cell>
          <cell r="N920" t="str">
            <v>SRD</v>
          </cell>
          <cell r="O920" t="str">
            <v>Internado</v>
          </cell>
          <cell r="P920"/>
          <cell r="Q920" t="str">
            <v>Vida independiente</v>
          </cell>
          <cell r="R920"/>
          <cell r="S920" t="str">
            <v>2500-421-2020</v>
          </cell>
          <cell r="T920"/>
          <cell r="U920"/>
          <cell r="V920">
            <v>44166</v>
          </cell>
          <cell r="W920">
            <v>44347</v>
          </cell>
          <cell r="X920"/>
          <cell r="Y920" t="str">
            <v>Amanda Del Socorro Gutierrez Jimenez</v>
          </cell>
        </row>
        <row r="921">
          <cell r="B921" t="str">
            <v>25-4-920</v>
          </cell>
          <cell r="C921" t="str">
            <v>Cundinamarca</v>
          </cell>
          <cell r="D921" t="str">
            <v>Aldeas infantiles SOS Colombia</v>
          </cell>
          <cell r="E921" t="str">
            <v>860024041-6</v>
          </cell>
          <cell r="F921" t="str">
            <v>Angela Maria Monica Bibiana Rosales Rodriguez</v>
          </cell>
          <cell r="G921" t="str">
            <v>Renacer</v>
          </cell>
          <cell r="H921" t="str">
            <v>Calle 66B No. 46-09</v>
          </cell>
          <cell r="I921" t="str">
            <v>Bogotá, D.C.</v>
          </cell>
          <cell r="J921" t="str">
            <v>Regional</v>
          </cell>
          <cell r="K921" t="str">
            <v xml:space="preserve">3164673819 - 3105586854
3103174650 - 3202132284
</v>
          </cell>
          <cell r="L921"/>
          <cell r="M921" t="str">
            <v>lizeth.ramos@aldeasinfantiles.org.co
carlos.guzman@aldeasinfantiles.org.co
saide.macias@aldeasinfantiles.org.co</v>
          </cell>
          <cell r="N921" t="str">
            <v>SRD</v>
          </cell>
          <cell r="O921" t="str">
            <v>Internado</v>
          </cell>
          <cell r="P921"/>
          <cell r="Q921" t="str">
            <v>Vida independiente</v>
          </cell>
          <cell r="R921"/>
          <cell r="S921" t="str">
            <v>2500-421-2020</v>
          </cell>
          <cell r="T921"/>
          <cell r="U921"/>
          <cell r="V921">
            <v>44166</v>
          </cell>
          <cell r="W921">
            <v>44347</v>
          </cell>
          <cell r="X921"/>
          <cell r="Y921" t="str">
            <v>Amanda Del Socorro Gutierrez Jimenez</v>
          </cell>
        </row>
        <row r="922">
          <cell r="B922" t="str">
            <v>25-4-921</v>
          </cell>
          <cell r="C922" t="str">
            <v>Cundinamarca</v>
          </cell>
          <cell r="D922" t="str">
            <v>Aldeas infantiles SOS Colombia</v>
          </cell>
          <cell r="E922" t="str">
            <v>860024041-6</v>
          </cell>
          <cell r="F922" t="str">
            <v>Angela Maria Monica Bibiana Rosales Rodriguez</v>
          </cell>
          <cell r="G922" t="str">
            <v>Casa Blanca</v>
          </cell>
          <cell r="H922" t="str">
            <v>Carrera 57C No. 67C-06</v>
          </cell>
          <cell r="I922" t="str">
            <v>Bogotá, D.C.</v>
          </cell>
          <cell r="J922" t="str">
            <v>Regional</v>
          </cell>
          <cell r="K922" t="str">
            <v xml:space="preserve">3164673819 - 3105586854
3103174650 - 3202132284
</v>
          </cell>
          <cell r="L922"/>
          <cell r="M922" t="str">
            <v>lizeth.ramos@aldeasinfantiles.org.co
carlos.guzman@aldeasinfantiles.org.co
saide.macias@aldeasinfantiles.org.co</v>
          </cell>
          <cell r="N922" t="str">
            <v>SRD</v>
          </cell>
          <cell r="O922" t="str">
            <v>Internado</v>
          </cell>
          <cell r="P922"/>
          <cell r="Q922" t="str">
            <v>Vida independiente</v>
          </cell>
          <cell r="R922"/>
          <cell r="S922" t="str">
            <v>2500-421-2020</v>
          </cell>
          <cell r="T922"/>
          <cell r="U922"/>
          <cell r="V922">
            <v>44166</v>
          </cell>
          <cell r="W922">
            <v>44347</v>
          </cell>
          <cell r="X922"/>
          <cell r="Y922" t="str">
            <v>Amanda Del Socorro Gutierrez Jimenez</v>
          </cell>
        </row>
        <row r="923">
          <cell r="B923" t="str">
            <v>25-126-922</v>
          </cell>
          <cell r="C923" t="str">
            <v>Cundinamarca</v>
          </cell>
          <cell r="D923" t="str">
            <v>Fundación familia y futuro - FUNDAFAM</v>
          </cell>
          <cell r="E923" t="str">
            <v>900916893-7</v>
          </cell>
          <cell r="F923" t="str">
            <v>Mauricio Murillo Gutierrez</v>
          </cell>
          <cell r="G923"/>
          <cell r="H923" t="str">
            <v>Finca El Bosque Vereda la Moya</v>
          </cell>
          <cell r="I923" t="str">
            <v>Cota</v>
          </cell>
          <cell r="J923" t="str">
            <v>Zipaquirá</v>
          </cell>
          <cell r="K923" t="str">
            <v>8641498 - 3174293042 - 8720898 - 3185234216</v>
          </cell>
          <cell r="L923"/>
          <cell r="M923" t="str">
            <v>fundacionfamiliayfuturo@hotmail.com;
direccionfundafam@gmail.com;</v>
          </cell>
          <cell r="N923" t="str">
            <v>SRD</v>
          </cell>
          <cell r="O923" t="str">
            <v>Internado</v>
          </cell>
          <cell r="P923"/>
          <cell r="Q923" t="str">
            <v>Vulneración</v>
          </cell>
          <cell r="R923"/>
          <cell r="S923" t="str">
            <v>2500-434-2020</v>
          </cell>
          <cell r="T923">
            <v>100</v>
          </cell>
          <cell r="U923"/>
          <cell r="V923">
            <v>44166</v>
          </cell>
          <cell r="W923">
            <v>44347</v>
          </cell>
          <cell r="X923">
            <v>870952800</v>
          </cell>
          <cell r="Y923" t="str">
            <v>Jenny Elizabeth Gonzalez Rubio</v>
          </cell>
        </row>
        <row r="924">
          <cell r="B924" t="str">
            <v>25-126-923</v>
          </cell>
          <cell r="C924" t="str">
            <v>Cundinamarca</v>
          </cell>
          <cell r="D924" t="str">
            <v>Fundación familia y futuro - FUNDAFAM</v>
          </cell>
          <cell r="E924" t="str">
            <v>900916893-7</v>
          </cell>
          <cell r="F924" t="str">
            <v>Mauricio Murillo Gutierrez</v>
          </cell>
          <cell r="G924"/>
          <cell r="H924" t="str">
            <v>Finca Portobelo Kilómetro 16 Vía Fusagasugá</v>
          </cell>
          <cell r="I924" t="str">
            <v>Girardot</v>
          </cell>
          <cell r="J924" t="str">
            <v>Girardot</v>
          </cell>
          <cell r="K924" t="str">
            <v>8641498 - 3174293042 - 8720898 - 3185234216</v>
          </cell>
          <cell r="L924"/>
          <cell r="M924" t="str">
            <v>fundacionfamiliayfuturo@hotmail.com;
direccionfundafam@gmail.com;</v>
          </cell>
          <cell r="N924" t="str">
            <v>SRD</v>
          </cell>
          <cell r="O924" t="str">
            <v>Internado</v>
          </cell>
          <cell r="P924"/>
          <cell r="Q924" t="str">
            <v>Vulneración</v>
          </cell>
          <cell r="R924"/>
          <cell r="S924" t="str">
            <v>2500-434-2020</v>
          </cell>
          <cell r="T924"/>
          <cell r="U924"/>
          <cell r="V924">
            <v>44166</v>
          </cell>
          <cell r="W924">
            <v>44347</v>
          </cell>
          <cell r="X924"/>
          <cell r="Y924" t="str">
            <v>Jenny Elizabeth Gonzalez Rubio</v>
          </cell>
        </row>
        <row r="925">
          <cell r="B925" t="str">
            <v>25-122-924</v>
          </cell>
          <cell r="C925" t="str">
            <v>Cundinamarca</v>
          </cell>
          <cell r="D925" t="str">
            <v>Fundación el lugar, atención integral para el sujeto y la sociedad</v>
          </cell>
          <cell r="E925" t="str">
            <v>900509609-6</v>
          </cell>
          <cell r="F925" t="str">
            <v>Juan Pablo Gonzalez Rincon</v>
          </cell>
          <cell r="G925"/>
          <cell r="H925" t="str">
            <v>Finca Villa Laura Vereda Francia ; Finca Mi Finca Vereda Santa Isabel</v>
          </cell>
          <cell r="I925" t="str">
            <v>El Colegio</v>
          </cell>
          <cell r="J925" t="str">
            <v>La Mesa</v>
          </cell>
          <cell r="K925">
            <v>3105770247</v>
          </cell>
          <cell r="L925"/>
          <cell r="M925" t="str">
            <v>fundacionelugaraiss@hotmail.com;</v>
          </cell>
          <cell r="N925" t="str">
            <v>SRD</v>
          </cell>
          <cell r="O925" t="str">
            <v>Internado</v>
          </cell>
          <cell r="P925"/>
          <cell r="Q925" t="str">
            <v>Vulneración</v>
          </cell>
          <cell r="R925"/>
          <cell r="S925" t="str">
            <v>2500-426-2020</v>
          </cell>
          <cell r="T925">
            <v>100</v>
          </cell>
          <cell r="U925"/>
          <cell r="V925">
            <v>44166</v>
          </cell>
          <cell r="W925">
            <v>44347</v>
          </cell>
          <cell r="X925">
            <v>873552800</v>
          </cell>
          <cell r="Y925" t="str">
            <v>Gloria Ernestina Rojas Lopez</v>
          </cell>
        </row>
        <row r="926">
          <cell r="B926" t="str">
            <v>25-170-925</v>
          </cell>
          <cell r="C926" t="str">
            <v>Cundinamarca</v>
          </cell>
          <cell r="D926" t="str">
            <v>Fundación pacto Belén</v>
          </cell>
          <cell r="E926" t="str">
            <v>830125241-7</v>
          </cell>
          <cell r="F926" t="str">
            <v>Walter Antonio Beltrán Ramirez</v>
          </cell>
          <cell r="G926"/>
          <cell r="H926" t="str">
            <v>Kilómetro 45.5 Autopista Medellín - Finca El Refugio Vereda La Esmeralda - La Vega</v>
          </cell>
          <cell r="I926" t="str">
            <v>Villeta</v>
          </cell>
          <cell r="J926" t="str">
            <v>Villeta</v>
          </cell>
          <cell r="K926">
            <v>3133939048</v>
          </cell>
          <cell r="L926" t="str">
            <v>3133934337 - 2678960</v>
          </cell>
          <cell r="M926" t="str">
            <v>pactobelen14@gmail.com;
pactobelen@hotmail.com;</v>
          </cell>
          <cell r="N926" t="str">
            <v>SRD</v>
          </cell>
          <cell r="O926" t="str">
            <v>Internado</v>
          </cell>
          <cell r="P926"/>
          <cell r="Q926" t="str">
            <v>Vulneración</v>
          </cell>
          <cell r="R926"/>
          <cell r="S926" t="str">
            <v>2500-422-2020</v>
          </cell>
          <cell r="T926">
            <v>30</v>
          </cell>
          <cell r="U926"/>
          <cell r="V926">
            <v>44166</v>
          </cell>
          <cell r="W926">
            <v>44347</v>
          </cell>
          <cell r="X926">
            <v>263735840</v>
          </cell>
          <cell r="Y926" t="str">
            <v>Margarita Virguez</v>
          </cell>
        </row>
        <row r="927">
          <cell r="B927" t="str">
            <v>25-14-926</v>
          </cell>
          <cell r="C927" t="str">
            <v>Cundinamarca</v>
          </cell>
          <cell r="D927" t="str">
            <v>Asociación cristiana nuevo nacimiento</v>
          </cell>
          <cell r="E927" t="str">
            <v>800250954-5</v>
          </cell>
          <cell r="F927" t="str">
            <v>Isabel Hoyos Collazos</v>
          </cell>
          <cell r="G927"/>
          <cell r="H927" t="str">
            <v>Hacienda JIREH - Vereda Pozo El Llano - Kilómetro 2.8 vía Agua de Dios</v>
          </cell>
          <cell r="I927" t="str">
            <v>Ricaurte</v>
          </cell>
          <cell r="J927" t="str">
            <v>Girardot</v>
          </cell>
          <cell r="K927">
            <v>3108842100</v>
          </cell>
          <cell r="L927"/>
          <cell r="M927" t="str">
            <v>isahoy58@hotmail.com, asistenteadmonnuevonacimiento@gmail.com</v>
          </cell>
          <cell r="N927" t="str">
            <v>SRD</v>
          </cell>
          <cell r="O927" t="str">
            <v>Internado</v>
          </cell>
          <cell r="P927"/>
          <cell r="Q927" t="str">
            <v>Vulneración</v>
          </cell>
          <cell r="R927"/>
          <cell r="S927" t="str">
            <v>2500-435-2020</v>
          </cell>
          <cell r="T927">
            <v>90</v>
          </cell>
          <cell r="U927"/>
          <cell r="V927">
            <v>44166</v>
          </cell>
          <cell r="W927">
            <v>44347</v>
          </cell>
          <cell r="X927">
            <v>392797380</v>
          </cell>
          <cell r="Y927" t="str">
            <v>Lilian Yaneth Orjuela Rozo</v>
          </cell>
        </row>
        <row r="928">
          <cell r="B928" t="str">
            <v>25-245-927</v>
          </cell>
          <cell r="C928" t="str">
            <v>Cundinamarca</v>
          </cell>
          <cell r="D928" t="str">
            <v>Love Bought International</v>
          </cell>
          <cell r="E928" t="str">
            <v>900580909-1</v>
          </cell>
          <cell r="F928" t="str">
            <v>Gloria Roncancio Giraldo</v>
          </cell>
          <cell r="G928"/>
          <cell r="H928" t="str">
            <v>Vereda San Jorge Lote 8 Finca Villa María</v>
          </cell>
          <cell r="I928" t="str">
            <v>Soacha</v>
          </cell>
          <cell r="J928" t="str">
            <v>Soacha</v>
          </cell>
          <cell r="K928">
            <v>3213013544</v>
          </cell>
          <cell r="L928"/>
          <cell r="M928" t="str">
            <v>coordinacion@lovebought.com; 
administracion@lovebought.com; 
lidiette@live.com;</v>
          </cell>
          <cell r="N928" t="str">
            <v>SRD</v>
          </cell>
          <cell r="O928" t="str">
            <v>Internado</v>
          </cell>
          <cell r="P928"/>
          <cell r="Q928" t="str">
            <v>Vulneración</v>
          </cell>
          <cell r="R928"/>
          <cell r="S928" t="str">
            <v>2500-436-2020</v>
          </cell>
          <cell r="T928">
            <v>30</v>
          </cell>
          <cell r="U928"/>
          <cell r="V928">
            <v>44166</v>
          </cell>
          <cell r="W928">
            <v>44347</v>
          </cell>
          <cell r="X928">
            <v>263535840</v>
          </cell>
          <cell r="Y928" t="str">
            <v>Luz Katherine Medellin Salazar</v>
          </cell>
        </row>
        <row r="929">
          <cell r="B929"/>
          <cell r="C929"/>
          <cell r="D929"/>
          <cell r="E929"/>
          <cell r="F929"/>
          <cell r="G929"/>
          <cell r="H929"/>
          <cell r="I929"/>
          <cell r="J929"/>
          <cell r="K929"/>
          <cell r="L929"/>
          <cell r="M929"/>
          <cell r="N929"/>
          <cell r="O929"/>
          <cell r="P929"/>
          <cell r="Q929"/>
          <cell r="R929"/>
          <cell r="S929"/>
          <cell r="T929"/>
          <cell r="U929"/>
          <cell r="V929"/>
          <cell r="W929"/>
          <cell r="X929"/>
          <cell r="Y929"/>
        </row>
        <row r="930">
          <cell r="B930"/>
          <cell r="C930"/>
          <cell r="D930"/>
          <cell r="E930"/>
          <cell r="F930"/>
          <cell r="G930"/>
          <cell r="H930"/>
          <cell r="I930"/>
          <cell r="J930"/>
          <cell r="K930"/>
          <cell r="L930"/>
          <cell r="M930"/>
          <cell r="N930"/>
          <cell r="O930"/>
          <cell r="P930"/>
          <cell r="Q930"/>
          <cell r="R930"/>
          <cell r="S930"/>
          <cell r="T930"/>
          <cell r="U930"/>
          <cell r="V930"/>
          <cell r="W930"/>
          <cell r="X930"/>
          <cell r="Y930"/>
        </row>
        <row r="931">
          <cell r="B931"/>
          <cell r="C931"/>
          <cell r="D931"/>
          <cell r="E931"/>
          <cell r="F931"/>
          <cell r="G931"/>
          <cell r="H931"/>
          <cell r="I931"/>
          <cell r="J931"/>
          <cell r="K931"/>
          <cell r="L931"/>
          <cell r="M931"/>
          <cell r="N931"/>
          <cell r="O931"/>
          <cell r="P931"/>
          <cell r="Q931"/>
          <cell r="R931"/>
          <cell r="S931"/>
          <cell r="T931"/>
          <cell r="U931"/>
          <cell r="V931"/>
          <cell r="W931"/>
          <cell r="X931"/>
          <cell r="Y931"/>
        </row>
        <row r="932">
          <cell r="B932"/>
          <cell r="C932"/>
          <cell r="D932"/>
          <cell r="E932"/>
          <cell r="F932"/>
          <cell r="G932"/>
          <cell r="H932"/>
          <cell r="I932"/>
          <cell r="J932"/>
          <cell r="K932"/>
          <cell r="L932"/>
          <cell r="M932"/>
          <cell r="N932"/>
          <cell r="O932"/>
          <cell r="P932"/>
          <cell r="Q932"/>
          <cell r="R932"/>
          <cell r="S932"/>
          <cell r="T932"/>
          <cell r="U932"/>
          <cell r="V932"/>
          <cell r="W932"/>
          <cell r="X932"/>
          <cell r="Y932"/>
        </row>
        <row r="933">
          <cell r="B933"/>
          <cell r="C933"/>
          <cell r="D933"/>
          <cell r="E933"/>
          <cell r="F933"/>
          <cell r="G933"/>
          <cell r="H933"/>
          <cell r="I933"/>
          <cell r="J933"/>
          <cell r="K933"/>
          <cell r="L933"/>
          <cell r="M933"/>
          <cell r="N933"/>
          <cell r="O933"/>
          <cell r="P933"/>
          <cell r="Q933"/>
          <cell r="R933"/>
          <cell r="S933"/>
          <cell r="T933"/>
          <cell r="U933"/>
          <cell r="V933"/>
          <cell r="W933"/>
          <cell r="X933"/>
          <cell r="Y933"/>
        </row>
        <row r="934">
          <cell r="B934"/>
          <cell r="C934"/>
          <cell r="D934"/>
          <cell r="E934"/>
          <cell r="F934"/>
          <cell r="G934"/>
          <cell r="H934"/>
          <cell r="I934"/>
          <cell r="J934"/>
          <cell r="K934"/>
          <cell r="L934"/>
          <cell r="M934"/>
          <cell r="N934"/>
          <cell r="O934"/>
          <cell r="P934"/>
          <cell r="Q934"/>
          <cell r="R934"/>
          <cell r="S934"/>
          <cell r="T934"/>
          <cell r="U934"/>
          <cell r="V934"/>
          <cell r="W934"/>
          <cell r="X934"/>
          <cell r="Y934"/>
        </row>
        <row r="935">
          <cell r="B935"/>
          <cell r="C935"/>
          <cell r="D935"/>
          <cell r="E935"/>
          <cell r="F935"/>
          <cell r="G935"/>
          <cell r="H935"/>
          <cell r="I935"/>
          <cell r="J935"/>
          <cell r="K935"/>
          <cell r="L935"/>
          <cell r="M935"/>
          <cell r="N935"/>
          <cell r="O935"/>
          <cell r="P935"/>
          <cell r="Q935"/>
          <cell r="R935"/>
          <cell r="S935"/>
          <cell r="T935"/>
          <cell r="U935"/>
          <cell r="V935"/>
          <cell r="W935"/>
          <cell r="X935"/>
          <cell r="Y935"/>
        </row>
        <row r="936">
          <cell r="B936"/>
          <cell r="C936"/>
          <cell r="D936"/>
          <cell r="E936"/>
          <cell r="F936"/>
          <cell r="G936"/>
          <cell r="H936"/>
          <cell r="I936"/>
          <cell r="J936"/>
          <cell r="K936"/>
          <cell r="L936"/>
          <cell r="M936"/>
          <cell r="N936"/>
          <cell r="O936"/>
          <cell r="P936"/>
          <cell r="Q936"/>
          <cell r="R936"/>
          <cell r="S936"/>
          <cell r="T936"/>
          <cell r="U936"/>
          <cell r="V936"/>
          <cell r="W936"/>
          <cell r="X936"/>
          <cell r="Y936"/>
        </row>
        <row r="937">
          <cell r="B937"/>
          <cell r="C937"/>
          <cell r="D937"/>
          <cell r="E937"/>
          <cell r="F937"/>
          <cell r="G937"/>
          <cell r="H937"/>
          <cell r="I937"/>
          <cell r="J937"/>
          <cell r="K937"/>
          <cell r="L937"/>
          <cell r="M937"/>
          <cell r="N937"/>
          <cell r="O937"/>
          <cell r="P937"/>
          <cell r="Q937"/>
          <cell r="R937"/>
          <cell r="S937"/>
          <cell r="T937"/>
          <cell r="U937"/>
          <cell r="V937"/>
          <cell r="W937"/>
          <cell r="X937"/>
          <cell r="Y937"/>
        </row>
        <row r="938">
          <cell r="B938"/>
          <cell r="C938"/>
          <cell r="D938"/>
          <cell r="E938"/>
          <cell r="F938"/>
          <cell r="G938"/>
          <cell r="H938"/>
          <cell r="I938"/>
          <cell r="J938"/>
          <cell r="K938"/>
          <cell r="L938"/>
          <cell r="M938"/>
          <cell r="N938"/>
          <cell r="O938"/>
          <cell r="P938"/>
          <cell r="Q938"/>
          <cell r="R938"/>
          <cell r="S938"/>
          <cell r="T938"/>
          <cell r="U938"/>
          <cell r="V938"/>
          <cell r="W938"/>
          <cell r="X938"/>
          <cell r="Y938"/>
        </row>
        <row r="939">
          <cell r="B939"/>
          <cell r="C939"/>
          <cell r="D939"/>
          <cell r="E939"/>
          <cell r="F939"/>
          <cell r="G939"/>
          <cell r="H939"/>
          <cell r="I939"/>
          <cell r="J939"/>
          <cell r="K939"/>
          <cell r="L939"/>
          <cell r="M939"/>
          <cell r="N939"/>
          <cell r="O939"/>
          <cell r="P939"/>
          <cell r="Q939"/>
          <cell r="R939"/>
          <cell r="S939"/>
          <cell r="T939"/>
          <cell r="U939"/>
          <cell r="V939"/>
          <cell r="W939"/>
          <cell r="X939"/>
          <cell r="Y939"/>
        </row>
        <row r="940">
          <cell r="B940"/>
          <cell r="C940"/>
          <cell r="D940"/>
          <cell r="E940"/>
          <cell r="F940"/>
          <cell r="G940"/>
          <cell r="H940"/>
          <cell r="I940"/>
          <cell r="J940"/>
          <cell r="K940"/>
          <cell r="L940"/>
          <cell r="M940"/>
          <cell r="N940"/>
          <cell r="O940"/>
          <cell r="P940"/>
          <cell r="Q940"/>
          <cell r="R940"/>
          <cell r="S940"/>
          <cell r="T940"/>
          <cell r="U940"/>
          <cell r="V940"/>
          <cell r="W940"/>
          <cell r="X940"/>
          <cell r="Y940"/>
        </row>
        <row r="941">
          <cell r="B941"/>
          <cell r="C941"/>
          <cell r="D941"/>
          <cell r="E941"/>
          <cell r="F941"/>
          <cell r="G941"/>
          <cell r="H941"/>
          <cell r="I941"/>
          <cell r="J941"/>
          <cell r="K941"/>
          <cell r="L941"/>
          <cell r="M941"/>
          <cell r="N941"/>
          <cell r="O941"/>
          <cell r="P941"/>
          <cell r="Q941"/>
          <cell r="R941"/>
          <cell r="S941"/>
          <cell r="T941"/>
          <cell r="U941"/>
          <cell r="V941"/>
          <cell r="W941"/>
          <cell r="X941"/>
          <cell r="Y941"/>
        </row>
        <row r="942">
          <cell r="B942"/>
          <cell r="C942"/>
          <cell r="D942"/>
          <cell r="E942"/>
          <cell r="F942"/>
          <cell r="G942"/>
          <cell r="H942"/>
          <cell r="I942"/>
          <cell r="J942"/>
          <cell r="K942"/>
          <cell r="L942"/>
          <cell r="M942"/>
          <cell r="N942"/>
          <cell r="O942"/>
          <cell r="P942"/>
          <cell r="Q942"/>
          <cell r="R942"/>
          <cell r="S942"/>
          <cell r="T942"/>
          <cell r="U942"/>
          <cell r="V942"/>
          <cell r="W942"/>
          <cell r="X942"/>
          <cell r="Y942"/>
        </row>
        <row r="943">
          <cell r="B943"/>
          <cell r="C943"/>
          <cell r="D943"/>
          <cell r="E943"/>
          <cell r="F943"/>
          <cell r="G943"/>
          <cell r="H943"/>
          <cell r="I943"/>
          <cell r="J943"/>
          <cell r="K943"/>
          <cell r="L943"/>
          <cell r="M943"/>
          <cell r="N943"/>
          <cell r="O943"/>
          <cell r="P943"/>
          <cell r="Q943"/>
          <cell r="R943"/>
          <cell r="S943"/>
          <cell r="T943"/>
          <cell r="U943"/>
          <cell r="V943"/>
          <cell r="W943"/>
          <cell r="X943"/>
          <cell r="Y943"/>
        </row>
        <row r="944">
          <cell r="B944"/>
          <cell r="C944"/>
          <cell r="D944"/>
          <cell r="E944"/>
          <cell r="F944"/>
          <cell r="G944"/>
          <cell r="H944"/>
          <cell r="I944"/>
          <cell r="J944"/>
          <cell r="K944"/>
          <cell r="L944"/>
          <cell r="M944"/>
          <cell r="N944"/>
          <cell r="O944"/>
          <cell r="P944"/>
          <cell r="Q944"/>
          <cell r="R944"/>
          <cell r="S944"/>
          <cell r="T944"/>
          <cell r="U944"/>
          <cell r="V944"/>
          <cell r="W944"/>
          <cell r="X944"/>
          <cell r="Y944"/>
        </row>
        <row r="945">
          <cell r="B945"/>
          <cell r="C945"/>
          <cell r="D945"/>
          <cell r="E945"/>
          <cell r="F945"/>
          <cell r="G945"/>
          <cell r="H945"/>
          <cell r="I945"/>
          <cell r="J945"/>
          <cell r="K945"/>
          <cell r="L945"/>
          <cell r="M945"/>
          <cell r="N945"/>
          <cell r="O945"/>
          <cell r="P945"/>
          <cell r="Q945"/>
          <cell r="R945"/>
          <cell r="S945"/>
          <cell r="T945"/>
          <cell r="U945"/>
          <cell r="V945"/>
          <cell r="W945"/>
          <cell r="X945"/>
          <cell r="Y945"/>
        </row>
        <row r="946">
          <cell r="B946"/>
          <cell r="C946"/>
          <cell r="D946"/>
          <cell r="E946"/>
          <cell r="F946"/>
          <cell r="G946"/>
          <cell r="H946"/>
          <cell r="I946"/>
          <cell r="J946"/>
          <cell r="K946"/>
          <cell r="L946"/>
          <cell r="M946"/>
          <cell r="N946"/>
          <cell r="O946"/>
          <cell r="P946"/>
          <cell r="Q946"/>
          <cell r="R946"/>
          <cell r="S946"/>
          <cell r="T946"/>
          <cell r="U946"/>
          <cell r="V946"/>
          <cell r="W946"/>
          <cell r="X946"/>
          <cell r="Y946"/>
        </row>
        <row r="947">
          <cell r="B947"/>
          <cell r="C947"/>
          <cell r="D947"/>
          <cell r="E947"/>
          <cell r="F947"/>
          <cell r="G947"/>
          <cell r="H947"/>
          <cell r="I947"/>
          <cell r="J947"/>
          <cell r="K947"/>
          <cell r="L947"/>
          <cell r="M947"/>
          <cell r="N947"/>
          <cell r="O947"/>
          <cell r="P947"/>
          <cell r="Q947"/>
          <cell r="R947"/>
          <cell r="S947"/>
          <cell r="T947"/>
          <cell r="U947"/>
          <cell r="V947"/>
          <cell r="W947"/>
          <cell r="X947"/>
          <cell r="Y947"/>
        </row>
        <row r="948">
          <cell r="B948"/>
          <cell r="C948"/>
          <cell r="D948"/>
          <cell r="E948"/>
          <cell r="F948"/>
          <cell r="G948"/>
          <cell r="H948"/>
          <cell r="I948"/>
          <cell r="J948"/>
          <cell r="K948"/>
          <cell r="L948"/>
          <cell r="M948"/>
          <cell r="N948"/>
          <cell r="O948"/>
          <cell r="P948"/>
          <cell r="Q948"/>
          <cell r="R948"/>
          <cell r="S948"/>
          <cell r="T948"/>
          <cell r="U948"/>
          <cell r="V948"/>
          <cell r="W948"/>
          <cell r="X948"/>
          <cell r="Y948"/>
        </row>
        <row r="949">
          <cell r="B949"/>
          <cell r="C949"/>
          <cell r="D949"/>
          <cell r="E949"/>
          <cell r="F949"/>
          <cell r="G949"/>
          <cell r="H949"/>
          <cell r="I949"/>
          <cell r="J949"/>
          <cell r="K949"/>
          <cell r="L949"/>
          <cell r="M949"/>
          <cell r="N949"/>
          <cell r="O949"/>
          <cell r="P949"/>
          <cell r="Q949"/>
          <cell r="R949"/>
          <cell r="S949"/>
          <cell r="T949"/>
          <cell r="U949"/>
          <cell r="V949"/>
          <cell r="W949"/>
          <cell r="X949"/>
          <cell r="Y949"/>
        </row>
        <row r="950">
          <cell r="B950"/>
          <cell r="C950"/>
          <cell r="D950"/>
          <cell r="E950"/>
          <cell r="F950"/>
          <cell r="G950"/>
          <cell r="H950"/>
          <cell r="I950"/>
          <cell r="J950"/>
          <cell r="K950"/>
          <cell r="L950"/>
          <cell r="M950"/>
          <cell r="N950"/>
          <cell r="O950"/>
          <cell r="P950"/>
          <cell r="Q950"/>
          <cell r="R950"/>
          <cell r="S950"/>
          <cell r="T950"/>
          <cell r="U950"/>
          <cell r="V950"/>
          <cell r="W950"/>
          <cell r="X950"/>
          <cell r="Y950"/>
        </row>
        <row r="951">
          <cell r="B951"/>
          <cell r="C951"/>
          <cell r="D951"/>
          <cell r="E951"/>
          <cell r="F951"/>
          <cell r="G951"/>
          <cell r="H951"/>
          <cell r="I951"/>
          <cell r="J951"/>
          <cell r="K951"/>
          <cell r="L951"/>
          <cell r="M951"/>
          <cell r="N951"/>
          <cell r="O951"/>
          <cell r="P951"/>
          <cell r="Q951"/>
          <cell r="R951"/>
          <cell r="S951"/>
          <cell r="T951"/>
          <cell r="U951"/>
          <cell r="V951"/>
          <cell r="W951"/>
          <cell r="X951"/>
          <cell r="Y951"/>
        </row>
        <row r="952">
          <cell r="B952"/>
          <cell r="C952"/>
          <cell r="D952"/>
          <cell r="E952"/>
          <cell r="F952"/>
          <cell r="G952"/>
          <cell r="H952"/>
          <cell r="I952"/>
          <cell r="J952"/>
          <cell r="K952"/>
          <cell r="L952"/>
          <cell r="M952"/>
          <cell r="N952"/>
          <cell r="O952"/>
          <cell r="P952"/>
          <cell r="Q952"/>
          <cell r="R952"/>
          <cell r="S952"/>
          <cell r="T952"/>
          <cell r="U952"/>
          <cell r="V952"/>
          <cell r="W952"/>
          <cell r="X952"/>
          <cell r="Y952"/>
        </row>
        <row r="953">
          <cell r="B953"/>
          <cell r="C953"/>
          <cell r="D953"/>
          <cell r="E953"/>
          <cell r="F953"/>
          <cell r="G953"/>
          <cell r="H953"/>
          <cell r="I953"/>
          <cell r="J953"/>
          <cell r="K953"/>
          <cell r="L953"/>
          <cell r="M953"/>
          <cell r="N953"/>
          <cell r="O953"/>
          <cell r="P953"/>
          <cell r="Q953"/>
          <cell r="R953"/>
          <cell r="S953"/>
          <cell r="T953"/>
          <cell r="U953"/>
          <cell r="V953"/>
          <cell r="W953"/>
          <cell r="X953"/>
          <cell r="Y953"/>
        </row>
        <row r="954">
          <cell r="B954"/>
          <cell r="C954"/>
          <cell r="D954"/>
          <cell r="E954"/>
          <cell r="F954"/>
          <cell r="G954"/>
          <cell r="H954"/>
          <cell r="I954"/>
          <cell r="J954"/>
          <cell r="K954"/>
          <cell r="L954"/>
          <cell r="M954"/>
          <cell r="N954"/>
          <cell r="O954"/>
          <cell r="P954"/>
          <cell r="Q954"/>
          <cell r="R954"/>
          <cell r="S954"/>
          <cell r="T954"/>
          <cell r="U954"/>
          <cell r="V954"/>
          <cell r="W954"/>
          <cell r="X954"/>
          <cell r="Y954"/>
        </row>
        <row r="955">
          <cell r="B955"/>
          <cell r="C955"/>
          <cell r="D955"/>
          <cell r="E955"/>
          <cell r="F955"/>
          <cell r="G955"/>
          <cell r="H955"/>
          <cell r="I955"/>
          <cell r="J955"/>
          <cell r="K955"/>
          <cell r="L955"/>
          <cell r="M955"/>
          <cell r="N955"/>
          <cell r="O955"/>
          <cell r="P955"/>
          <cell r="Q955"/>
          <cell r="R955"/>
          <cell r="S955"/>
          <cell r="T955"/>
          <cell r="U955"/>
          <cell r="V955"/>
          <cell r="W955"/>
          <cell r="X955"/>
          <cell r="Y955"/>
        </row>
        <row r="956">
          <cell r="B956"/>
          <cell r="C956"/>
          <cell r="D956"/>
          <cell r="E956"/>
          <cell r="F956"/>
          <cell r="G956"/>
          <cell r="H956"/>
          <cell r="I956"/>
          <cell r="J956"/>
          <cell r="K956"/>
          <cell r="L956"/>
          <cell r="M956"/>
          <cell r="N956"/>
          <cell r="O956"/>
          <cell r="P956"/>
          <cell r="Q956"/>
          <cell r="R956"/>
          <cell r="S956"/>
          <cell r="T956"/>
          <cell r="U956"/>
          <cell r="V956"/>
          <cell r="W956"/>
          <cell r="X956"/>
          <cell r="Y956"/>
        </row>
        <row r="957">
          <cell r="B957"/>
          <cell r="C957"/>
          <cell r="D957"/>
          <cell r="E957"/>
          <cell r="F957"/>
          <cell r="G957"/>
          <cell r="H957"/>
          <cell r="I957"/>
          <cell r="J957"/>
          <cell r="K957"/>
          <cell r="L957"/>
          <cell r="M957"/>
          <cell r="N957"/>
          <cell r="O957"/>
          <cell r="P957"/>
          <cell r="Q957"/>
          <cell r="R957"/>
          <cell r="S957"/>
          <cell r="T957"/>
          <cell r="U957"/>
          <cell r="V957"/>
          <cell r="W957"/>
          <cell r="X957"/>
          <cell r="Y957"/>
        </row>
        <row r="958">
          <cell r="B958"/>
          <cell r="C958"/>
          <cell r="D958"/>
          <cell r="E958"/>
          <cell r="F958"/>
          <cell r="G958"/>
          <cell r="H958"/>
          <cell r="I958"/>
          <cell r="J958"/>
          <cell r="K958"/>
          <cell r="L958"/>
          <cell r="M958"/>
          <cell r="N958"/>
          <cell r="O958"/>
          <cell r="P958"/>
          <cell r="Q958"/>
          <cell r="R958"/>
          <cell r="S958"/>
          <cell r="T958"/>
          <cell r="U958"/>
          <cell r="V958"/>
          <cell r="W958"/>
          <cell r="X958"/>
          <cell r="Y958"/>
        </row>
        <row r="959">
          <cell r="B959"/>
          <cell r="C959"/>
          <cell r="D959"/>
          <cell r="E959"/>
          <cell r="F959"/>
          <cell r="G959"/>
          <cell r="H959"/>
          <cell r="I959"/>
          <cell r="J959"/>
          <cell r="K959"/>
          <cell r="L959"/>
          <cell r="M959"/>
          <cell r="N959"/>
          <cell r="O959"/>
          <cell r="P959"/>
          <cell r="Q959"/>
          <cell r="R959"/>
          <cell r="S959"/>
          <cell r="T959"/>
          <cell r="U959"/>
          <cell r="V959"/>
          <cell r="W959"/>
          <cell r="X959"/>
          <cell r="Y959"/>
        </row>
        <row r="960">
          <cell r="B960"/>
          <cell r="C960"/>
          <cell r="D960"/>
          <cell r="E960"/>
          <cell r="F960"/>
          <cell r="G960"/>
          <cell r="H960"/>
          <cell r="I960"/>
          <cell r="J960"/>
          <cell r="K960"/>
          <cell r="L960"/>
          <cell r="M960"/>
          <cell r="N960"/>
          <cell r="O960"/>
          <cell r="P960"/>
          <cell r="Q960"/>
          <cell r="R960"/>
          <cell r="S960"/>
          <cell r="T960"/>
          <cell r="U960"/>
          <cell r="V960"/>
          <cell r="W960"/>
          <cell r="X960"/>
          <cell r="Y960"/>
        </row>
        <row r="961">
          <cell r="B961"/>
          <cell r="C961"/>
          <cell r="D961"/>
          <cell r="E961"/>
          <cell r="F961"/>
          <cell r="G961"/>
          <cell r="H961"/>
          <cell r="I961"/>
          <cell r="J961"/>
          <cell r="K961"/>
          <cell r="L961"/>
          <cell r="M961"/>
          <cell r="N961"/>
          <cell r="O961"/>
          <cell r="P961"/>
          <cell r="Q961"/>
          <cell r="R961"/>
          <cell r="S961"/>
          <cell r="T961"/>
          <cell r="U961"/>
          <cell r="V961"/>
          <cell r="W961"/>
          <cell r="X961"/>
          <cell r="Y961"/>
        </row>
        <row r="962">
          <cell r="B962"/>
          <cell r="C962"/>
          <cell r="D962"/>
          <cell r="E962"/>
          <cell r="F962"/>
          <cell r="G962"/>
          <cell r="H962"/>
          <cell r="I962"/>
          <cell r="J962"/>
          <cell r="K962"/>
          <cell r="L962"/>
          <cell r="M962"/>
          <cell r="N962"/>
          <cell r="O962"/>
          <cell r="P962"/>
          <cell r="Q962"/>
          <cell r="R962"/>
          <cell r="S962"/>
          <cell r="T962"/>
          <cell r="U962"/>
          <cell r="V962"/>
          <cell r="W962"/>
          <cell r="X962"/>
          <cell r="Y962"/>
        </row>
        <row r="963">
          <cell r="B963"/>
          <cell r="C963"/>
          <cell r="D963"/>
          <cell r="E963"/>
          <cell r="F963"/>
          <cell r="G963"/>
          <cell r="H963"/>
          <cell r="I963"/>
          <cell r="J963"/>
          <cell r="K963"/>
          <cell r="L963"/>
          <cell r="M963"/>
          <cell r="N963"/>
          <cell r="O963"/>
          <cell r="P963"/>
          <cell r="Q963"/>
          <cell r="R963"/>
          <cell r="S963"/>
          <cell r="T963"/>
          <cell r="U963"/>
          <cell r="V963"/>
          <cell r="W963"/>
          <cell r="X963"/>
          <cell r="Y963"/>
        </row>
        <row r="964">
          <cell r="B964"/>
          <cell r="C964"/>
          <cell r="D964"/>
          <cell r="E964"/>
          <cell r="F964"/>
          <cell r="G964"/>
          <cell r="H964"/>
          <cell r="I964"/>
          <cell r="J964"/>
          <cell r="K964"/>
          <cell r="L964"/>
          <cell r="M964"/>
          <cell r="N964"/>
          <cell r="O964"/>
          <cell r="P964"/>
          <cell r="Q964"/>
          <cell r="R964"/>
          <cell r="S964"/>
          <cell r="T964"/>
          <cell r="U964"/>
          <cell r="V964"/>
          <cell r="W964"/>
          <cell r="X964"/>
          <cell r="Y964"/>
        </row>
        <row r="965">
          <cell r="B965"/>
          <cell r="C965"/>
          <cell r="D965"/>
          <cell r="E965"/>
          <cell r="F965"/>
          <cell r="G965"/>
          <cell r="H965"/>
          <cell r="I965"/>
          <cell r="J965"/>
          <cell r="K965"/>
          <cell r="L965"/>
          <cell r="M965"/>
          <cell r="N965"/>
          <cell r="O965"/>
          <cell r="P965"/>
          <cell r="Q965"/>
          <cell r="R965"/>
          <cell r="S965"/>
          <cell r="T965"/>
          <cell r="U965"/>
          <cell r="V965"/>
          <cell r="W965"/>
          <cell r="X965"/>
          <cell r="Y965"/>
        </row>
        <row r="966">
          <cell r="B966"/>
          <cell r="C966"/>
          <cell r="D966"/>
          <cell r="E966"/>
          <cell r="F966"/>
          <cell r="G966"/>
          <cell r="H966"/>
          <cell r="I966"/>
          <cell r="J966"/>
          <cell r="K966"/>
          <cell r="L966"/>
          <cell r="M966"/>
          <cell r="N966"/>
          <cell r="O966"/>
          <cell r="P966"/>
          <cell r="Q966"/>
          <cell r="R966"/>
          <cell r="S966"/>
          <cell r="T966"/>
          <cell r="U966"/>
          <cell r="V966"/>
          <cell r="W966"/>
          <cell r="X966"/>
          <cell r="Y966"/>
        </row>
        <row r="967">
          <cell r="B967"/>
          <cell r="C967"/>
          <cell r="D967"/>
          <cell r="E967"/>
          <cell r="F967"/>
          <cell r="G967"/>
          <cell r="H967"/>
          <cell r="I967"/>
          <cell r="J967"/>
          <cell r="K967"/>
          <cell r="L967"/>
          <cell r="M967"/>
          <cell r="N967"/>
          <cell r="O967"/>
          <cell r="P967"/>
          <cell r="Q967"/>
          <cell r="R967"/>
          <cell r="S967"/>
          <cell r="T967"/>
          <cell r="U967"/>
          <cell r="V967"/>
          <cell r="W967"/>
          <cell r="X967"/>
          <cell r="Y967"/>
        </row>
        <row r="968">
          <cell r="B968"/>
          <cell r="C968"/>
          <cell r="D968"/>
          <cell r="E968"/>
          <cell r="F968"/>
          <cell r="G968"/>
          <cell r="H968"/>
          <cell r="I968"/>
          <cell r="J968"/>
          <cell r="K968"/>
          <cell r="L968"/>
          <cell r="M968"/>
          <cell r="N968"/>
          <cell r="O968"/>
          <cell r="P968"/>
          <cell r="Q968"/>
          <cell r="R968"/>
          <cell r="S968"/>
          <cell r="T968"/>
          <cell r="U968"/>
          <cell r="V968"/>
          <cell r="W968"/>
          <cell r="X968"/>
          <cell r="Y968"/>
        </row>
        <row r="969">
          <cell r="B969"/>
          <cell r="C969"/>
          <cell r="D969"/>
          <cell r="E969"/>
          <cell r="F969"/>
          <cell r="G969"/>
          <cell r="H969"/>
          <cell r="I969"/>
          <cell r="J969"/>
          <cell r="K969"/>
          <cell r="L969"/>
          <cell r="M969"/>
          <cell r="N969"/>
          <cell r="O969"/>
          <cell r="P969"/>
          <cell r="Q969"/>
          <cell r="R969"/>
          <cell r="S969"/>
          <cell r="T969"/>
          <cell r="U969"/>
          <cell r="V969"/>
          <cell r="W969"/>
          <cell r="X969"/>
          <cell r="Y969"/>
        </row>
        <row r="970">
          <cell r="B970"/>
          <cell r="C970"/>
          <cell r="D970"/>
          <cell r="E970"/>
          <cell r="F970"/>
          <cell r="G970"/>
          <cell r="H970"/>
          <cell r="I970"/>
          <cell r="J970"/>
          <cell r="K970"/>
          <cell r="L970"/>
          <cell r="M970"/>
          <cell r="N970"/>
          <cell r="O970"/>
          <cell r="P970"/>
          <cell r="Q970"/>
          <cell r="R970"/>
          <cell r="S970"/>
          <cell r="T970"/>
          <cell r="U970"/>
          <cell r="V970"/>
          <cell r="W970"/>
          <cell r="X970"/>
          <cell r="Y970"/>
        </row>
        <row r="971">
          <cell r="B971"/>
          <cell r="C971"/>
          <cell r="D971"/>
          <cell r="E971"/>
          <cell r="F971"/>
          <cell r="G971"/>
          <cell r="H971"/>
          <cell r="I971"/>
          <cell r="J971"/>
          <cell r="K971"/>
          <cell r="L971"/>
          <cell r="M971"/>
          <cell r="N971"/>
          <cell r="O971"/>
          <cell r="P971"/>
          <cell r="Q971"/>
          <cell r="R971"/>
          <cell r="S971"/>
          <cell r="T971"/>
          <cell r="U971"/>
          <cell r="V971"/>
          <cell r="W971"/>
          <cell r="X971"/>
          <cell r="Y971"/>
        </row>
        <row r="972">
          <cell r="B972"/>
          <cell r="C972"/>
          <cell r="D972"/>
          <cell r="E972"/>
          <cell r="F972"/>
          <cell r="G972"/>
          <cell r="H972"/>
          <cell r="I972"/>
          <cell r="J972"/>
          <cell r="K972"/>
          <cell r="L972"/>
          <cell r="M972"/>
          <cell r="N972"/>
          <cell r="O972"/>
          <cell r="P972"/>
          <cell r="Q972"/>
          <cell r="R972"/>
          <cell r="S972"/>
          <cell r="T972"/>
          <cell r="U972"/>
          <cell r="V972"/>
          <cell r="W972"/>
          <cell r="X972"/>
          <cell r="Y972"/>
        </row>
        <row r="973">
          <cell r="B973"/>
          <cell r="C973"/>
          <cell r="D973"/>
          <cell r="E973"/>
          <cell r="F973"/>
          <cell r="G973"/>
          <cell r="H973"/>
          <cell r="I973"/>
          <cell r="J973"/>
          <cell r="K973"/>
          <cell r="L973"/>
          <cell r="M973"/>
          <cell r="N973"/>
          <cell r="O973"/>
          <cell r="P973"/>
          <cell r="Q973"/>
          <cell r="R973"/>
          <cell r="S973"/>
          <cell r="T973"/>
          <cell r="U973"/>
          <cell r="V973"/>
          <cell r="W973"/>
          <cell r="X973"/>
          <cell r="Y973"/>
        </row>
        <row r="974">
          <cell r="B974"/>
          <cell r="C974"/>
          <cell r="D974"/>
          <cell r="E974"/>
          <cell r="F974"/>
          <cell r="G974"/>
          <cell r="H974"/>
          <cell r="I974"/>
          <cell r="J974"/>
          <cell r="K974"/>
          <cell r="L974"/>
          <cell r="M974"/>
          <cell r="N974"/>
          <cell r="O974"/>
          <cell r="P974"/>
          <cell r="Q974"/>
          <cell r="R974"/>
          <cell r="S974"/>
          <cell r="T974"/>
          <cell r="U974"/>
          <cell r="V974"/>
          <cell r="W974"/>
          <cell r="X974"/>
          <cell r="Y974"/>
        </row>
        <row r="975">
          <cell r="B975"/>
          <cell r="C975"/>
          <cell r="D975"/>
          <cell r="E975"/>
          <cell r="F975"/>
          <cell r="G975"/>
          <cell r="H975"/>
          <cell r="I975"/>
          <cell r="J975"/>
          <cell r="K975"/>
          <cell r="L975"/>
          <cell r="M975"/>
          <cell r="N975"/>
          <cell r="O975"/>
          <cell r="P975"/>
          <cell r="Q975"/>
          <cell r="R975"/>
          <cell r="S975"/>
          <cell r="T975"/>
          <cell r="U975"/>
          <cell r="V975"/>
          <cell r="W975"/>
          <cell r="X975"/>
          <cell r="Y975"/>
        </row>
        <row r="976">
          <cell r="B976"/>
          <cell r="C976"/>
          <cell r="D976"/>
          <cell r="E976"/>
          <cell r="F976"/>
          <cell r="G976"/>
          <cell r="H976"/>
          <cell r="I976"/>
          <cell r="J976"/>
          <cell r="K976"/>
          <cell r="L976"/>
          <cell r="M976"/>
          <cell r="N976"/>
          <cell r="O976"/>
          <cell r="P976"/>
          <cell r="Q976"/>
          <cell r="R976"/>
          <cell r="S976"/>
          <cell r="T976"/>
          <cell r="U976"/>
          <cell r="V976"/>
          <cell r="W976"/>
          <cell r="X976"/>
          <cell r="Y976"/>
        </row>
        <row r="977">
          <cell r="B977"/>
          <cell r="C977"/>
          <cell r="D977"/>
          <cell r="E977"/>
          <cell r="F977"/>
          <cell r="G977"/>
          <cell r="H977"/>
          <cell r="I977"/>
          <cell r="J977"/>
          <cell r="K977"/>
          <cell r="L977"/>
          <cell r="M977"/>
          <cell r="N977"/>
          <cell r="O977"/>
          <cell r="P977"/>
          <cell r="Q977"/>
          <cell r="R977"/>
          <cell r="S977"/>
          <cell r="T977"/>
          <cell r="U977"/>
          <cell r="V977"/>
          <cell r="W977"/>
          <cell r="X977"/>
          <cell r="Y977"/>
        </row>
        <row r="978">
          <cell r="B978"/>
          <cell r="C978"/>
          <cell r="D978"/>
          <cell r="E978"/>
          <cell r="F978"/>
          <cell r="G978"/>
          <cell r="H978"/>
          <cell r="I978"/>
          <cell r="J978"/>
          <cell r="K978"/>
          <cell r="L978"/>
          <cell r="M978"/>
          <cell r="N978"/>
          <cell r="O978"/>
          <cell r="P978"/>
          <cell r="Q978"/>
          <cell r="R978"/>
          <cell r="S978"/>
          <cell r="T978"/>
          <cell r="U978"/>
          <cell r="V978"/>
          <cell r="W978"/>
          <cell r="X978"/>
          <cell r="Y978"/>
        </row>
        <row r="979">
          <cell r="B979"/>
          <cell r="C979"/>
          <cell r="D979"/>
          <cell r="E979"/>
          <cell r="F979"/>
          <cell r="G979"/>
          <cell r="H979"/>
          <cell r="I979"/>
          <cell r="J979"/>
          <cell r="K979"/>
          <cell r="L979"/>
          <cell r="M979"/>
          <cell r="N979"/>
          <cell r="O979"/>
          <cell r="P979"/>
          <cell r="Q979"/>
          <cell r="R979"/>
          <cell r="S979"/>
          <cell r="T979"/>
          <cell r="U979"/>
          <cell r="V979"/>
          <cell r="W979"/>
          <cell r="X979"/>
          <cell r="Y979"/>
        </row>
        <row r="980">
          <cell r="B980"/>
          <cell r="C980"/>
          <cell r="D980"/>
          <cell r="E980"/>
          <cell r="F980"/>
          <cell r="G980"/>
          <cell r="H980"/>
          <cell r="I980"/>
          <cell r="J980"/>
          <cell r="K980"/>
          <cell r="L980"/>
          <cell r="M980"/>
          <cell r="N980"/>
          <cell r="O980"/>
          <cell r="P980"/>
          <cell r="Q980"/>
          <cell r="R980"/>
          <cell r="S980"/>
          <cell r="T980"/>
          <cell r="U980"/>
          <cell r="V980"/>
          <cell r="W980"/>
          <cell r="X980"/>
          <cell r="Y980"/>
        </row>
        <row r="981">
          <cell r="B981"/>
          <cell r="C981"/>
          <cell r="D981"/>
          <cell r="E981"/>
          <cell r="F981"/>
          <cell r="G981"/>
          <cell r="H981"/>
          <cell r="I981"/>
          <cell r="J981"/>
          <cell r="K981"/>
          <cell r="L981"/>
          <cell r="M981"/>
          <cell r="N981"/>
          <cell r="O981"/>
          <cell r="P981"/>
          <cell r="Q981"/>
          <cell r="R981"/>
          <cell r="S981"/>
          <cell r="T981"/>
          <cell r="U981"/>
          <cell r="V981"/>
          <cell r="W981"/>
          <cell r="X981"/>
          <cell r="Y981"/>
        </row>
        <row r="982">
          <cell r="B982"/>
          <cell r="C982"/>
          <cell r="D982"/>
          <cell r="E982"/>
          <cell r="F982"/>
          <cell r="G982"/>
          <cell r="H982"/>
          <cell r="I982"/>
          <cell r="J982"/>
          <cell r="K982"/>
          <cell r="L982"/>
          <cell r="M982"/>
          <cell r="N982"/>
          <cell r="O982"/>
          <cell r="P982"/>
          <cell r="Q982"/>
          <cell r="R982"/>
          <cell r="S982"/>
          <cell r="T982"/>
          <cell r="U982"/>
          <cell r="V982"/>
          <cell r="W982"/>
          <cell r="X982"/>
          <cell r="Y982"/>
        </row>
        <row r="983">
          <cell r="B983"/>
          <cell r="C983"/>
          <cell r="D983"/>
          <cell r="E983"/>
          <cell r="F983"/>
          <cell r="G983"/>
          <cell r="H983"/>
          <cell r="I983"/>
          <cell r="J983"/>
          <cell r="K983"/>
          <cell r="L983"/>
          <cell r="M983"/>
          <cell r="N983"/>
          <cell r="O983"/>
          <cell r="P983"/>
          <cell r="Q983"/>
          <cell r="R983"/>
          <cell r="S983"/>
          <cell r="T983"/>
          <cell r="U983"/>
          <cell r="V983"/>
          <cell r="W983"/>
          <cell r="X983"/>
          <cell r="Y983"/>
        </row>
        <row r="984">
          <cell r="B984"/>
          <cell r="C984"/>
          <cell r="D984"/>
          <cell r="E984"/>
          <cell r="F984"/>
          <cell r="G984"/>
          <cell r="H984"/>
          <cell r="I984"/>
          <cell r="J984"/>
          <cell r="K984"/>
          <cell r="L984"/>
          <cell r="M984"/>
          <cell r="N984"/>
          <cell r="O984"/>
          <cell r="P984"/>
          <cell r="Q984"/>
          <cell r="R984"/>
          <cell r="S984"/>
          <cell r="T984"/>
          <cell r="U984"/>
          <cell r="V984"/>
          <cell r="W984"/>
          <cell r="X984"/>
          <cell r="Y984"/>
        </row>
        <row r="985">
          <cell r="B985"/>
          <cell r="C985"/>
          <cell r="D985"/>
          <cell r="E985"/>
          <cell r="F985"/>
          <cell r="G985"/>
          <cell r="H985"/>
          <cell r="I985"/>
          <cell r="J985"/>
          <cell r="K985"/>
          <cell r="L985"/>
          <cell r="M985"/>
          <cell r="N985"/>
          <cell r="O985"/>
          <cell r="P985"/>
          <cell r="Q985"/>
          <cell r="R985"/>
          <cell r="S985"/>
          <cell r="T985"/>
          <cell r="U985"/>
          <cell r="V985"/>
          <cell r="W985"/>
          <cell r="X985"/>
          <cell r="Y985"/>
        </row>
        <row r="986">
          <cell r="B986"/>
          <cell r="C986"/>
          <cell r="D986"/>
          <cell r="E986"/>
          <cell r="F986"/>
          <cell r="G986"/>
          <cell r="H986"/>
          <cell r="I986"/>
          <cell r="J986"/>
          <cell r="K986"/>
          <cell r="L986"/>
          <cell r="M986"/>
          <cell r="N986"/>
          <cell r="O986"/>
          <cell r="P986"/>
          <cell r="Q986"/>
          <cell r="R986"/>
          <cell r="S986"/>
          <cell r="T986"/>
          <cell r="U986"/>
          <cell r="V986"/>
          <cell r="W986"/>
          <cell r="X986"/>
          <cell r="Y986"/>
        </row>
        <row r="987">
          <cell r="B987"/>
          <cell r="C987"/>
          <cell r="D987"/>
          <cell r="E987"/>
          <cell r="F987"/>
          <cell r="G987"/>
          <cell r="H987"/>
          <cell r="I987"/>
          <cell r="J987"/>
          <cell r="K987"/>
          <cell r="L987"/>
          <cell r="M987"/>
          <cell r="N987"/>
          <cell r="O987"/>
          <cell r="P987"/>
          <cell r="Q987"/>
          <cell r="R987"/>
          <cell r="S987"/>
          <cell r="T987"/>
          <cell r="U987"/>
          <cell r="V987"/>
          <cell r="W987"/>
          <cell r="X987"/>
          <cell r="Y987"/>
        </row>
        <row r="988">
          <cell r="B988"/>
          <cell r="C988"/>
          <cell r="D988"/>
          <cell r="E988"/>
          <cell r="F988"/>
          <cell r="G988"/>
          <cell r="H988"/>
          <cell r="I988"/>
          <cell r="J988"/>
          <cell r="K988"/>
          <cell r="L988"/>
          <cell r="M988"/>
          <cell r="N988"/>
          <cell r="O988"/>
          <cell r="P988"/>
          <cell r="Q988"/>
          <cell r="R988"/>
          <cell r="S988"/>
          <cell r="T988"/>
          <cell r="U988"/>
          <cell r="V988"/>
          <cell r="W988"/>
          <cell r="X988"/>
          <cell r="Y988"/>
        </row>
        <row r="989">
          <cell r="B989"/>
          <cell r="C989"/>
          <cell r="D989"/>
          <cell r="E989"/>
          <cell r="F989"/>
          <cell r="G989"/>
          <cell r="H989"/>
          <cell r="I989"/>
          <cell r="J989"/>
          <cell r="K989"/>
          <cell r="L989"/>
          <cell r="M989"/>
          <cell r="N989"/>
          <cell r="O989"/>
          <cell r="P989"/>
          <cell r="Q989"/>
          <cell r="R989"/>
          <cell r="S989"/>
          <cell r="T989"/>
          <cell r="U989"/>
          <cell r="V989"/>
          <cell r="W989"/>
          <cell r="X989"/>
          <cell r="Y989"/>
        </row>
        <row r="990">
          <cell r="B990"/>
          <cell r="C990"/>
          <cell r="D990"/>
          <cell r="E990"/>
          <cell r="F990"/>
          <cell r="G990"/>
          <cell r="H990"/>
          <cell r="I990"/>
          <cell r="J990"/>
          <cell r="K990"/>
          <cell r="L990"/>
          <cell r="M990"/>
          <cell r="N990"/>
          <cell r="O990"/>
          <cell r="P990"/>
          <cell r="Q990"/>
          <cell r="R990"/>
          <cell r="S990"/>
          <cell r="T990"/>
          <cell r="U990"/>
          <cell r="V990"/>
          <cell r="W990"/>
          <cell r="X990"/>
          <cell r="Y990"/>
        </row>
        <row r="991">
          <cell r="B991"/>
          <cell r="C991"/>
          <cell r="D991"/>
          <cell r="E991"/>
          <cell r="F991"/>
          <cell r="G991"/>
          <cell r="H991"/>
          <cell r="I991"/>
          <cell r="J991"/>
          <cell r="K991"/>
          <cell r="L991"/>
          <cell r="M991"/>
          <cell r="N991"/>
          <cell r="O991"/>
          <cell r="P991"/>
          <cell r="Q991"/>
          <cell r="R991"/>
          <cell r="S991"/>
          <cell r="T991"/>
          <cell r="U991"/>
          <cell r="V991"/>
          <cell r="W991"/>
          <cell r="X991"/>
          <cell r="Y991"/>
        </row>
        <row r="992">
          <cell r="B992"/>
          <cell r="C992"/>
          <cell r="D992"/>
          <cell r="E992"/>
          <cell r="F992"/>
          <cell r="G992"/>
          <cell r="H992"/>
          <cell r="I992"/>
          <cell r="J992"/>
          <cell r="K992"/>
          <cell r="L992"/>
          <cell r="M992"/>
          <cell r="N992"/>
          <cell r="O992"/>
          <cell r="P992"/>
          <cell r="Q992"/>
          <cell r="R992"/>
          <cell r="S992"/>
          <cell r="T992"/>
          <cell r="U992"/>
          <cell r="V992"/>
          <cell r="W992"/>
          <cell r="X992"/>
          <cell r="Y992"/>
        </row>
        <row r="993">
          <cell r="B993"/>
          <cell r="C993"/>
          <cell r="D993"/>
          <cell r="E993"/>
          <cell r="F993"/>
          <cell r="G993"/>
          <cell r="H993"/>
          <cell r="I993"/>
          <cell r="J993"/>
          <cell r="K993"/>
          <cell r="L993"/>
          <cell r="M993"/>
          <cell r="N993"/>
          <cell r="O993"/>
          <cell r="P993"/>
          <cell r="Q993"/>
          <cell r="R993"/>
          <cell r="S993"/>
          <cell r="T993"/>
          <cell r="U993"/>
          <cell r="V993"/>
          <cell r="W993"/>
          <cell r="X993"/>
          <cell r="Y993"/>
        </row>
        <row r="994">
          <cell r="B994"/>
          <cell r="C994"/>
          <cell r="D994"/>
          <cell r="E994"/>
          <cell r="F994"/>
          <cell r="G994"/>
          <cell r="H994"/>
          <cell r="I994"/>
          <cell r="J994"/>
          <cell r="K994"/>
          <cell r="L994"/>
          <cell r="M994"/>
          <cell r="N994"/>
          <cell r="O994"/>
          <cell r="P994"/>
          <cell r="Q994"/>
          <cell r="R994"/>
          <cell r="S994"/>
          <cell r="T994"/>
          <cell r="U994"/>
          <cell r="V994"/>
          <cell r="W994"/>
          <cell r="X994"/>
          <cell r="Y994"/>
        </row>
        <row r="995">
          <cell r="B995"/>
          <cell r="C995"/>
          <cell r="D995"/>
          <cell r="E995"/>
          <cell r="F995"/>
          <cell r="G995"/>
          <cell r="H995"/>
          <cell r="I995"/>
          <cell r="J995"/>
          <cell r="K995"/>
          <cell r="L995"/>
          <cell r="M995"/>
          <cell r="N995"/>
          <cell r="O995"/>
          <cell r="P995"/>
          <cell r="Q995"/>
          <cell r="R995"/>
          <cell r="S995"/>
          <cell r="T995"/>
          <cell r="U995"/>
          <cell r="V995"/>
          <cell r="W995"/>
          <cell r="X995"/>
          <cell r="Y995"/>
        </row>
        <row r="996">
          <cell r="B996"/>
          <cell r="C996"/>
          <cell r="D996"/>
          <cell r="E996"/>
          <cell r="F996"/>
          <cell r="G996"/>
          <cell r="H996"/>
          <cell r="I996"/>
          <cell r="J996"/>
          <cell r="K996"/>
          <cell r="L996"/>
          <cell r="M996"/>
          <cell r="N996"/>
          <cell r="O996"/>
          <cell r="P996"/>
          <cell r="Q996"/>
          <cell r="R996"/>
          <cell r="S996"/>
          <cell r="T996"/>
          <cell r="U996"/>
          <cell r="V996"/>
          <cell r="W996"/>
          <cell r="X996"/>
          <cell r="Y996"/>
        </row>
        <row r="997">
          <cell r="B997"/>
          <cell r="C997"/>
          <cell r="D997"/>
          <cell r="E997"/>
          <cell r="F997"/>
          <cell r="G997"/>
          <cell r="H997"/>
          <cell r="I997"/>
          <cell r="J997"/>
          <cell r="K997"/>
          <cell r="L997"/>
          <cell r="M997"/>
          <cell r="N997"/>
          <cell r="O997"/>
          <cell r="P997"/>
          <cell r="Q997"/>
          <cell r="R997"/>
          <cell r="S997"/>
          <cell r="T997"/>
          <cell r="U997"/>
          <cell r="V997"/>
          <cell r="W997"/>
          <cell r="X997"/>
          <cell r="Y997"/>
        </row>
        <row r="998">
          <cell r="B998"/>
          <cell r="C998"/>
          <cell r="D998"/>
          <cell r="E998"/>
          <cell r="F998"/>
          <cell r="G998"/>
          <cell r="H998"/>
          <cell r="I998"/>
          <cell r="J998"/>
          <cell r="K998"/>
          <cell r="L998"/>
          <cell r="M998"/>
          <cell r="N998"/>
          <cell r="O998"/>
          <cell r="P998"/>
          <cell r="Q998"/>
          <cell r="R998"/>
          <cell r="S998"/>
          <cell r="T998"/>
          <cell r="U998"/>
          <cell r="V998"/>
          <cell r="W998"/>
          <cell r="X998"/>
          <cell r="Y998"/>
        </row>
        <row r="999">
          <cell r="B999"/>
          <cell r="C999"/>
          <cell r="D999"/>
          <cell r="E999"/>
          <cell r="F999"/>
          <cell r="G999"/>
          <cell r="H999"/>
          <cell r="I999"/>
          <cell r="J999"/>
          <cell r="K999"/>
          <cell r="L999"/>
          <cell r="M999"/>
          <cell r="N999"/>
          <cell r="O999"/>
          <cell r="P999"/>
          <cell r="Q999"/>
          <cell r="R999"/>
          <cell r="S999"/>
          <cell r="T999"/>
          <cell r="U999"/>
          <cell r="V999"/>
          <cell r="W999"/>
          <cell r="X999"/>
          <cell r="Y999"/>
        </row>
        <row r="1000">
          <cell r="B1000"/>
          <cell r="C1000"/>
          <cell r="D1000"/>
          <cell r="E1000"/>
          <cell r="F1000"/>
          <cell r="G1000"/>
          <cell r="H1000"/>
          <cell r="I1000"/>
          <cell r="J1000"/>
          <cell r="K1000"/>
          <cell r="L1000"/>
          <cell r="M1000"/>
          <cell r="N1000"/>
          <cell r="O1000"/>
          <cell r="P1000"/>
          <cell r="Q1000"/>
          <cell r="R1000"/>
          <cell r="S1000"/>
          <cell r="T1000"/>
          <cell r="U1000"/>
          <cell r="V1000"/>
          <cell r="W1000"/>
          <cell r="X1000"/>
          <cell r="Y1000"/>
        </row>
        <row r="1001">
          <cell r="B1001"/>
          <cell r="C1001"/>
          <cell r="D1001"/>
          <cell r="E1001"/>
          <cell r="F1001"/>
          <cell r="G1001"/>
          <cell r="H1001"/>
          <cell r="I1001"/>
          <cell r="J1001"/>
          <cell r="K1001"/>
          <cell r="L1001"/>
          <cell r="M1001"/>
          <cell r="N1001"/>
          <cell r="O1001"/>
          <cell r="P1001"/>
          <cell r="Q1001"/>
          <cell r="R1001"/>
          <cell r="S1001"/>
          <cell r="T1001"/>
          <cell r="U1001"/>
          <cell r="V1001"/>
          <cell r="W1001"/>
          <cell r="X1001"/>
          <cell r="Y1001"/>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05"/>
  <sheetViews>
    <sheetView showGridLines="0" tabSelected="1" view="pageBreakPreview" zoomScale="85" zoomScaleNormal="85" zoomScaleSheetLayoutView="85" workbookViewId="0">
      <selection activeCell="C1" sqref="C1:D1"/>
    </sheetView>
  </sheetViews>
  <sheetFormatPr baseColWidth="10" defaultColWidth="14.7109375" defaultRowHeight="15" customHeight="1" x14ac:dyDescent="0.2"/>
  <cols>
    <col min="1" max="10" width="15.7109375" style="2" customWidth="1"/>
    <col min="11" max="16384" width="14.7109375" style="1"/>
  </cols>
  <sheetData>
    <row r="1" spans="1:10" ht="15" customHeight="1" thickBot="1" x14ac:dyDescent="0.25">
      <c r="A1" s="137" t="s">
        <v>1</v>
      </c>
      <c r="B1" s="138"/>
      <c r="C1" s="139"/>
      <c r="D1" s="139"/>
      <c r="E1" s="3" t="s">
        <v>0</v>
      </c>
      <c r="F1" s="9"/>
      <c r="G1" s="3" t="s">
        <v>25</v>
      </c>
      <c r="H1" s="140"/>
      <c r="I1" s="140"/>
      <c r="J1" s="141"/>
    </row>
    <row r="2" spans="1:10" ht="15" customHeight="1" x14ac:dyDescent="0.2">
      <c r="A2" s="130" t="s">
        <v>2</v>
      </c>
      <c r="B2" s="131"/>
      <c r="C2" s="131"/>
      <c r="D2" s="131"/>
      <c r="E2" s="131"/>
      <c r="F2" s="131"/>
      <c r="G2" s="131"/>
      <c r="H2" s="131"/>
      <c r="I2" s="131"/>
      <c r="J2" s="132"/>
    </row>
    <row r="3" spans="1:10" ht="15" customHeight="1" x14ac:dyDescent="0.2">
      <c r="A3" s="142" t="s">
        <v>3</v>
      </c>
      <c r="B3" s="143"/>
      <c r="C3" s="143" t="s">
        <v>4</v>
      </c>
      <c r="D3" s="143"/>
      <c r="E3" s="143"/>
      <c r="F3" s="143"/>
      <c r="G3" s="143"/>
      <c r="H3" s="143"/>
      <c r="I3" s="143" t="s">
        <v>5</v>
      </c>
      <c r="J3" s="146"/>
    </row>
    <row r="4" spans="1:10" ht="15" customHeight="1" x14ac:dyDescent="0.2">
      <c r="A4" s="144" t="str">
        <f>+IFERROR(VLOOKUP($H$1,[3]Directorio!$B$1:$Y$1001,2,FALSE),"")</f>
        <v/>
      </c>
      <c r="B4" s="145"/>
      <c r="C4" s="145" t="str">
        <f>+IFERROR(VLOOKUP($H$1,[3]Directorio!$B$1:$Y$1001,3,FALSE),"")</f>
        <v/>
      </c>
      <c r="D4" s="145"/>
      <c r="E4" s="145"/>
      <c r="F4" s="145"/>
      <c r="G4" s="145"/>
      <c r="H4" s="145"/>
      <c r="I4" s="145" t="str">
        <f>+IFERROR(VLOOKUP($H$1,[3]Directorio!$B$1:$Y$1001,4,FALSE),"")</f>
        <v/>
      </c>
      <c r="J4" s="147"/>
    </row>
    <row r="5" spans="1:10" ht="15" customHeight="1" x14ac:dyDescent="0.2">
      <c r="A5" s="142" t="s">
        <v>7</v>
      </c>
      <c r="B5" s="143"/>
      <c r="C5" s="143"/>
      <c r="D5" s="143"/>
      <c r="E5" s="143" t="s">
        <v>6</v>
      </c>
      <c r="F5" s="143"/>
      <c r="G5" s="143"/>
      <c r="H5" s="143"/>
      <c r="I5" s="143"/>
      <c r="J5" s="146"/>
    </row>
    <row r="6" spans="1:10" ht="15" customHeight="1" x14ac:dyDescent="0.2">
      <c r="A6" s="144" t="str">
        <f>+IFERROR(VLOOKUP($H$1,[3]Directorio!$B$1:$Y$1001,5,FALSE),"")</f>
        <v/>
      </c>
      <c r="B6" s="145"/>
      <c r="C6" s="145"/>
      <c r="D6" s="145"/>
      <c r="E6" s="145" t="str">
        <f>+IFERROR(VLOOKUP($H$1,[3]Directorio!$B$1:$Y$1001,6,FALSE),"")</f>
        <v/>
      </c>
      <c r="F6" s="145"/>
      <c r="G6" s="145"/>
      <c r="H6" s="145"/>
      <c r="I6" s="145"/>
      <c r="J6" s="147"/>
    </row>
    <row r="7" spans="1:10" ht="15" customHeight="1" x14ac:dyDescent="0.2">
      <c r="A7" s="142" t="s">
        <v>8</v>
      </c>
      <c r="B7" s="143"/>
      <c r="C7" s="143"/>
      <c r="D7" s="143"/>
      <c r="E7" s="143" t="s">
        <v>9</v>
      </c>
      <c r="F7" s="143"/>
      <c r="G7" s="143"/>
      <c r="H7" s="143" t="s">
        <v>10</v>
      </c>
      <c r="I7" s="143"/>
      <c r="J7" s="146"/>
    </row>
    <row r="8" spans="1:10" ht="15" customHeight="1" x14ac:dyDescent="0.2">
      <c r="A8" s="144" t="str">
        <f>+IFERROR(VLOOKUP($H$1,[3]Directorio!$B$1:$Y$1001,7,FALSE),"")</f>
        <v/>
      </c>
      <c r="B8" s="145"/>
      <c r="C8" s="145"/>
      <c r="D8" s="145"/>
      <c r="E8" s="145" t="str">
        <f>+IFERROR(VLOOKUP($H$1,[3]Directorio!$B$1:$Y$1001,8,FALSE),"")</f>
        <v/>
      </c>
      <c r="F8" s="145"/>
      <c r="G8" s="145"/>
      <c r="H8" s="145" t="str">
        <f>+IFERROR(VLOOKUP($H$1,[3]Directorio!$B$1:$Y$1001,9,FALSE),"")</f>
        <v/>
      </c>
      <c r="I8" s="145"/>
      <c r="J8" s="147"/>
    </row>
    <row r="9" spans="1:10" ht="15" customHeight="1" x14ac:dyDescent="0.2">
      <c r="A9" s="142" t="s">
        <v>11</v>
      </c>
      <c r="B9" s="143"/>
      <c r="C9" s="143"/>
      <c r="D9" s="143" t="s">
        <v>12</v>
      </c>
      <c r="E9" s="143"/>
      <c r="F9" s="143"/>
      <c r="G9" s="143" t="s">
        <v>13</v>
      </c>
      <c r="H9" s="143"/>
      <c r="I9" s="143"/>
      <c r="J9" s="146"/>
    </row>
    <row r="10" spans="1:10" ht="15" customHeight="1" thickBot="1" x14ac:dyDescent="0.25">
      <c r="A10" s="148" t="str">
        <f>+IFERROR(VLOOKUP($H$1,[3]Directorio!$B$1:$Y$1001,10,FALSE),"")</f>
        <v/>
      </c>
      <c r="B10" s="149"/>
      <c r="C10" s="149"/>
      <c r="D10" s="149" t="str">
        <f>+IFERROR(VLOOKUP($H$1,[3]Directorio!$B$1:$Y$1001,11,FALSE),"")</f>
        <v/>
      </c>
      <c r="E10" s="149"/>
      <c r="F10" s="149"/>
      <c r="G10" s="149" t="str">
        <f>+IFERROR(VLOOKUP($H$1,[3]Directorio!$B$1:$Y$1001,12,FALSE),"")</f>
        <v/>
      </c>
      <c r="H10" s="149"/>
      <c r="I10" s="149"/>
      <c r="J10" s="150"/>
    </row>
    <row r="11" spans="1:10" ht="15" customHeight="1" x14ac:dyDescent="0.2">
      <c r="A11" s="130" t="s">
        <v>14</v>
      </c>
      <c r="B11" s="131"/>
      <c r="C11" s="131"/>
      <c r="D11" s="131"/>
      <c r="E11" s="131"/>
      <c r="F11" s="131"/>
      <c r="G11" s="131"/>
      <c r="H11" s="131"/>
      <c r="I11" s="131"/>
      <c r="J11" s="132"/>
    </row>
    <row r="12" spans="1:10" ht="15" customHeight="1" x14ac:dyDescent="0.2">
      <c r="A12" s="84" t="s">
        <v>284</v>
      </c>
      <c r="B12" s="143" t="s">
        <v>15</v>
      </c>
      <c r="C12" s="143"/>
      <c r="D12" s="143"/>
      <c r="E12" s="151" t="s">
        <v>16</v>
      </c>
      <c r="F12" s="152"/>
      <c r="G12" s="151" t="s">
        <v>17</v>
      </c>
      <c r="H12" s="152"/>
      <c r="I12" s="151" t="s">
        <v>285</v>
      </c>
      <c r="J12" s="155"/>
    </row>
    <row r="13" spans="1:10" ht="15" customHeight="1" x14ac:dyDescent="0.2">
      <c r="A13" s="83" t="str">
        <f>+IFERROR(VLOOKUP($H$1,[3]Directorio!$B$1:$Y$1001,13,FALSE),"")</f>
        <v/>
      </c>
      <c r="B13" s="145" t="str">
        <f>+IFERROR(VLOOKUP($H$1,[3]Directorio!$B$1:$Y$1001,14,FALSE),"")</f>
        <v/>
      </c>
      <c r="C13" s="145"/>
      <c r="D13" s="145"/>
      <c r="E13" s="153" t="str">
        <f>+IFERROR(VLOOKUP($H$1,[3]Directorio!$B$1:$Y$1001,15,FALSE),"")</f>
        <v/>
      </c>
      <c r="F13" s="154"/>
      <c r="G13" s="153" t="str">
        <f>+IFERROR(VLOOKUP($H$1,[3]Directorio!$B$1:$Y$1001,16,FALSE),"")</f>
        <v/>
      </c>
      <c r="H13" s="154"/>
      <c r="I13" s="153" t="str">
        <f>+IFERROR(VLOOKUP($H$1,[3]Directorio!$B$1:$Y$1001,17,FALSE),"")</f>
        <v/>
      </c>
      <c r="J13" s="156"/>
    </row>
    <row r="14" spans="1:10" ht="15" customHeight="1" x14ac:dyDescent="0.2">
      <c r="A14" s="161" t="s">
        <v>18</v>
      </c>
      <c r="B14" s="152"/>
      <c r="C14" s="151" t="s">
        <v>19</v>
      </c>
      <c r="D14" s="152"/>
      <c r="E14" s="151" t="s">
        <v>286</v>
      </c>
      <c r="F14" s="152"/>
      <c r="G14" s="143" t="s">
        <v>20</v>
      </c>
      <c r="H14" s="143"/>
      <c r="I14" s="143" t="s">
        <v>21</v>
      </c>
      <c r="J14" s="146"/>
    </row>
    <row r="15" spans="1:10" ht="15" customHeight="1" x14ac:dyDescent="0.2">
      <c r="A15" s="162" t="str">
        <f>+IFERROR(VLOOKUP($H$1,[3]Directorio!$B$1:$Y$1001,18,FALSE),"")</f>
        <v/>
      </c>
      <c r="B15" s="154"/>
      <c r="C15" s="153" t="str">
        <f>+IFERROR(VLOOKUP($H$1,[3]Directorio!$B$1:$Y$1001,19,FALSE),"")</f>
        <v/>
      </c>
      <c r="D15" s="154"/>
      <c r="E15" s="153" t="str">
        <f>+IFERROR(VLOOKUP($H$1,[3]Directorio!$B$1:$Y$1001,20,FALSE),"")</f>
        <v/>
      </c>
      <c r="F15" s="154"/>
      <c r="G15" s="159" t="str">
        <f>+IFERROR(VLOOKUP($H$1,[3]Directorio!$B$1:$Y$1001,21,FALSE),"")</f>
        <v/>
      </c>
      <c r="H15" s="159"/>
      <c r="I15" s="159" t="str">
        <f>+IFERROR(VLOOKUP($H$1,[3]Directorio!$B$1:$Y$1001,22,FALSE),"")</f>
        <v/>
      </c>
      <c r="J15" s="160"/>
    </row>
    <row r="16" spans="1:10" ht="15" customHeight="1" x14ac:dyDescent="0.2">
      <c r="A16" s="142" t="s">
        <v>22</v>
      </c>
      <c r="B16" s="143"/>
      <c r="C16" s="143"/>
      <c r="D16" s="143" t="s">
        <v>23</v>
      </c>
      <c r="E16" s="143"/>
      <c r="F16" s="143"/>
      <c r="G16" s="143"/>
      <c r="H16" s="143"/>
      <c r="I16" s="143"/>
      <c r="J16" s="146"/>
    </row>
    <row r="17" spans="1:10" ht="15" customHeight="1" thickBot="1" x14ac:dyDescent="0.25">
      <c r="A17" s="157" t="str">
        <f>+IFERROR(VLOOKUP($H$1,[3]Directorio!$B$1:$Y$1001,23,FALSE),"")</f>
        <v/>
      </c>
      <c r="B17" s="158"/>
      <c r="C17" s="158"/>
      <c r="D17" s="149" t="str">
        <f>+IFERROR(VLOOKUP($H$1,[3]Directorio!$B$1:$Y$1001,24,FALSE),"")</f>
        <v/>
      </c>
      <c r="E17" s="149"/>
      <c r="F17" s="149"/>
      <c r="G17" s="149"/>
      <c r="H17" s="149"/>
      <c r="I17" s="149"/>
      <c r="J17" s="150"/>
    </row>
    <row r="18" spans="1:10" ht="15" customHeight="1" x14ac:dyDescent="0.2">
      <c r="A18" s="130" t="s">
        <v>27</v>
      </c>
      <c r="B18" s="131"/>
      <c r="C18" s="131"/>
      <c r="D18" s="131"/>
      <c r="E18" s="131"/>
      <c r="F18" s="131"/>
      <c r="G18" s="131"/>
      <c r="H18" s="131"/>
      <c r="I18" s="131"/>
      <c r="J18" s="132"/>
    </row>
    <row r="19" spans="1:10" ht="15" customHeight="1" thickBot="1" x14ac:dyDescent="0.25">
      <c r="A19" s="133" t="s">
        <v>24</v>
      </c>
      <c r="B19" s="134"/>
      <c r="C19" s="135"/>
      <c r="D19" s="135"/>
      <c r="E19" s="135"/>
      <c r="F19" s="134" t="s">
        <v>26</v>
      </c>
      <c r="G19" s="134"/>
      <c r="H19" s="135"/>
      <c r="I19" s="135"/>
      <c r="J19" s="136"/>
    </row>
    <row r="20" spans="1:10" ht="15" customHeight="1" thickBot="1" x14ac:dyDescent="0.25">
      <c r="A20" s="163" t="s">
        <v>28</v>
      </c>
      <c r="B20" s="164"/>
      <c r="C20" s="164"/>
      <c r="D20" s="164"/>
      <c r="E20" s="164"/>
      <c r="F20" s="164"/>
      <c r="G20" s="164"/>
      <c r="H20" s="164"/>
      <c r="I20" s="164"/>
      <c r="J20" s="165"/>
    </row>
    <row r="21" spans="1:10" ht="60" customHeight="1" thickBot="1" x14ac:dyDescent="0.25">
      <c r="A21" s="100" t="s">
        <v>295</v>
      </c>
      <c r="B21" s="101"/>
      <c r="C21" s="101"/>
      <c r="D21" s="101"/>
      <c r="E21" s="101"/>
      <c r="F21" s="101"/>
      <c r="G21" s="101"/>
      <c r="H21" s="102"/>
      <c r="I21" s="103" t="str">
        <f>+IF(OR(D22="Valide todos los criterios",D32="Valide todos los criterios",D39="Valide todos los criterios",D44="Valide todos los criterios",D52="Valide todos los criterios",D63="",D71="Valide todos los criterios",D77="Valide todos los criterios",D82="Valide todos los criterios"),"Valide todas las variables",IF(OR(D22="No cumple variable",D32="No cumple variable",D39="No cumple variable",D44="No cumple variable",D52="No cumple variable",D63="No cumple variable",D71="No cumple variable",D77="No cumple variable",D82="No cumple variable"),"No cumple obligación","Cumple obligación"))</f>
        <v>Valide todas las variables</v>
      </c>
      <c r="J21" s="104"/>
    </row>
    <row r="22" spans="1:10" ht="15" customHeight="1" x14ac:dyDescent="0.2">
      <c r="A22" s="126" t="s">
        <v>304</v>
      </c>
      <c r="B22" s="12" t="s">
        <v>37</v>
      </c>
      <c r="C22" s="13"/>
      <c r="D22" s="108" t="str">
        <f>+IF(C31="X","Variable no aplica",IF(OR(C22="",C23="",C24="",C25="",C26="",C27="",C28="",C29="",C30=""),"Valide todos los criterios",IF(AND(C25="No aplica",C29="No aplica"),IF(AND(C22="Cumple",C23="Cumple",C24="Cumple",C26="Cumple",C27="Cumple",C28="Cumple",C30="Cumple"),"Cumple variable","No cumple variable"),IF(AND(C25="No aplica"),IF(AND(C22="Cumple",C23="Cumple",C24="Cumple",C26="Cumple",C27="Cumple",C28="Cumple",C29="Cumple",C30="Cumple"),"Cumple variable","No cumple variable"),IF(AND(C29="No aplica"),IF(AND(C22="Cumple",C23="Cumple",C24="Cumple",C25="Cumple",C26="Cumple",C27="Cumple",C28="Cumple",C30="Cumple"),"Cumple variable","No cumple variable"),IF(AND(C22="Cumple",C23="Cumple",C24="Cumple",C25="Cumple",C26="Cumple",C27="Cumple",C28="Cumple",C29="Cumple",C30="Cumple"),"Cumple variable","No cumple variable"))))))</f>
        <v>Valide todos los criterios</v>
      </c>
      <c r="E22" s="111" t="s">
        <v>46</v>
      </c>
      <c r="F22" s="111"/>
      <c r="G22" s="111"/>
      <c r="H22" s="111"/>
      <c r="I22" s="111"/>
      <c r="J22" s="112"/>
    </row>
    <row r="23" spans="1:10" ht="15" customHeight="1" x14ac:dyDescent="0.2">
      <c r="A23" s="127"/>
      <c r="B23" s="10" t="s">
        <v>38</v>
      </c>
      <c r="C23" s="11"/>
      <c r="D23" s="109"/>
      <c r="E23" s="113"/>
      <c r="F23" s="114"/>
      <c r="G23" s="114"/>
      <c r="H23" s="114"/>
      <c r="I23" s="114"/>
      <c r="J23" s="115"/>
    </row>
    <row r="24" spans="1:10" ht="15" customHeight="1" x14ac:dyDescent="0.2">
      <c r="A24" s="127"/>
      <c r="B24" s="10" t="s">
        <v>39</v>
      </c>
      <c r="C24" s="11"/>
      <c r="D24" s="109"/>
      <c r="E24" s="113"/>
      <c r="F24" s="114"/>
      <c r="G24" s="114"/>
      <c r="H24" s="114"/>
      <c r="I24" s="114"/>
      <c r="J24" s="115"/>
    </row>
    <row r="25" spans="1:10" ht="15" customHeight="1" x14ac:dyDescent="0.2">
      <c r="A25" s="127"/>
      <c r="B25" s="10" t="s">
        <v>40</v>
      </c>
      <c r="C25" s="11"/>
      <c r="D25" s="109"/>
      <c r="E25" s="113"/>
      <c r="F25" s="114"/>
      <c r="G25" s="114"/>
      <c r="H25" s="114"/>
      <c r="I25" s="114"/>
      <c r="J25" s="115"/>
    </row>
    <row r="26" spans="1:10" ht="15" customHeight="1" x14ac:dyDescent="0.2">
      <c r="A26" s="127"/>
      <c r="B26" s="10" t="s">
        <v>41</v>
      </c>
      <c r="C26" s="11"/>
      <c r="D26" s="109"/>
      <c r="E26" s="113"/>
      <c r="F26" s="114"/>
      <c r="G26" s="114"/>
      <c r="H26" s="114"/>
      <c r="I26" s="114"/>
      <c r="J26" s="115"/>
    </row>
    <row r="27" spans="1:10" ht="15" customHeight="1" x14ac:dyDescent="0.2">
      <c r="A27" s="127"/>
      <c r="B27" s="10" t="s">
        <v>42</v>
      </c>
      <c r="C27" s="11"/>
      <c r="D27" s="109"/>
      <c r="E27" s="113"/>
      <c r="F27" s="114"/>
      <c r="G27" s="114"/>
      <c r="H27" s="114"/>
      <c r="I27" s="114"/>
      <c r="J27" s="115"/>
    </row>
    <row r="28" spans="1:10" ht="15" customHeight="1" x14ac:dyDescent="0.2">
      <c r="A28" s="127"/>
      <c r="B28" s="10" t="s">
        <v>43</v>
      </c>
      <c r="C28" s="11"/>
      <c r="D28" s="109"/>
      <c r="E28" s="113"/>
      <c r="F28" s="114"/>
      <c r="G28" s="114"/>
      <c r="H28" s="114"/>
      <c r="I28" s="114"/>
      <c r="J28" s="115"/>
    </row>
    <row r="29" spans="1:10" ht="15" customHeight="1" x14ac:dyDescent="0.2">
      <c r="A29" s="127"/>
      <c r="B29" s="10" t="s">
        <v>44</v>
      </c>
      <c r="C29" s="11"/>
      <c r="D29" s="109"/>
      <c r="E29" s="113"/>
      <c r="F29" s="114"/>
      <c r="G29" s="114"/>
      <c r="H29" s="114"/>
      <c r="I29" s="114"/>
      <c r="J29" s="115"/>
    </row>
    <row r="30" spans="1:10" ht="15" customHeight="1" x14ac:dyDescent="0.2">
      <c r="A30" s="127"/>
      <c r="B30" s="10" t="s">
        <v>49</v>
      </c>
      <c r="C30" s="11"/>
      <c r="D30" s="125"/>
      <c r="E30" s="113"/>
      <c r="F30" s="114"/>
      <c r="G30" s="114"/>
      <c r="H30" s="114"/>
      <c r="I30" s="114"/>
      <c r="J30" s="115"/>
    </row>
    <row r="31" spans="1:10" ht="15" customHeight="1" thickBot="1" x14ac:dyDescent="0.25">
      <c r="A31" s="128"/>
      <c r="B31" s="85" t="s">
        <v>48</v>
      </c>
      <c r="C31" s="19"/>
      <c r="D31" s="110"/>
      <c r="E31" s="116"/>
      <c r="F31" s="117"/>
      <c r="G31" s="117"/>
      <c r="H31" s="117"/>
      <c r="I31" s="117"/>
      <c r="J31" s="118"/>
    </row>
    <row r="32" spans="1:10" ht="15" customHeight="1" x14ac:dyDescent="0.2">
      <c r="A32" s="105" t="s">
        <v>303</v>
      </c>
      <c r="B32" s="12" t="s">
        <v>37</v>
      </c>
      <c r="C32" s="13"/>
      <c r="D32" s="108" t="str">
        <f>+IF(C38="X","Variable no aplica",IF(OR(C32="",C33="",C34="",C35="",C36="",C37=""),"Valide todos los criterios",IF(AND(C32="Cumple",C33="Cumple",C34="Cumple",C35="Cumple",C36="Cumple",C37="Cumple"),"Cumple variable","No cumple variable")))</f>
        <v>Valide todos los criterios</v>
      </c>
      <c r="E32" s="111" t="s">
        <v>46</v>
      </c>
      <c r="F32" s="111"/>
      <c r="G32" s="111"/>
      <c r="H32" s="111"/>
      <c r="I32" s="111"/>
      <c r="J32" s="112"/>
    </row>
    <row r="33" spans="1:10" ht="24.95" customHeight="1" x14ac:dyDescent="0.2">
      <c r="A33" s="106"/>
      <c r="B33" s="10" t="s">
        <v>38</v>
      </c>
      <c r="C33" s="11"/>
      <c r="D33" s="109"/>
      <c r="E33" s="113"/>
      <c r="F33" s="114"/>
      <c r="G33" s="114"/>
      <c r="H33" s="114"/>
      <c r="I33" s="114"/>
      <c r="J33" s="115"/>
    </row>
    <row r="34" spans="1:10" ht="24.95" customHeight="1" x14ac:dyDescent="0.2">
      <c r="A34" s="106"/>
      <c r="B34" s="10" t="s">
        <v>39</v>
      </c>
      <c r="C34" s="11"/>
      <c r="D34" s="109"/>
      <c r="E34" s="113"/>
      <c r="F34" s="114"/>
      <c r="G34" s="114"/>
      <c r="H34" s="114"/>
      <c r="I34" s="114"/>
      <c r="J34" s="115"/>
    </row>
    <row r="35" spans="1:10" ht="24.95" customHeight="1" x14ac:dyDescent="0.2">
      <c r="A35" s="106"/>
      <c r="B35" s="10" t="s">
        <v>40</v>
      </c>
      <c r="C35" s="11"/>
      <c r="D35" s="109"/>
      <c r="E35" s="113"/>
      <c r="F35" s="114"/>
      <c r="G35" s="114"/>
      <c r="H35" s="114"/>
      <c r="I35" s="114"/>
      <c r="J35" s="115"/>
    </row>
    <row r="36" spans="1:10" ht="24.95" customHeight="1" x14ac:dyDescent="0.2">
      <c r="A36" s="106"/>
      <c r="B36" s="10" t="s">
        <v>41</v>
      </c>
      <c r="C36" s="11"/>
      <c r="D36" s="109"/>
      <c r="E36" s="113"/>
      <c r="F36" s="114"/>
      <c r="G36" s="114"/>
      <c r="H36" s="114"/>
      <c r="I36" s="114"/>
      <c r="J36" s="115"/>
    </row>
    <row r="37" spans="1:10" ht="24.95" customHeight="1" x14ac:dyDescent="0.2">
      <c r="A37" s="166"/>
      <c r="B37" s="10" t="s">
        <v>42</v>
      </c>
      <c r="C37" s="17"/>
      <c r="D37" s="125"/>
      <c r="E37" s="113"/>
      <c r="F37" s="114"/>
      <c r="G37" s="114"/>
      <c r="H37" s="114"/>
      <c r="I37" s="114"/>
      <c r="J37" s="115"/>
    </row>
    <row r="38" spans="1:10" ht="15" customHeight="1" thickBot="1" x14ac:dyDescent="0.25">
      <c r="A38" s="107"/>
      <c r="B38" s="85" t="s">
        <v>48</v>
      </c>
      <c r="C38" s="19"/>
      <c r="D38" s="110"/>
      <c r="E38" s="116"/>
      <c r="F38" s="117"/>
      <c r="G38" s="117"/>
      <c r="H38" s="117"/>
      <c r="I38" s="117"/>
      <c r="J38" s="118"/>
    </row>
    <row r="39" spans="1:10" ht="15" customHeight="1" x14ac:dyDescent="0.2">
      <c r="A39" s="105" t="s">
        <v>302</v>
      </c>
      <c r="B39" s="12" t="s">
        <v>37</v>
      </c>
      <c r="C39" s="13"/>
      <c r="D39" s="108" t="str">
        <f>+IF(OR(C39="",C40="",C41="",C42="",C43=""),"Valide todos los criterios",IF(AND(C39="Cumple",C40="Cumple",C41="Cumple",C42="Cumple",C43="Cumple"),"Cumple variable","No cumple variable"))</f>
        <v>Valide todos los criterios</v>
      </c>
      <c r="E39" s="111" t="s">
        <v>46</v>
      </c>
      <c r="F39" s="111"/>
      <c r="G39" s="111"/>
      <c r="H39" s="111"/>
      <c r="I39" s="111"/>
      <c r="J39" s="112"/>
    </row>
    <row r="40" spans="1:10" ht="30" customHeight="1" x14ac:dyDescent="0.2">
      <c r="A40" s="106"/>
      <c r="B40" s="10" t="s">
        <v>38</v>
      </c>
      <c r="C40" s="11"/>
      <c r="D40" s="109"/>
      <c r="E40" s="113"/>
      <c r="F40" s="114"/>
      <c r="G40" s="114"/>
      <c r="H40" s="114"/>
      <c r="I40" s="114"/>
      <c r="J40" s="115"/>
    </row>
    <row r="41" spans="1:10" ht="30" customHeight="1" x14ac:dyDescent="0.2">
      <c r="A41" s="106"/>
      <c r="B41" s="10" t="s">
        <v>39</v>
      </c>
      <c r="C41" s="11"/>
      <c r="D41" s="109"/>
      <c r="E41" s="113"/>
      <c r="F41" s="114"/>
      <c r="G41" s="114"/>
      <c r="H41" s="114"/>
      <c r="I41" s="114"/>
      <c r="J41" s="115"/>
    </row>
    <row r="42" spans="1:10" ht="30" customHeight="1" x14ac:dyDescent="0.2">
      <c r="A42" s="106"/>
      <c r="B42" s="10" t="s">
        <v>40</v>
      </c>
      <c r="C42" s="11"/>
      <c r="D42" s="109"/>
      <c r="E42" s="113"/>
      <c r="F42" s="114"/>
      <c r="G42" s="114"/>
      <c r="H42" s="114"/>
      <c r="I42" s="114"/>
      <c r="J42" s="115"/>
    </row>
    <row r="43" spans="1:10" ht="30" customHeight="1" thickBot="1" x14ac:dyDescent="0.25">
      <c r="A43" s="107"/>
      <c r="B43" s="14" t="s">
        <v>41</v>
      </c>
      <c r="C43" s="44"/>
      <c r="D43" s="110"/>
      <c r="E43" s="116"/>
      <c r="F43" s="117"/>
      <c r="G43" s="117"/>
      <c r="H43" s="117"/>
      <c r="I43" s="117"/>
      <c r="J43" s="118"/>
    </row>
    <row r="44" spans="1:10" ht="15" customHeight="1" x14ac:dyDescent="0.2">
      <c r="A44" s="126" t="s">
        <v>301</v>
      </c>
      <c r="B44" s="12" t="s">
        <v>37</v>
      </c>
      <c r="C44" s="13"/>
      <c r="D44" s="108" t="str">
        <f>+IF(C51="X","Variable no aplica",IF(OR(C44="",C45="",C46="",C47="",C48="",C49="",C50=""),"Valide todos los criterios",IF(AND(C46="No aplica",C47="No aplica"),IF(AND(C44="Cumple",C45="Cumple",C48="Cumple",C49="Cumple",C50="Cumple"),"Cumple variable","No cumple variable"),IF(AND(C46="No aplica"),IF(AND(C44="Cumple",C45="Cumple",C47="Cumple",C48="Cumple",C49="Cumple",C50="Cumple"),"Cumple variable","No cumple variable"),IF(AND(C47="No aplica"),IF(AND(C44="Cumple",C45="Cumple",C46="Cumple",C48="Cumple",C49="Cumple",C50="Cumple"),"Cumple variable","No cumple variable"),IF(AND(C44="Cumple",C45="Cumple",C46="Cumple",C47="Cumple",C48="Cumple",C49="Cumple",C50="Cumple"),"Cumple variable","No cumple variable"))))))</f>
        <v>Valide todos los criterios</v>
      </c>
      <c r="E44" s="111" t="s">
        <v>46</v>
      </c>
      <c r="F44" s="111"/>
      <c r="G44" s="111"/>
      <c r="H44" s="111"/>
      <c r="I44" s="111"/>
      <c r="J44" s="112"/>
    </row>
    <row r="45" spans="1:10" ht="15" customHeight="1" x14ac:dyDescent="0.2">
      <c r="A45" s="127"/>
      <c r="B45" s="10" t="s">
        <v>38</v>
      </c>
      <c r="C45" s="11"/>
      <c r="D45" s="109"/>
      <c r="E45" s="113"/>
      <c r="F45" s="114"/>
      <c r="G45" s="114"/>
      <c r="H45" s="114"/>
      <c r="I45" s="114"/>
      <c r="J45" s="115"/>
    </row>
    <row r="46" spans="1:10" ht="15" customHeight="1" x14ac:dyDescent="0.2">
      <c r="A46" s="127"/>
      <c r="B46" s="10" t="s">
        <v>39</v>
      </c>
      <c r="C46" s="11"/>
      <c r="D46" s="109"/>
      <c r="E46" s="113"/>
      <c r="F46" s="114"/>
      <c r="G46" s="114"/>
      <c r="H46" s="114"/>
      <c r="I46" s="114"/>
      <c r="J46" s="115"/>
    </row>
    <row r="47" spans="1:10" ht="15" customHeight="1" x14ac:dyDescent="0.2">
      <c r="A47" s="127"/>
      <c r="B47" s="10" t="s">
        <v>40</v>
      </c>
      <c r="C47" s="11"/>
      <c r="D47" s="109"/>
      <c r="E47" s="113"/>
      <c r="F47" s="114"/>
      <c r="G47" s="114"/>
      <c r="H47" s="114"/>
      <c r="I47" s="114"/>
      <c r="J47" s="115"/>
    </row>
    <row r="48" spans="1:10" ht="15" customHeight="1" x14ac:dyDescent="0.2">
      <c r="A48" s="127"/>
      <c r="B48" s="10" t="s">
        <v>41</v>
      </c>
      <c r="C48" s="11"/>
      <c r="D48" s="109"/>
      <c r="E48" s="113"/>
      <c r="F48" s="114"/>
      <c r="G48" s="114"/>
      <c r="H48" s="114"/>
      <c r="I48" s="114"/>
      <c r="J48" s="115"/>
    </row>
    <row r="49" spans="1:10" ht="15" customHeight="1" x14ac:dyDescent="0.2">
      <c r="A49" s="127"/>
      <c r="B49" s="10" t="s">
        <v>42</v>
      </c>
      <c r="C49" s="11"/>
      <c r="D49" s="109"/>
      <c r="E49" s="113"/>
      <c r="F49" s="114"/>
      <c r="G49" s="114"/>
      <c r="H49" s="114"/>
      <c r="I49" s="114"/>
      <c r="J49" s="115"/>
    </row>
    <row r="50" spans="1:10" ht="15" customHeight="1" x14ac:dyDescent="0.2">
      <c r="A50" s="127"/>
      <c r="B50" s="16" t="s">
        <v>43</v>
      </c>
      <c r="C50" s="17"/>
      <c r="D50" s="125"/>
      <c r="E50" s="113"/>
      <c r="F50" s="114"/>
      <c r="G50" s="114"/>
      <c r="H50" s="114"/>
      <c r="I50" s="114"/>
      <c r="J50" s="115"/>
    </row>
    <row r="51" spans="1:10" ht="15" customHeight="1" thickBot="1" x14ac:dyDescent="0.25">
      <c r="A51" s="128"/>
      <c r="B51" s="18" t="s">
        <v>48</v>
      </c>
      <c r="C51" s="19"/>
      <c r="D51" s="110"/>
      <c r="E51" s="116"/>
      <c r="F51" s="117"/>
      <c r="G51" s="117"/>
      <c r="H51" s="117"/>
      <c r="I51" s="117"/>
      <c r="J51" s="118"/>
    </row>
    <row r="52" spans="1:10" ht="15" customHeight="1" x14ac:dyDescent="0.2">
      <c r="A52" s="105" t="s">
        <v>300</v>
      </c>
      <c r="B52" s="12" t="s">
        <v>37</v>
      </c>
      <c r="C52" s="13"/>
      <c r="D52" s="108" t="str">
        <f>+IF(C62="X","Variable no aplica",IF(OR(C52="",C53="",C54="",C55="",C56="",C57="",C58="",C59="",C60="",C61=""),"Valide todos los criterios",IF(AND(C52="Cumple",C53="Cumple",C54="Cumple",C55="Cumple",C56="Cumple",C57="Cumple",C58="Cumple",C59="Cumple",C60="Cumple",C61="Cumple"),"Cumple variable","No cumple variable")))</f>
        <v>Valide todos los criterios</v>
      </c>
      <c r="E52" s="111" t="s">
        <v>46</v>
      </c>
      <c r="F52" s="111"/>
      <c r="G52" s="111"/>
      <c r="H52" s="111"/>
      <c r="I52" s="111"/>
      <c r="J52" s="112"/>
    </row>
    <row r="53" spans="1:10" ht="15" customHeight="1" x14ac:dyDescent="0.2">
      <c r="A53" s="106"/>
      <c r="B53" s="10" t="s">
        <v>38</v>
      </c>
      <c r="C53" s="11"/>
      <c r="D53" s="109"/>
      <c r="E53" s="113"/>
      <c r="F53" s="114"/>
      <c r="G53" s="114"/>
      <c r="H53" s="114"/>
      <c r="I53" s="114"/>
      <c r="J53" s="115"/>
    </row>
    <row r="54" spans="1:10" ht="15" customHeight="1" x14ac:dyDescent="0.2">
      <c r="A54" s="106"/>
      <c r="B54" s="10" t="s">
        <v>39</v>
      </c>
      <c r="C54" s="11"/>
      <c r="D54" s="109"/>
      <c r="E54" s="113"/>
      <c r="F54" s="114"/>
      <c r="G54" s="114"/>
      <c r="H54" s="114"/>
      <c r="I54" s="114"/>
      <c r="J54" s="115"/>
    </row>
    <row r="55" spans="1:10" ht="15" customHeight="1" x14ac:dyDescent="0.2">
      <c r="A55" s="106"/>
      <c r="B55" s="10" t="s">
        <v>40</v>
      </c>
      <c r="C55" s="11"/>
      <c r="D55" s="109"/>
      <c r="E55" s="113"/>
      <c r="F55" s="114"/>
      <c r="G55" s="114"/>
      <c r="H55" s="114"/>
      <c r="I55" s="114"/>
      <c r="J55" s="115"/>
    </row>
    <row r="56" spans="1:10" ht="15" customHeight="1" x14ac:dyDescent="0.2">
      <c r="A56" s="106"/>
      <c r="B56" s="10" t="s">
        <v>41</v>
      </c>
      <c r="C56" s="11"/>
      <c r="D56" s="109"/>
      <c r="E56" s="113"/>
      <c r="F56" s="114"/>
      <c r="G56" s="114"/>
      <c r="H56" s="114"/>
      <c r="I56" s="114"/>
      <c r="J56" s="115"/>
    </row>
    <row r="57" spans="1:10" ht="15" customHeight="1" x14ac:dyDescent="0.2">
      <c r="A57" s="106"/>
      <c r="B57" s="10" t="s">
        <v>42</v>
      </c>
      <c r="C57" s="11"/>
      <c r="D57" s="109"/>
      <c r="E57" s="113"/>
      <c r="F57" s="114"/>
      <c r="G57" s="114"/>
      <c r="H57" s="114"/>
      <c r="I57" s="114"/>
      <c r="J57" s="115"/>
    </row>
    <row r="58" spans="1:10" ht="15" customHeight="1" x14ac:dyDescent="0.2">
      <c r="A58" s="106"/>
      <c r="B58" s="10" t="s">
        <v>43</v>
      </c>
      <c r="C58" s="11"/>
      <c r="D58" s="109"/>
      <c r="E58" s="113"/>
      <c r="F58" s="114"/>
      <c r="G58" s="114"/>
      <c r="H58" s="114"/>
      <c r="I58" s="114"/>
      <c r="J58" s="115"/>
    </row>
    <row r="59" spans="1:10" ht="15" customHeight="1" x14ac:dyDescent="0.2">
      <c r="A59" s="106"/>
      <c r="B59" s="10" t="s">
        <v>44</v>
      </c>
      <c r="C59" s="11"/>
      <c r="D59" s="109"/>
      <c r="E59" s="113"/>
      <c r="F59" s="114"/>
      <c r="G59" s="114"/>
      <c r="H59" s="114"/>
      <c r="I59" s="114"/>
      <c r="J59" s="115"/>
    </row>
    <row r="60" spans="1:10" ht="15" customHeight="1" x14ac:dyDescent="0.2">
      <c r="A60" s="106"/>
      <c r="B60" s="10" t="s">
        <v>49</v>
      </c>
      <c r="C60" s="11"/>
      <c r="D60" s="109"/>
      <c r="E60" s="113"/>
      <c r="F60" s="114"/>
      <c r="G60" s="114"/>
      <c r="H60" s="114"/>
      <c r="I60" s="114"/>
      <c r="J60" s="115"/>
    </row>
    <row r="61" spans="1:10" ht="15" customHeight="1" x14ac:dyDescent="0.2">
      <c r="A61" s="166"/>
      <c r="B61" s="10" t="s">
        <v>50</v>
      </c>
      <c r="C61" s="17"/>
      <c r="D61" s="125"/>
      <c r="E61" s="113"/>
      <c r="F61" s="114"/>
      <c r="G61" s="114"/>
      <c r="H61" s="114"/>
      <c r="I61" s="114"/>
      <c r="J61" s="115"/>
    </row>
    <row r="62" spans="1:10" ht="15" customHeight="1" thickBot="1" x14ac:dyDescent="0.25">
      <c r="A62" s="107"/>
      <c r="B62" s="18" t="s">
        <v>48</v>
      </c>
      <c r="C62" s="19"/>
      <c r="D62" s="110"/>
      <c r="E62" s="116"/>
      <c r="F62" s="117"/>
      <c r="G62" s="117"/>
      <c r="H62" s="117"/>
      <c r="I62" s="117"/>
      <c r="J62" s="118"/>
    </row>
    <row r="63" spans="1:10" ht="15" customHeight="1" x14ac:dyDescent="0.2">
      <c r="A63" s="105" t="s">
        <v>299</v>
      </c>
      <c r="B63" s="170" t="s">
        <v>54</v>
      </c>
      <c r="C63" s="173"/>
      <c r="D63" s="167"/>
      <c r="E63" s="111" t="s">
        <v>46</v>
      </c>
      <c r="F63" s="111"/>
      <c r="G63" s="111"/>
      <c r="H63" s="111"/>
      <c r="I63" s="111"/>
      <c r="J63" s="112"/>
    </row>
    <row r="64" spans="1:10" ht="14.1" customHeight="1" x14ac:dyDescent="0.2">
      <c r="A64" s="106"/>
      <c r="B64" s="171"/>
      <c r="C64" s="174"/>
      <c r="D64" s="168"/>
      <c r="E64" s="113"/>
      <c r="F64" s="114"/>
      <c r="G64" s="114"/>
      <c r="H64" s="114"/>
      <c r="I64" s="114"/>
      <c r="J64" s="115"/>
    </row>
    <row r="65" spans="1:10" ht="14.1" customHeight="1" x14ac:dyDescent="0.2">
      <c r="A65" s="106"/>
      <c r="B65" s="171"/>
      <c r="C65" s="174"/>
      <c r="D65" s="168"/>
      <c r="E65" s="113"/>
      <c r="F65" s="114"/>
      <c r="G65" s="114"/>
      <c r="H65" s="114"/>
      <c r="I65" s="114"/>
      <c r="J65" s="115"/>
    </row>
    <row r="66" spans="1:10" ht="14.1" customHeight="1" x14ac:dyDescent="0.2">
      <c r="A66" s="106"/>
      <c r="B66" s="171"/>
      <c r="C66" s="174"/>
      <c r="D66" s="168"/>
      <c r="E66" s="113"/>
      <c r="F66" s="114"/>
      <c r="G66" s="114"/>
      <c r="H66" s="114"/>
      <c r="I66" s="114"/>
      <c r="J66" s="115"/>
    </row>
    <row r="67" spans="1:10" ht="14.1" customHeight="1" x14ac:dyDescent="0.2">
      <c r="A67" s="106"/>
      <c r="B67" s="171"/>
      <c r="C67" s="174"/>
      <c r="D67" s="168"/>
      <c r="E67" s="113"/>
      <c r="F67" s="114"/>
      <c r="G67" s="114"/>
      <c r="H67" s="114"/>
      <c r="I67" s="114"/>
      <c r="J67" s="115"/>
    </row>
    <row r="68" spans="1:10" ht="14.1" customHeight="1" x14ac:dyDescent="0.2">
      <c r="A68" s="106"/>
      <c r="B68" s="171"/>
      <c r="C68" s="174"/>
      <c r="D68" s="168"/>
      <c r="E68" s="113"/>
      <c r="F68" s="114"/>
      <c r="G68" s="114"/>
      <c r="H68" s="114"/>
      <c r="I68" s="114"/>
      <c r="J68" s="115"/>
    </row>
    <row r="69" spans="1:10" ht="14.1" customHeight="1" x14ac:dyDescent="0.2">
      <c r="A69" s="106"/>
      <c r="B69" s="171"/>
      <c r="C69" s="174"/>
      <c r="D69" s="168"/>
      <c r="E69" s="113"/>
      <c r="F69" s="114"/>
      <c r="G69" s="114"/>
      <c r="H69" s="114"/>
      <c r="I69" s="114"/>
      <c r="J69" s="115"/>
    </row>
    <row r="70" spans="1:10" ht="14.1" customHeight="1" thickBot="1" x14ac:dyDescent="0.25">
      <c r="A70" s="107"/>
      <c r="B70" s="172"/>
      <c r="C70" s="175"/>
      <c r="D70" s="169"/>
      <c r="E70" s="116"/>
      <c r="F70" s="117"/>
      <c r="G70" s="117"/>
      <c r="H70" s="117"/>
      <c r="I70" s="117"/>
      <c r="J70" s="118"/>
    </row>
    <row r="71" spans="1:10" ht="15" customHeight="1" x14ac:dyDescent="0.2">
      <c r="A71" s="105" t="s">
        <v>298</v>
      </c>
      <c r="B71" s="12" t="s">
        <v>37</v>
      </c>
      <c r="C71" s="13"/>
      <c r="D71" s="108" t="str">
        <f>+IF(OR(C71="",C72="",C73="",C74="",C75="",C76=""),"Valide todos los criterios",IF(AND(C71="Cumple",C72="Cumple",C73="Cumple",C74="Cumple",C75="Cumple",C76="Cumple"),"Cumple variable","No cumple variable"))</f>
        <v>Valide todos los criterios</v>
      </c>
      <c r="E71" s="111" t="s">
        <v>46</v>
      </c>
      <c r="F71" s="111"/>
      <c r="G71" s="111"/>
      <c r="H71" s="111"/>
      <c r="I71" s="111"/>
      <c r="J71" s="112"/>
    </row>
    <row r="72" spans="1:10" ht="24.95" customHeight="1" x14ac:dyDescent="0.2">
      <c r="A72" s="106"/>
      <c r="B72" s="10" t="s">
        <v>38</v>
      </c>
      <c r="C72" s="11"/>
      <c r="D72" s="109"/>
      <c r="E72" s="113"/>
      <c r="F72" s="114"/>
      <c r="G72" s="114"/>
      <c r="H72" s="114"/>
      <c r="I72" s="114"/>
      <c r="J72" s="115"/>
    </row>
    <row r="73" spans="1:10" ht="24.95" customHeight="1" x14ac:dyDescent="0.2">
      <c r="A73" s="106"/>
      <c r="B73" s="10" t="s">
        <v>39</v>
      </c>
      <c r="C73" s="11"/>
      <c r="D73" s="109"/>
      <c r="E73" s="113"/>
      <c r="F73" s="114"/>
      <c r="G73" s="114"/>
      <c r="H73" s="114"/>
      <c r="I73" s="114"/>
      <c r="J73" s="115"/>
    </row>
    <row r="74" spans="1:10" ht="24.95" customHeight="1" x14ac:dyDescent="0.2">
      <c r="A74" s="106"/>
      <c r="B74" s="10" t="s">
        <v>40</v>
      </c>
      <c r="C74" s="11"/>
      <c r="D74" s="109"/>
      <c r="E74" s="113"/>
      <c r="F74" s="114"/>
      <c r="G74" s="114"/>
      <c r="H74" s="114"/>
      <c r="I74" s="114"/>
      <c r="J74" s="115"/>
    </row>
    <row r="75" spans="1:10" ht="24.95" customHeight="1" x14ac:dyDescent="0.2">
      <c r="A75" s="106"/>
      <c r="B75" s="10" t="s">
        <v>41</v>
      </c>
      <c r="C75" s="11"/>
      <c r="D75" s="109"/>
      <c r="E75" s="113"/>
      <c r="F75" s="114"/>
      <c r="G75" s="114"/>
      <c r="H75" s="114"/>
      <c r="I75" s="114"/>
      <c r="J75" s="115"/>
    </row>
    <row r="76" spans="1:10" ht="24.95" customHeight="1" thickBot="1" x14ac:dyDescent="0.25">
      <c r="A76" s="107"/>
      <c r="B76" s="14" t="s">
        <v>42</v>
      </c>
      <c r="C76" s="15"/>
      <c r="D76" s="110"/>
      <c r="E76" s="116"/>
      <c r="F76" s="117"/>
      <c r="G76" s="117"/>
      <c r="H76" s="117"/>
      <c r="I76" s="117"/>
      <c r="J76" s="118"/>
    </row>
    <row r="77" spans="1:10" ht="15" customHeight="1" x14ac:dyDescent="0.2">
      <c r="A77" s="105" t="s">
        <v>297</v>
      </c>
      <c r="B77" s="12" t="s">
        <v>37</v>
      </c>
      <c r="C77" s="13"/>
      <c r="D77" s="108" t="str">
        <f>+IF(OR(C77="",C78="",C79="",C80="",C81=""),"Valide todos los criterios",IF(AND(C77="Cumple",C78="Cumple",C79="Cumple",C80="Cumple",C81="Cumple"),"Cumple variable","No cumple variable"))</f>
        <v>Valide todos los criterios</v>
      </c>
      <c r="E77" s="111" t="s">
        <v>46</v>
      </c>
      <c r="F77" s="111"/>
      <c r="G77" s="111"/>
      <c r="H77" s="111"/>
      <c r="I77" s="111"/>
      <c r="J77" s="112"/>
    </row>
    <row r="78" spans="1:10" ht="30" customHeight="1" x14ac:dyDescent="0.2">
      <c r="A78" s="106"/>
      <c r="B78" s="10" t="s">
        <v>38</v>
      </c>
      <c r="C78" s="11"/>
      <c r="D78" s="109"/>
      <c r="E78" s="113"/>
      <c r="F78" s="114"/>
      <c r="G78" s="114"/>
      <c r="H78" s="114"/>
      <c r="I78" s="114"/>
      <c r="J78" s="115"/>
    </row>
    <row r="79" spans="1:10" ht="30" customHeight="1" x14ac:dyDescent="0.2">
      <c r="A79" s="106"/>
      <c r="B79" s="10" t="s">
        <v>39</v>
      </c>
      <c r="C79" s="11"/>
      <c r="D79" s="109"/>
      <c r="E79" s="113"/>
      <c r="F79" s="114"/>
      <c r="G79" s="114"/>
      <c r="H79" s="114"/>
      <c r="I79" s="114"/>
      <c r="J79" s="115"/>
    </row>
    <row r="80" spans="1:10" ht="30" customHeight="1" x14ac:dyDescent="0.2">
      <c r="A80" s="106"/>
      <c r="B80" s="10" t="s">
        <v>40</v>
      </c>
      <c r="C80" s="11"/>
      <c r="D80" s="109"/>
      <c r="E80" s="113"/>
      <c r="F80" s="114"/>
      <c r="G80" s="114"/>
      <c r="H80" s="114"/>
      <c r="I80" s="114"/>
      <c r="J80" s="115"/>
    </row>
    <row r="81" spans="1:10" ht="30" customHeight="1" thickBot="1" x14ac:dyDescent="0.25">
      <c r="A81" s="107"/>
      <c r="B81" s="14" t="s">
        <v>41</v>
      </c>
      <c r="C81" s="15"/>
      <c r="D81" s="110"/>
      <c r="E81" s="116"/>
      <c r="F81" s="117"/>
      <c r="G81" s="117"/>
      <c r="H81" s="117"/>
      <c r="I81" s="117"/>
      <c r="J81" s="118"/>
    </row>
    <row r="82" spans="1:10" ht="15" customHeight="1" x14ac:dyDescent="0.2">
      <c r="A82" s="105" t="s">
        <v>296</v>
      </c>
      <c r="B82" s="12" t="s">
        <v>37</v>
      </c>
      <c r="C82" s="13"/>
      <c r="D82" s="108" t="str">
        <f>+IF(OR(C82="",C83="",C84="",C85="",C86="",C87="",C88="",C89=""),"Valide todos los criterios",IF(AND(C82="Cumple",C83="Cumple",C84="Cumple",C85="Cumple",C86="Cumple",C87="Cumple",C88="Cumple",C89="Cumple"),"Cumple variable","No cumple variable"))</f>
        <v>Valide todos los criterios</v>
      </c>
      <c r="E82" s="111" t="s">
        <v>46</v>
      </c>
      <c r="F82" s="111"/>
      <c r="G82" s="111"/>
      <c r="H82" s="111"/>
      <c r="I82" s="111"/>
      <c r="J82" s="112"/>
    </row>
    <row r="83" spans="1:10" ht="20.100000000000001" customHeight="1" x14ac:dyDescent="0.2">
      <c r="A83" s="106"/>
      <c r="B83" s="10" t="s">
        <v>38</v>
      </c>
      <c r="C83" s="11"/>
      <c r="D83" s="109"/>
      <c r="E83" s="113"/>
      <c r="F83" s="114"/>
      <c r="G83" s="114"/>
      <c r="H83" s="114"/>
      <c r="I83" s="114"/>
      <c r="J83" s="115"/>
    </row>
    <row r="84" spans="1:10" ht="20.100000000000001" customHeight="1" x14ac:dyDescent="0.2">
      <c r="A84" s="106"/>
      <c r="B84" s="10" t="s">
        <v>39</v>
      </c>
      <c r="C84" s="11"/>
      <c r="D84" s="109"/>
      <c r="E84" s="113"/>
      <c r="F84" s="114"/>
      <c r="G84" s="114"/>
      <c r="H84" s="114"/>
      <c r="I84" s="114"/>
      <c r="J84" s="115"/>
    </row>
    <row r="85" spans="1:10" ht="20.100000000000001" customHeight="1" x14ac:dyDescent="0.2">
      <c r="A85" s="106"/>
      <c r="B85" s="10" t="s">
        <v>40</v>
      </c>
      <c r="C85" s="11"/>
      <c r="D85" s="109"/>
      <c r="E85" s="113"/>
      <c r="F85" s="114"/>
      <c r="G85" s="114"/>
      <c r="H85" s="114"/>
      <c r="I85" s="114"/>
      <c r="J85" s="115"/>
    </row>
    <row r="86" spans="1:10" ht="20.100000000000001" customHeight="1" x14ac:dyDescent="0.2">
      <c r="A86" s="106"/>
      <c r="B86" s="10" t="s">
        <v>41</v>
      </c>
      <c r="C86" s="11"/>
      <c r="D86" s="109"/>
      <c r="E86" s="113"/>
      <c r="F86" s="114"/>
      <c r="G86" s="114"/>
      <c r="H86" s="114"/>
      <c r="I86" s="114"/>
      <c r="J86" s="115"/>
    </row>
    <row r="87" spans="1:10" ht="20.100000000000001" customHeight="1" x14ac:dyDescent="0.2">
      <c r="A87" s="106"/>
      <c r="B87" s="10" t="s">
        <v>42</v>
      </c>
      <c r="C87" s="11"/>
      <c r="D87" s="109"/>
      <c r="E87" s="113"/>
      <c r="F87" s="114"/>
      <c r="G87" s="114"/>
      <c r="H87" s="114"/>
      <c r="I87" s="114"/>
      <c r="J87" s="115"/>
    </row>
    <row r="88" spans="1:10" ht="20.100000000000001" customHeight="1" x14ac:dyDescent="0.2">
      <c r="A88" s="106"/>
      <c r="B88" s="10" t="s">
        <v>43</v>
      </c>
      <c r="C88" s="11"/>
      <c r="D88" s="109"/>
      <c r="E88" s="113"/>
      <c r="F88" s="114"/>
      <c r="G88" s="114"/>
      <c r="H88" s="114"/>
      <c r="I88" s="114"/>
      <c r="J88" s="115"/>
    </row>
    <row r="89" spans="1:10" ht="20.100000000000001" customHeight="1" thickBot="1" x14ac:dyDescent="0.25">
      <c r="A89" s="107"/>
      <c r="B89" s="14" t="s">
        <v>44</v>
      </c>
      <c r="C89" s="15"/>
      <c r="D89" s="110"/>
      <c r="E89" s="116"/>
      <c r="F89" s="117"/>
      <c r="G89" s="117"/>
      <c r="H89" s="117"/>
      <c r="I89" s="117"/>
      <c r="J89" s="118"/>
    </row>
    <row r="90" spans="1:10" ht="60" customHeight="1" thickBot="1" x14ac:dyDescent="0.25">
      <c r="A90" s="100" t="s">
        <v>350</v>
      </c>
      <c r="B90" s="101"/>
      <c r="C90" s="101"/>
      <c r="D90" s="101"/>
      <c r="E90" s="101"/>
      <c r="F90" s="101"/>
      <c r="G90" s="101"/>
      <c r="H90" s="102"/>
      <c r="I90" s="103" t="str">
        <f>+IF(OR(D91="Valide todos los criterios"),"Valide todas las variables",IF(AND(D91="Cumple variable"),"Cumple obligación","No cumple obligación"))</f>
        <v>Valide todas las variables</v>
      </c>
      <c r="J90" s="104"/>
    </row>
    <row r="91" spans="1:10" ht="20.100000000000001" customHeight="1" x14ac:dyDescent="0.2">
      <c r="A91" s="105" t="s">
        <v>351</v>
      </c>
      <c r="B91" s="12" t="s">
        <v>37</v>
      </c>
      <c r="C91" s="13"/>
      <c r="D91" s="176" t="str">
        <f>+IF(OR(C91="",C92="",C93="",C94="",C95=""),"Valide todos los criterios",IF(AND(C91="Cumple",C92="Cumple",C93="Cumple",C94="Cumple",C95="Cumple"),"Cumple variable","No cumple variable"))</f>
        <v>Valide todos los criterios</v>
      </c>
      <c r="E91" s="111" t="s">
        <v>46</v>
      </c>
      <c r="F91" s="111"/>
      <c r="G91" s="111"/>
      <c r="H91" s="111"/>
      <c r="I91" s="111"/>
      <c r="J91" s="112"/>
    </row>
    <row r="92" spans="1:10" ht="30" customHeight="1" x14ac:dyDescent="0.2">
      <c r="A92" s="106"/>
      <c r="B92" s="10" t="s">
        <v>38</v>
      </c>
      <c r="C92" s="11"/>
      <c r="D92" s="177"/>
      <c r="E92" s="113"/>
      <c r="F92" s="114"/>
      <c r="G92" s="114"/>
      <c r="H92" s="114"/>
      <c r="I92" s="114"/>
      <c r="J92" s="115"/>
    </row>
    <row r="93" spans="1:10" ht="30" customHeight="1" x14ac:dyDescent="0.2">
      <c r="A93" s="106"/>
      <c r="B93" s="10" t="s">
        <v>39</v>
      </c>
      <c r="C93" s="11"/>
      <c r="D93" s="177"/>
      <c r="E93" s="113"/>
      <c r="F93" s="114"/>
      <c r="G93" s="114"/>
      <c r="H93" s="114"/>
      <c r="I93" s="114"/>
      <c r="J93" s="115"/>
    </row>
    <row r="94" spans="1:10" ht="30" customHeight="1" x14ac:dyDescent="0.2">
      <c r="A94" s="106"/>
      <c r="B94" s="10" t="s">
        <v>40</v>
      </c>
      <c r="C94" s="11"/>
      <c r="D94" s="177"/>
      <c r="E94" s="113"/>
      <c r="F94" s="114"/>
      <c r="G94" s="114"/>
      <c r="H94" s="114"/>
      <c r="I94" s="114"/>
      <c r="J94" s="115"/>
    </row>
    <row r="95" spans="1:10" ht="30" customHeight="1" thickBot="1" x14ac:dyDescent="0.25">
      <c r="A95" s="107"/>
      <c r="B95" s="14" t="s">
        <v>41</v>
      </c>
      <c r="C95" s="15"/>
      <c r="D95" s="178"/>
      <c r="E95" s="116"/>
      <c r="F95" s="117"/>
      <c r="G95" s="117"/>
      <c r="H95" s="117"/>
      <c r="I95" s="117"/>
      <c r="J95" s="118"/>
    </row>
    <row r="96" spans="1:10" ht="60" customHeight="1" thickBot="1" x14ac:dyDescent="0.25">
      <c r="A96" s="100" t="s">
        <v>364</v>
      </c>
      <c r="B96" s="101"/>
      <c r="C96" s="101"/>
      <c r="D96" s="101"/>
      <c r="E96" s="101"/>
      <c r="F96" s="101"/>
      <c r="G96" s="101"/>
      <c r="H96" s="102"/>
      <c r="I96" s="103" t="str">
        <f>+IF(OR(D97="Valide todos los criterios",D103="Valide todos los criterios",D106="Valide todos los criterios",D122="Valide todos los criterios",D129="Valide todos los criterios"),"Valide todas las variables",IF(AND(D97="Cumple variable",D103="Cumple variable",D106="Cumple variable",D122="Cumple variable",D129="Cumple variable"),"Cumple obligación","No cumple obligación"))</f>
        <v>Valide todas las variables</v>
      </c>
      <c r="J96" s="104"/>
    </row>
    <row r="97" spans="1:10" ht="15" customHeight="1" x14ac:dyDescent="0.2">
      <c r="A97" s="105" t="s">
        <v>363</v>
      </c>
      <c r="B97" s="12" t="s">
        <v>37</v>
      </c>
      <c r="C97" s="13"/>
      <c r="D97" s="108" t="str">
        <f>+IF(OR(C97="",C98="",C99="",C100="",C101="",C102=""),"Valide todos los criterios",IF(AND(C97="Cumple",C98="Cumple",C99="Cumple",C100="Cumple",C101="Cumple",C102="Cumple"),"Cumple variable","No cumple variable"))</f>
        <v>Valide todos los criterios</v>
      </c>
      <c r="E97" s="111" t="s">
        <v>46</v>
      </c>
      <c r="F97" s="111"/>
      <c r="G97" s="111"/>
      <c r="H97" s="111"/>
      <c r="I97" s="111"/>
      <c r="J97" s="112"/>
    </row>
    <row r="98" spans="1:10" ht="24.95" customHeight="1" x14ac:dyDescent="0.2">
      <c r="A98" s="106"/>
      <c r="B98" s="10" t="s">
        <v>38</v>
      </c>
      <c r="C98" s="11"/>
      <c r="D98" s="109"/>
      <c r="E98" s="113"/>
      <c r="F98" s="114"/>
      <c r="G98" s="114"/>
      <c r="H98" s="114"/>
      <c r="I98" s="114"/>
      <c r="J98" s="115"/>
    </row>
    <row r="99" spans="1:10" ht="24.95" customHeight="1" x14ac:dyDescent="0.2">
      <c r="A99" s="106"/>
      <c r="B99" s="10" t="s">
        <v>39</v>
      </c>
      <c r="C99" s="11"/>
      <c r="D99" s="109"/>
      <c r="E99" s="113"/>
      <c r="F99" s="114"/>
      <c r="G99" s="114"/>
      <c r="H99" s="114"/>
      <c r="I99" s="114"/>
      <c r="J99" s="115"/>
    </row>
    <row r="100" spans="1:10" ht="24.95" customHeight="1" x14ac:dyDescent="0.2">
      <c r="A100" s="106"/>
      <c r="B100" s="10" t="s">
        <v>40</v>
      </c>
      <c r="C100" s="11"/>
      <c r="D100" s="109"/>
      <c r="E100" s="113"/>
      <c r="F100" s="114"/>
      <c r="G100" s="114"/>
      <c r="H100" s="114"/>
      <c r="I100" s="114"/>
      <c r="J100" s="115"/>
    </row>
    <row r="101" spans="1:10" ht="24.95" customHeight="1" x14ac:dyDescent="0.2">
      <c r="A101" s="106"/>
      <c r="B101" s="10" t="s">
        <v>41</v>
      </c>
      <c r="C101" s="11"/>
      <c r="D101" s="109"/>
      <c r="E101" s="113"/>
      <c r="F101" s="114"/>
      <c r="G101" s="114"/>
      <c r="H101" s="114"/>
      <c r="I101" s="114"/>
      <c r="J101" s="115"/>
    </row>
    <row r="102" spans="1:10" ht="24.95" customHeight="1" thickBot="1" x14ac:dyDescent="0.25">
      <c r="A102" s="107"/>
      <c r="B102" s="14" t="s">
        <v>42</v>
      </c>
      <c r="C102" s="15"/>
      <c r="D102" s="110"/>
      <c r="E102" s="116"/>
      <c r="F102" s="117"/>
      <c r="G102" s="117"/>
      <c r="H102" s="117"/>
      <c r="I102" s="117"/>
      <c r="J102" s="118"/>
    </row>
    <row r="103" spans="1:10" ht="15" customHeight="1" x14ac:dyDescent="0.2">
      <c r="A103" s="105" t="s">
        <v>362</v>
      </c>
      <c r="B103" s="12" t="s">
        <v>37</v>
      </c>
      <c r="C103" s="13"/>
      <c r="D103" s="108" t="str">
        <f>+IF(OR(C103="",C104="",C105=""),"Valide todos los criterios",IF(AND(C103="Cumple",C104="Cumple",C105="Cumple"),"Cumple variable","No cumple variable"))</f>
        <v>Valide todos los criterios</v>
      </c>
      <c r="E103" s="111"/>
      <c r="F103" s="111"/>
      <c r="G103" s="111"/>
      <c r="H103" s="111"/>
      <c r="I103" s="111"/>
      <c r="J103" s="112"/>
    </row>
    <row r="104" spans="1:10" ht="60" customHeight="1" x14ac:dyDescent="0.2">
      <c r="A104" s="106"/>
      <c r="B104" s="10" t="s">
        <v>38</v>
      </c>
      <c r="C104" s="11"/>
      <c r="D104" s="109"/>
      <c r="E104" s="113"/>
      <c r="F104" s="114"/>
      <c r="G104" s="114"/>
      <c r="H104" s="114"/>
      <c r="I104" s="114"/>
      <c r="J104" s="115"/>
    </row>
    <row r="105" spans="1:10" ht="60" customHeight="1" thickBot="1" x14ac:dyDescent="0.25">
      <c r="A105" s="107"/>
      <c r="B105" s="14" t="s">
        <v>39</v>
      </c>
      <c r="C105" s="15"/>
      <c r="D105" s="110"/>
      <c r="E105" s="116"/>
      <c r="F105" s="117"/>
      <c r="G105" s="117"/>
      <c r="H105" s="117"/>
      <c r="I105" s="117"/>
      <c r="J105" s="118"/>
    </row>
    <row r="106" spans="1:10" ht="15" customHeight="1" x14ac:dyDescent="0.2">
      <c r="A106" s="126" t="s">
        <v>361</v>
      </c>
      <c r="B106" s="12" t="s">
        <v>37</v>
      </c>
      <c r="C106" s="13"/>
      <c r="D106" s="108" t="str">
        <f>+IF(A121="No",IF(OR(C106="",C107="",C108="",C109="",C110="",C111="",C112="",C113="",C114="",C115="",C116="",C117="",C118="",C119=""),"Valide todos los criterios",IF(AND(C106="Cumple",C107="Cumple",C108="Cumple",C109="Cumple",C110="Cumple",C111="Cumple",C112="Cumple",C113="Cumple",C114="Cumple",C115="Cumple",C116="Cumple",C117="Cumple",C118="Cumple",C119="Cumple"),"Cumple variable","No cumple variable")),IF(OR(C120="",C121=""),"Valide todos los criterios",IF(AND(C120="Cumple",C121="Cumple"),"Cumple variable","No cumple variable")))</f>
        <v>Valide todos los criterios</v>
      </c>
      <c r="E106" s="111" t="s">
        <v>46</v>
      </c>
      <c r="F106" s="111"/>
      <c r="G106" s="111"/>
      <c r="H106" s="111"/>
      <c r="I106" s="111"/>
      <c r="J106" s="112"/>
    </row>
    <row r="107" spans="1:10" ht="15" customHeight="1" x14ac:dyDescent="0.2">
      <c r="A107" s="127"/>
      <c r="B107" s="10" t="s">
        <v>38</v>
      </c>
      <c r="C107" s="11"/>
      <c r="D107" s="109"/>
      <c r="E107" s="113"/>
      <c r="F107" s="114"/>
      <c r="G107" s="114"/>
      <c r="H107" s="114"/>
      <c r="I107" s="114"/>
      <c r="J107" s="115"/>
    </row>
    <row r="108" spans="1:10" ht="15" customHeight="1" x14ac:dyDescent="0.2">
      <c r="A108" s="127"/>
      <c r="B108" s="10" t="s">
        <v>39</v>
      </c>
      <c r="C108" s="11"/>
      <c r="D108" s="109"/>
      <c r="E108" s="113"/>
      <c r="F108" s="114"/>
      <c r="G108" s="114"/>
      <c r="H108" s="114"/>
      <c r="I108" s="114"/>
      <c r="J108" s="115"/>
    </row>
    <row r="109" spans="1:10" ht="15" customHeight="1" x14ac:dyDescent="0.2">
      <c r="A109" s="127"/>
      <c r="B109" s="10" t="s">
        <v>40</v>
      </c>
      <c r="C109" s="11"/>
      <c r="D109" s="109"/>
      <c r="E109" s="113"/>
      <c r="F109" s="114"/>
      <c r="G109" s="114"/>
      <c r="H109" s="114"/>
      <c r="I109" s="114"/>
      <c r="J109" s="115"/>
    </row>
    <row r="110" spans="1:10" ht="15" customHeight="1" x14ac:dyDescent="0.2">
      <c r="A110" s="127"/>
      <c r="B110" s="10" t="s">
        <v>41</v>
      </c>
      <c r="C110" s="11"/>
      <c r="D110" s="109"/>
      <c r="E110" s="113"/>
      <c r="F110" s="114"/>
      <c r="G110" s="114"/>
      <c r="H110" s="114"/>
      <c r="I110" s="114"/>
      <c r="J110" s="115"/>
    </row>
    <row r="111" spans="1:10" ht="15" customHeight="1" x14ac:dyDescent="0.2">
      <c r="A111" s="127"/>
      <c r="B111" s="10" t="s">
        <v>42</v>
      </c>
      <c r="C111" s="11"/>
      <c r="D111" s="109"/>
      <c r="E111" s="113"/>
      <c r="F111" s="114"/>
      <c r="G111" s="114"/>
      <c r="H111" s="114"/>
      <c r="I111" s="114"/>
      <c r="J111" s="115"/>
    </row>
    <row r="112" spans="1:10" ht="15" customHeight="1" x14ac:dyDescent="0.2">
      <c r="A112" s="127"/>
      <c r="B112" s="10" t="s">
        <v>43</v>
      </c>
      <c r="C112" s="11"/>
      <c r="D112" s="109"/>
      <c r="E112" s="113"/>
      <c r="F112" s="114"/>
      <c r="G112" s="114"/>
      <c r="H112" s="114"/>
      <c r="I112" s="114"/>
      <c r="J112" s="115"/>
    </row>
    <row r="113" spans="1:10" ht="15" customHeight="1" x14ac:dyDescent="0.2">
      <c r="A113" s="127"/>
      <c r="B113" s="16" t="s">
        <v>44</v>
      </c>
      <c r="C113" s="17"/>
      <c r="D113" s="125"/>
      <c r="E113" s="113"/>
      <c r="F113" s="114"/>
      <c r="G113" s="114"/>
      <c r="H113" s="114"/>
      <c r="I113" s="114"/>
      <c r="J113" s="115"/>
    </row>
    <row r="114" spans="1:10" ht="15" customHeight="1" x14ac:dyDescent="0.2">
      <c r="A114" s="127"/>
      <c r="B114" s="16" t="s">
        <v>49</v>
      </c>
      <c r="C114" s="17"/>
      <c r="D114" s="125"/>
      <c r="E114" s="113"/>
      <c r="F114" s="114"/>
      <c r="G114" s="114"/>
      <c r="H114" s="114"/>
      <c r="I114" s="114"/>
      <c r="J114" s="115"/>
    </row>
    <row r="115" spans="1:10" ht="15" customHeight="1" x14ac:dyDescent="0.2">
      <c r="A115" s="127"/>
      <c r="B115" s="16" t="s">
        <v>50</v>
      </c>
      <c r="C115" s="17"/>
      <c r="D115" s="125"/>
      <c r="E115" s="113"/>
      <c r="F115" s="114"/>
      <c r="G115" s="114"/>
      <c r="H115" s="114"/>
      <c r="I115" s="114"/>
      <c r="J115" s="115"/>
    </row>
    <row r="116" spans="1:10" ht="15" customHeight="1" x14ac:dyDescent="0.2">
      <c r="A116" s="127"/>
      <c r="B116" s="16" t="s">
        <v>58</v>
      </c>
      <c r="C116" s="17"/>
      <c r="D116" s="125"/>
      <c r="E116" s="113"/>
      <c r="F116" s="114"/>
      <c r="G116" s="114"/>
      <c r="H116" s="114"/>
      <c r="I116" s="114"/>
      <c r="J116" s="115"/>
    </row>
    <row r="117" spans="1:10" ht="15" customHeight="1" x14ac:dyDescent="0.2">
      <c r="A117" s="129"/>
      <c r="B117" s="16" t="s">
        <v>287</v>
      </c>
      <c r="C117" s="17"/>
      <c r="D117" s="125"/>
      <c r="E117" s="113"/>
      <c r="F117" s="114"/>
      <c r="G117" s="114"/>
      <c r="H117" s="114"/>
      <c r="I117" s="114"/>
      <c r="J117" s="115"/>
    </row>
    <row r="118" spans="1:10" ht="15" customHeight="1" x14ac:dyDescent="0.2">
      <c r="A118" s="122" t="s">
        <v>55</v>
      </c>
      <c r="B118" s="16" t="s">
        <v>288</v>
      </c>
      <c r="C118" s="17"/>
      <c r="D118" s="125"/>
      <c r="E118" s="113"/>
      <c r="F118" s="114"/>
      <c r="G118" s="114"/>
      <c r="H118" s="114"/>
      <c r="I118" s="114"/>
      <c r="J118" s="115"/>
    </row>
    <row r="119" spans="1:10" ht="15" customHeight="1" x14ac:dyDescent="0.2">
      <c r="A119" s="123"/>
      <c r="B119" s="16" t="s">
        <v>289</v>
      </c>
      <c r="C119" s="17"/>
      <c r="D119" s="125"/>
      <c r="E119" s="113"/>
      <c r="F119" s="114"/>
      <c r="G119" s="114"/>
      <c r="H119" s="114"/>
      <c r="I119" s="114"/>
      <c r="J119" s="115"/>
    </row>
    <row r="120" spans="1:10" ht="15" customHeight="1" x14ac:dyDescent="0.2">
      <c r="A120" s="124"/>
      <c r="B120" s="87" t="s">
        <v>37</v>
      </c>
      <c r="C120" s="11"/>
      <c r="D120" s="125"/>
      <c r="E120" s="113"/>
      <c r="F120" s="114"/>
      <c r="G120" s="114"/>
      <c r="H120" s="114"/>
      <c r="I120" s="114"/>
      <c r="J120" s="115"/>
    </row>
    <row r="121" spans="1:10" ht="15" customHeight="1" thickBot="1" x14ac:dyDescent="0.25">
      <c r="A121" s="23"/>
      <c r="B121" s="86" t="s">
        <v>38</v>
      </c>
      <c r="C121" s="82"/>
      <c r="D121" s="110"/>
      <c r="E121" s="116"/>
      <c r="F121" s="117"/>
      <c r="G121" s="117"/>
      <c r="H121" s="117"/>
      <c r="I121" s="117"/>
      <c r="J121" s="118"/>
    </row>
    <row r="122" spans="1:10" ht="15" customHeight="1" x14ac:dyDescent="0.2">
      <c r="A122" s="126" t="s">
        <v>360</v>
      </c>
      <c r="B122" s="12" t="s">
        <v>37</v>
      </c>
      <c r="C122" s="13"/>
      <c r="D122" s="108" t="str">
        <f>+IF(A121="No",IF(OR(C122="",C123="",C124="",C125="",C126="",C127=""),"Valide todos los criterios",IF(AND(C122="Cumple",C123="Cumple",C124="Cumple",C125="Cumple",C126="Cumple",C127="Cumple"),"Cumple variable","No cumple variable")),IF(OR(C128=""),"Valide todos los criterios",IF(AND(C128="Cumple"),"Cumple variable","No cumple variable")))</f>
        <v>Valide todos los criterios</v>
      </c>
      <c r="E122" s="111" t="s">
        <v>46</v>
      </c>
      <c r="F122" s="111"/>
      <c r="G122" s="111"/>
      <c r="H122" s="111"/>
      <c r="I122" s="111"/>
      <c r="J122" s="112"/>
    </row>
    <row r="123" spans="1:10" ht="20.100000000000001" customHeight="1" x14ac:dyDescent="0.2">
      <c r="A123" s="127"/>
      <c r="B123" s="10" t="s">
        <v>38</v>
      </c>
      <c r="C123" s="11"/>
      <c r="D123" s="109"/>
      <c r="E123" s="113"/>
      <c r="F123" s="114"/>
      <c r="G123" s="114"/>
      <c r="H123" s="114"/>
      <c r="I123" s="114"/>
      <c r="J123" s="115"/>
    </row>
    <row r="124" spans="1:10" ht="20.100000000000001" customHeight="1" x14ac:dyDescent="0.2">
      <c r="A124" s="127"/>
      <c r="B124" s="10" t="s">
        <v>39</v>
      </c>
      <c r="C124" s="11"/>
      <c r="D124" s="109"/>
      <c r="E124" s="113"/>
      <c r="F124" s="114"/>
      <c r="G124" s="114"/>
      <c r="H124" s="114"/>
      <c r="I124" s="114"/>
      <c r="J124" s="115"/>
    </row>
    <row r="125" spans="1:10" ht="20.100000000000001" customHeight="1" x14ac:dyDescent="0.2">
      <c r="A125" s="127"/>
      <c r="B125" s="10" t="s">
        <v>40</v>
      </c>
      <c r="C125" s="11"/>
      <c r="D125" s="109"/>
      <c r="E125" s="113"/>
      <c r="F125" s="114"/>
      <c r="G125" s="114"/>
      <c r="H125" s="114"/>
      <c r="I125" s="114"/>
      <c r="J125" s="115"/>
    </row>
    <row r="126" spans="1:10" ht="20.100000000000001" customHeight="1" x14ac:dyDescent="0.2">
      <c r="A126" s="127"/>
      <c r="B126" s="10" t="s">
        <v>41</v>
      </c>
      <c r="C126" s="11"/>
      <c r="D126" s="109"/>
      <c r="E126" s="113"/>
      <c r="F126" s="114"/>
      <c r="G126" s="114"/>
      <c r="H126" s="114"/>
      <c r="I126" s="114"/>
      <c r="J126" s="115"/>
    </row>
    <row r="127" spans="1:10" ht="20.100000000000001" customHeight="1" x14ac:dyDescent="0.2">
      <c r="A127" s="127"/>
      <c r="B127" s="10" t="s">
        <v>42</v>
      </c>
      <c r="C127" s="11"/>
      <c r="D127" s="109"/>
      <c r="E127" s="113"/>
      <c r="F127" s="114"/>
      <c r="G127" s="114"/>
      <c r="H127" s="114"/>
      <c r="I127" s="114"/>
      <c r="J127" s="115"/>
    </row>
    <row r="128" spans="1:10" ht="20.100000000000001" customHeight="1" thickBot="1" x14ac:dyDescent="0.25">
      <c r="A128" s="128"/>
      <c r="B128" s="43" t="s">
        <v>37</v>
      </c>
      <c r="C128" s="15"/>
      <c r="D128" s="110"/>
      <c r="E128" s="116"/>
      <c r="F128" s="117"/>
      <c r="G128" s="117"/>
      <c r="H128" s="117"/>
      <c r="I128" s="117"/>
      <c r="J128" s="118"/>
    </row>
    <row r="129" spans="1:10" ht="15" customHeight="1" x14ac:dyDescent="0.2">
      <c r="A129" s="105" t="s">
        <v>359</v>
      </c>
      <c r="B129" s="12" t="s">
        <v>37</v>
      </c>
      <c r="C129" s="13"/>
      <c r="D129" s="108" t="str">
        <f>+IF(A121="No",IF(OR(C129="",C130="",C131="",C132="",C133="",C134="",C135=""),"Valide todos los criterios",IF(AND(C129="Cumple",C130="Cumple",C131="Cumple",C132="Cumple",C133="Cumple",C134="Cumple",C135="Cumple"),"Cumple variable","No cumple variable")),IF(OR(C136=""),"Valide todos los criterios",IF(AND(C136="Cumple"),"Cumple variable","No cumple variable")))</f>
        <v>Valide todos los criterios</v>
      </c>
      <c r="E129" s="111" t="s">
        <v>46</v>
      </c>
      <c r="F129" s="111"/>
      <c r="G129" s="111"/>
      <c r="H129" s="111"/>
      <c r="I129" s="111"/>
      <c r="J129" s="112"/>
    </row>
    <row r="130" spans="1:10" ht="20.100000000000001" customHeight="1" x14ac:dyDescent="0.2">
      <c r="A130" s="106"/>
      <c r="B130" s="10" t="s">
        <v>38</v>
      </c>
      <c r="C130" s="11"/>
      <c r="D130" s="109"/>
      <c r="E130" s="113"/>
      <c r="F130" s="114"/>
      <c r="G130" s="114"/>
      <c r="H130" s="114"/>
      <c r="I130" s="114"/>
      <c r="J130" s="115"/>
    </row>
    <row r="131" spans="1:10" ht="20.100000000000001" customHeight="1" x14ac:dyDescent="0.2">
      <c r="A131" s="106"/>
      <c r="B131" s="10" t="s">
        <v>39</v>
      </c>
      <c r="C131" s="11"/>
      <c r="D131" s="109"/>
      <c r="E131" s="113"/>
      <c r="F131" s="114"/>
      <c r="G131" s="114"/>
      <c r="H131" s="114"/>
      <c r="I131" s="114"/>
      <c r="J131" s="115"/>
    </row>
    <row r="132" spans="1:10" ht="20.100000000000001" customHeight="1" x14ac:dyDescent="0.2">
      <c r="A132" s="106"/>
      <c r="B132" s="10" t="s">
        <v>40</v>
      </c>
      <c r="C132" s="11"/>
      <c r="D132" s="109"/>
      <c r="E132" s="113"/>
      <c r="F132" s="114"/>
      <c r="G132" s="114"/>
      <c r="H132" s="114"/>
      <c r="I132" s="114"/>
      <c r="J132" s="115"/>
    </row>
    <row r="133" spans="1:10" ht="20.100000000000001" customHeight="1" x14ac:dyDescent="0.2">
      <c r="A133" s="106"/>
      <c r="B133" s="10" t="s">
        <v>41</v>
      </c>
      <c r="C133" s="11"/>
      <c r="D133" s="109"/>
      <c r="E133" s="113"/>
      <c r="F133" s="114"/>
      <c r="G133" s="114"/>
      <c r="H133" s="114"/>
      <c r="I133" s="114"/>
      <c r="J133" s="115"/>
    </row>
    <row r="134" spans="1:10" ht="20.100000000000001" customHeight="1" x14ac:dyDescent="0.2">
      <c r="A134" s="106"/>
      <c r="B134" s="10" t="s">
        <v>42</v>
      </c>
      <c r="C134" s="11"/>
      <c r="D134" s="109"/>
      <c r="E134" s="113"/>
      <c r="F134" s="114"/>
      <c r="G134" s="114"/>
      <c r="H134" s="114"/>
      <c r="I134" s="114"/>
      <c r="J134" s="115"/>
    </row>
    <row r="135" spans="1:10" ht="20.100000000000001" customHeight="1" x14ac:dyDescent="0.2">
      <c r="A135" s="106"/>
      <c r="B135" s="10" t="s">
        <v>43</v>
      </c>
      <c r="C135" s="11"/>
      <c r="D135" s="109"/>
      <c r="E135" s="113"/>
      <c r="F135" s="114"/>
      <c r="G135" s="114"/>
      <c r="H135" s="114"/>
      <c r="I135" s="114"/>
      <c r="J135" s="115"/>
    </row>
    <row r="136" spans="1:10" ht="20.100000000000001" customHeight="1" thickBot="1" x14ac:dyDescent="0.25">
      <c r="A136" s="107"/>
      <c r="B136" s="43" t="s">
        <v>37</v>
      </c>
      <c r="C136" s="15"/>
      <c r="D136" s="110"/>
      <c r="E136" s="116"/>
      <c r="F136" s="117"/>
      <c r="G136" s="117"/>
      <c r="H136" s="117"/>
      <c r="I136" s="117"/>
      <c r="J136" s="118"/>
    </row>
    <row r="137" spans="1:10" ht="80.099999999999994" customHeight="1" thickBot="1" x14ac:dyDescent="0.25">
      <c r="A137" s="100" t="s">
        <v>410</v>
      </c>
      <c r="B137" s="101"/>
      <c r="C137" s="101"/>
      <c r="D137" s="101"/>
      <c r="E137" s="101"/>
      <c r="F137" s="101"/>
      <c r="G137" s="101"/>
      <c r="H137" s="102"/>
      <c r="I137" s="103" t="str">
        <f>IF(D160="Variable no aplica",IF(OR(D138="Valide todos los criterios",D149="Valide todos los criterios",D156="Valide todos los criterios",D167=""),"Valide todas las variables",IF(AND(D138="Cumple variable",D149="Cumple variable",D156="Cumple variable",D167="Cumple variable"),"Cumple obligación","No cumple obligación")),IF(OR(D138="Valide todos los criterios",D149="Valide todos los criterios",D156="Valide todos los criterios",D160="Valide todos los criterios",D167=""),"Valide todas las variables",IF(AND(D138="Cumple variable",D149="Cumple variable",D156="Cumple variable",D160="Cumple variable",D167="Cumple variable"),"Cumple obligación","No cumple obligación")))</f>
        <v>Valide todas las variables</v>
      </c>
      <c r="J137" s="104"/>
    </row>
    <row r="138" spans="1:10" ht="15" customHeight="1" x14ac:dyDescent="0.2">
      <c r="A138" s="105" t="s">
        <v>411</v>
      </c>
      <c r="B138" s="12" t="s">
        <v>37</v>
      </c>
      <c r="C138" s="13"/>
      <c r="D138" s="108" t="str">
        <f>+IF(OR(C138="",C139="",C140="",C141="",C142="",C143="",C144="",C145="",C146="",C147="",C148=""),"Valide todos los criterios",IF(OR(C138="No Cumple",C139="No Cumple",C140="No Cumple",C141="No Cumple",C142="No Cumple",C143="No Cumple",C144="No Cumple",C145="No Cumple",C146="No Cumple",C147="No Cumple",C148="No Cumple"),"No cumple variable","Cumple variable"))</f>
        <v>Valide todos los criterios</v>
      </c>
      <c r="E138" s="111" t="s">
        <v>46</v>
      </c>
      <c r="F138" s="111"/>
      <c r="G138" s="111"/>
      <c r="H138" s="111"/>
      <c r="I138" s="111"/>
      <c r="J138" s="112"/>
    </row>
    <row r="139" spans="1:10" ht="15" customHeight="1" x14ac:dyDescent="0.2">
      <c r="A139" s="106"/>
      <c r="B139" s="10" t="s">
        <v>38</v>
      </c>
      <c r="C139" s="11"/>
      <c r="D139" s="109"/>
      <c r="E139" s="113"/>
      <c r="F139" s="114"/>
      <c r="G139" s="114"/>
      <c r="H139" s="114"/>
      <c r="I139" s="114"/>
      <c r="J139" s="115"/>
    </row>
    <row r="140" spans="1:10" ht="15" customHeight="1" x14ac:dyDescent="0.2">
      <c r="A140" s="106"/>
      <c r="B140" s="10" t="s">
        <v>39</v>
      </c>
      <c r="C140" s="11"/>
      <c r="D140" s="109"/>
      <c r="E140" s="113"/>
      <c r="F140" s="114"/>
      <c r="G140" s="114"/>
      <c r="H140" s="114"/>
      <c r="I140" s="114"/>
      <c r="J140" s="115"/>
    </row>
    <row r="141" spans="1:10" ht="15" customHeight="1" x14ac:dyDescent="0.2">
      <c r="A141" s="106"/>
      <c r="B141" s="10" t="s">
        <v>40</v>
      </c>
      <c r="C141" s="11"/>
      <c r="D141" s="109"/>
      <c r="E141" s="113"/>
      <c r="F141" s="114"/>
      <c r="G141" s="114"/>
      <c r="H141" s="114"/>
      <c r="I141" s="114"/>
      <c r="J141" s="115"/>
    </row>
    <row r="142" spans="1:10" ht="15" customHeight="1" x14ac:dyDescent="0.2">
      <c r="A142" s="106"/>
      <c r="B142" s="10" t="s">
        <v>41</v>
      </c>
      <c r="C142" s="11"/>
      <c r="D142" s="109"/>
      <c r="E142" s="113"/>
      <c r="F142" s="114"/>
      <c r="G142" s="114"/>
      <c r="H142" s="114"/>
      <c r="I142" s="114"/>
      <c r="J142" s="115"/>
    </row>
    <row r="143" spans="1:10" ht="15" customHeight="1" x14ac:dyDescent="0.2">
      <c r="A143" s="106"/>
      <c r="B143" s="10" t="s">
        <v>42</v>
      </c>
      <c r="C143" s="11"/>
      <c r="D143" s="109"/>
      <c r="E143" s="113"/>
      <c r="F143" s="114"/>
      <c r="G143" s="114"/>
      <c r="H143" s="114"/>
      <c r="I143" s="114"/>
      <c r="J143" s="115"/>
    </row>
    <row r="144" spans="1:10" ht="15" customHeight="1" x14ac:dyDescent="0.2">
      <c r="A144" s="106"/>
      <c r="B144" s="10" t="s">
        <v>43</v>
      </c>
      <c r="C144" s="11"/>
      <c r="D144" s="109"/>
      <c r="E144" s="113"/>
      <c r="F144" s="114"/>
      <c r="G144" s="114"/>
      <c r="H144" s="114"/>
      <c r="I144" s="114"/>
      <c r="J144" s="115"/>
    </row>
    <row r="145" spans="1:10" ht="15" customHeight="1" x14ac:dyDescent="0.2">
      <c r="A145" s="106"/>
      <c r="B145" s="10" t="s">
        <v>44</v>
      </c>
      <c r="C145" s="11"/>
      <c r="D145" s="109"/>
      <c r="E145" s="113"/>
      <c r="F145" s="114"/>
      <c r="G145" s="114"/>
      <c r="H145" s="114"/>
      <c r="I145" s="114"/>
      <c r="J145" s="115"/>
    </row>
    <row r="146" spans="1:10" ht="15" customHeight="1" x14ac:dyDescent="0.2">
      <c r="A146" s="106"/>
      <c r="B146" s="10" t="s">
        <v>49</v>
      </c>
      <c r="C146" s="11"/>
      <c r="D146" s="109"/>
      <c r="E146" s="113"/>
      <c r="F146" s="114"/>
      <c r="G146" s="114"/>
      <c r="H146" s="114"/>
      <c r="I146" s="114"/>
      <c r="J146" s="115"/>
    </row>
    <row r="147" spans="1:10" ht="15" customHeight="1" x14ac:dyDescent="0.2">
      <c r="A147" s="106"/>
      <c r="B147" s="10" t="s">
        <v>50</v>
      </c>
      <c r="C147" s="11"/>
      <c r="D147" s="109"/>
      <c r="E147" s="113"/>
      <c r="F147" s="114"/>
      <c r="G147" s="114"/>
      <c r="H147" s="114"/>
      <c r="I147" s="114"/>
      <c r="J147" s="115"/>
    </row>
    <row r="148" spans="1:10" ht="15" customHeight="1" thickBot="1" x14ac:dyDescent="0.25">
      <c r="A148" s="107"/>
      <c r="B148" s="14" t="s">
        <v>58</v>
      </c>
      <c r="C148" s="22"/>
      <c r="D148" s="110"/>
      <c r="E148" s="116"/>
      <c r="F148" s="117"/>
      <c r="G148" s="117"/>
      <c r="H148" s="117"/>
      <c r="I148" s="117"/>
      <c r="J148" s="118"/>
    </row>
    <row r="149" spans="1:10" ht="15" customHeight="1" x14ac:dyDescent="0.2">
      <c r="A149" s="105" t="s">
        <v>412</v>
      </c>
      <c r="B149" s="12" t="s">
        <v>37</v>
      </c>
      <c r="C149" s="13"/>
      <c r="D149" s="108" t="str">
        <f>+IF(OR(C149="",C150="",C151="",C152="",C153="",C154="",C155=""),"Valide todos los criterios",IF(AND(C149="Cumple",C150="Cumple",C151="Cumple",C152="Cumple",C153="Cumple",C154="Cumple",C155="Cumple"),"Cumple variable","No cumple variable"))</f>
        <v>Valide todos los criterios</v>
      </c>
      <c r="E149" s="111" t="s">
        <v>46</v>
      </c>
      <c r="F149" s="111"/>
      <c r="G149" s="111"/>
      <c r="H149" s="111"/>
      <c r="I149" s="111"/>
      <c r="J149" s="112"/>
    </row>
    <row r="150" spans="1:10" ht="15" customHeight="1" x14ac:dyDescent="0.2">
      <c r="A150" s="106"/>
      <c r="B150" s="10" t="s">
        <v>38</v>
      </c>
      <c r="C150" s="11"/>
      <c r="D150" s="109"/>
      <c r="E150" s="113"/>
      <c r="F150" s="114"/>
      <c r="G150" s="114"/>
      <c r="H150" s="114"/>
      <c r="I150" s="114"/>
      <c r="J150" s="115"/>
    </row>
    <row r="151" spans="1:10" ht="15" customHeight="1" x14ac:dyDescent="0.2">
      <c r="A151" s="106"/>
      <c r="B151" s="10" t="s">
        <v>39</v>
      </c>
      <c r="C151" s="11"/>
      <c r="D151" s="109"/>
      <c r="E151" s="113"/>
      <c r="F151" s="114"/>
      <c r="G151" s="114"/>
      <c r="H151" s="114"/>
      <c r="I151" s="114"/>
      <c r="J151" s="115"/>
    </row>
    <row r="152" spans="1:10" ht="15" customHeight="1" x14ac:dyDescent="0.2">
      <c r="A152" s="106"/>
      <c r="B152" s="10" t="s">
        <v>40</v>
      </c>
      <c r="C152" s="11"/>
      <c r="D152" s="109"/>
      <c r="E152" s="113"/>
      <c r="F152" s="114"/>
      <c r="G152" s="114"/>
      <c r="H152" s="114"/>
      <c r="I152" s="114"/>
      <c r="J152" s="115"/>
    </row>
    <row r="153" spans="1:10" ht="15" customHeight="1" x14ac:dyDescent="0.2">
      <c r="A153" s="106"/>
      <c r="B153" s="10" t="s">
        <v>41</v>
      </c>
      <c r="C153" s="11"/>
      <c r="D153" s="109"/>
      <c r="E153" s="113"/>
      <c r="F153" s="114"/>
      <c r="G153" s="114"/>
      <c r="H153" s="114"/>
      <c r="I153" s="114"/>
      <c r="J153" s="115"/>
    </row>
    <row r="154" spans="1:10" ht="15" customHeight="1" x14ac:dyDescent="0.2">
      <c r="A154" s="106"/>
      <c r="B154" s="10" t="s">
        <v>42</v>
      </c>
      <c r="C154" s="11"/>
      <c r="D154" s="109"/>
      <c r="E154" s="113"/>
      <c r="F154" s="114"/>
      <c r="G154" s="114"/>
      <c r="H154" s="114"/>
      <c r="I154" s="114"/>
      <c r="J154" s="115"/>
    </row>
    <row r="155" spans="1:10" ht="15" customHeight="1" thickBot="1" x14ac:dyDescent="0.25">
      <c r="A155" s="107"/>
      <c r="B155" s="14" t="s">
        <v>43</v>
      </c>
      <c r="C155" s="22"/>
      <c r="D155" s="110"/>
      <c r="E155" s="116"/>
      <c r="F155" s="117"/>
      <c r="G155" s="117"/>
      <c r="H155" s="117"/>
      <c r="I155" s="117"/>
      <c r="J155" s="118"/>
    </row>
    <row r="156" spans="1:10" ht="24.95" customHeight="1" x14ac:dyDescent="0.2">
      <c r="A156" s="105" t="s">
        <v>413</v>
      </c>
      <c r="B156" s="12" t="s">
        <v>37</v>
      </c>
      <c r="C156" s="13"/>
      <c r="D156" s="108" t="str">
        <f>+IF(OR(C156="",C157="",C158="",C159=""),"Valide todos los criterios",IF(AND(C156="Cumple",C157="Cumple",C158="Cumple",C159="Cumple"),"Cumple variable","No cumple variable"))</f>
        <v>Valide todos los criterios</v>
      </c>
      <c r="E156" s="111" t="s">
        <v>46</v>
      </c>
      <c r="F156" s="111"/>
      <c r="G156" s="111"/>
      <c r="H156" s="111"/>
      <c r="I156" s="111"/>
      <c r="J156" s="112"/>
    </row>
    <row r="157" spans="1:10" ht="30" customHeight="1" x14ac:dyDescent="0.2">
      <c r="A157" s="106"/>
      <c r="B157" s="10" t="s">
        <v>38</v>
      </c>
      <c r="C157" s="11"/>
      <c r="D157" s="109"/>
      <c r="E157" s="113"/>
      <c r="F157" s="114"/>
      <c r="G157" s="114"/>
      <c r="H157" s="114"/>
      <c r="I157" s="114"/>
      <c r="J157" s="115"/>
    </row>
    <row r="158" spans="1:10" ht="30" customHeight="1" x14ac:dyDescent="0.2">
      <c r="A158" s="106"/>
      <c r="B158" s="10" t="s">
        <v>39</v>
      </c>
      <c r="C158" s="11"/>
      <c r="D158" s="109"/>
      <c r="E158" s="113"/>
      <c r="F158" s="114"/>
      <c r="G158" s="114"/>
      <c r="H158" s="114"/>
      <c r="I158" s="114"/>
      <c r="J158" s="115"/>
    </row>
    <row r="159" spans="1:10" ht="30" customHeight="1" thickBot="1" x14ac:dyDescent="0.25">
      <c r="A159" s="107"/>
      <c r="B159" s="14" t="s">
        <v>40</v>
      </c>
      <c r="C159" s="22"/>
      <c r="D159" s="110"/>
      <c r="E159" s="116"/>
      <c r="F159" s="117"/>
      <c r="G159" s="117"/>
      <c r="H159" s="117"/>
      <c r="I159" s="117"/>
      <c r="J159" s="118"/>
    </row>
    <row r="160" spans="1:10" ht="15" customHeight="1" x14ac:dyDescent="0.2">
      <c r="A160" s="126" t="s">
        <v>414</v>
      </c>
      <c r="B160" s="12" t="s">
        <v>37</v>
      </c>
      <c r="C160" s="13"/>
      <c r="D160" s="108" t="str">
        <f>+IF(C166="X","Variable no aplica",IF(OR(C160="",C161="",C162="",C163="",C164="",C165=""),"Valide todos los criterios",IF(AND(C163="No aplica",C164="No aplica"),IF(AND(C160="Cumple",C161="Cumple",C162="Cumple",C165="Cumple"),"Cumple variable","No cumple variable"),IF(AND(C163="No aplica"),IF(AND(C160="Cumple",C161="Cumple",C162="Cumple",C164="Cumple",C165="Cumple"),"Cumple variable","No cumple variable"),IF(AND(C164="No aplica"),IF(AND(C160="Cumple",C161="Cumple",C162="Cumple",C163="Cumple",C165="Cumple"),"Cumple variable","No cumple variable"),IF(AND(C160="Cumple",C161="Cumple",C162="Cumple",C163="Cumple",C164="Cumple",C165="Cumple"),"Cumple variable","No cumple variable"))))))</f>
        <v>Valide todos los criterios</v>
      </c>
      <c r="E160" s="111" t="s">
        <v>46</v>
      </c>
      <c r="F160" s="111"/>
      <c r="G160" s="111"/>
      <c r="H160" s="111"/>
      <c r="I160" s="111"/>
      <c r="J160" s="112"/>
    </row>
    <row r="161" spans="1:10" ht="15" customHeight="1" x14ac:dyDescent="0.2">
      <c r="A161" s="127"/>
      <c r="B161" s="10" t="s">
        <v>38</v>
      </c>
      <c r="C161" s="11"/>
      <c r="D161" s="109"/>
      <c r="E161" s="113"/>
      <c r="F161" s="114"/>
      <c r="G161" s="114"/>
      <c r="H161" s="114"/>
      <c r="I161" s="114"/>
      <c r="J161" s="115"/>
    </row>
    <row r="162" spans="1:10" ht="15" customHeight="1" x14ac:dyDescent="0.2">
      <c r="A162" s="127"/>
      <c r="B162" s="10" t="s">
        <v>39</v>
      </c>
      <c r="C162" s="11"/>
      <c r="D162" s="109"/>
      <c r="E162" s="113"/>
      <c r="F162" s="114"/>
      <c r="G162" s="114"/>
      <c r="H162" s="114"/>
      <c r="I162" s="114"/>
      <c r="J162" s="115"/>
    </row>
    <row r="163" spans="1:10" ht="15" customHeight="1" x14ac:dyDescent="0.2">
      <c r="A163" s="127"/>
      <c r="B163" s="10" t="s">
        <v>40</v>
      </c>
      <c r="C163" s="11"/>
      <c r="D163" s="109"/>
      <c r="E163" s="113"/>
      <c r="F163" s="114"/>
      <c r="G163" s="114"/>
      <c r="H163" s="114"/>
      <c r="I163" s="114"/>
      <c r="J163" s="115"/>
    </row>
    <row r="164" spans="1:10" ht="15" customHeight="1" x14ac:dyDescent="0.2">
      <c r="A164" s="127"/>
      <c r="B164" s="10" t="s">
        <v>41</v>
      </c>
      <c r="C164" s="11"/>
      <c r="D164" s="109"/>
      <c r="E164" s="113"/>
      <c r="F164" s="114"/>
      <c r="G164" s="114"/>
      <c r="H164" s="114"/>
      <c r="I164" s="114"/>
      <c r="J164" s="115"/>
    </row>
    <row r="165" spans="1:10" ht="15" customHeight="1" x14ac:dyDescent="0.2">
      <c r="A165" s="127"/>
      <c r="B165" s="16" t="s">
        <v>42</v>
      </c>
      <c r="C165" s="17"/>
      <c r="D165" s="125"/>
      <c r="E165" s="113"/>
      <c r="F165" s="114"/>
      <c r="G165" s="114"/>
      <c r="H165" s="114"/>
      <c r="I165" s="114"/>
      <c r="J165" s="115"/>
    </row>
    <row r="166" spans="1:10" ht="15" customHeight="1" thickBot="1" x14ac:dyDescent="0.25">
      <c r="A166" s="128"/>
      <c r="B166" s="18" t="s">
        <v>48</v>
      </c>
      <c r="C166" s="19"/>
      <c r="D166" s="110"/>
      <c r="E166" s="116"/>
      <c r="F166" s="117"/>
      <c r="G166" s="117"/>
      <c r="H166" s="117"/>
      <c r="I166" s="117"/>
      <c r="J166" s="118"/>
    </row>
    <row r="167" spans="1:10" ht="15" customHeight="1" x14ac:dyDescent="0.2">
      <c r="A167" s="105" t="s">
        <v>415</v>
      </c>
      <c r="B167" s="170" t="s">
        <v>54</v>
      </c>
      <c r="C167" s="173"/>
      <c r="D167" s="167"/>
      <c r="E167" s="111" t="s">
        <v>46</v>
      </c>
      <c r="F167" s="111"/>
      <c r="G167" s="111"/>
      <c r="H167" s="111"/>
      <c r="I167" s="111"/>
      <c r="J167" s="112"/>
    </row>
    <row r="168" spans="1:10" ht="15" customHeight="1" x14ac:dyDescent="0.2">
      <c r="A168" s="106"/>
      <c r="B168" s="171"/>
      <c r="C168" s="174"/>
      <c r="D168" s="168"/>
      <c r="E168" s="113"/>
      <c r="F168" s="114"/>
      <c r="G168" s="114"/>
      <c r="H168" s="114"/>
      <c r="I168" s="114"/>
      <c r="J168" s="115"/>
    </row>
    <row r="169" spans="1:10" ht="15" customHeight="1" x14ac:dyDescent="0.2">
      <c r="A169" s="106"/>
      <c r="B169" s="171"/>
      <c r="C169" s="174"/>
      <c r="D169" s="168"/>
      <c r="E169" s="113"/>
      <c r="F169" s="114"/>
      <c r="G169" s="114"/>
      <c r="H169" s="114"/>
      <c r="I169" s="114"/>
      <c r="J169" s="115"/>
    </row>
    <row r="170" spans="1:10" ht="15" customHeight="1" x14ac:dyDescent="0.2">
      <c r="A170" s="106"/>
      <c r="B170" s="171"/>
      <c r="C170" s="174"/>
      <c r="D170" s="168"/>
      <c r="E170" s="113"/>
      <c r="F170" s="114"/>
      <c r="G170" s="114"/>
      <c r="H170" s="114"/>
      <c r="I170" s="114"/>
      <c r="J170" s="115"/>
    </row>
    <row r="171" spans="1:10" ht="15" customHeight="1" x14ac:dyDescent="0.2">
      <c r="A171" s="106"/>
      <c r="B171" s="171"/>
      <c r="C171" s="174"/>
      <c r="D171" s="168"/>
      <c r="E171" s="113"/>
      <c r="F171" s="114"/>
      <c r="G171" s="114"/>
      <c r="H171" s="114"/>
      <c r="I171" s="114"/>
      <c r="J171" s="115"/>
    </row>
    <row r="172" spans="1:10" ht="15" customHeight="1" x14ac:dyDescent="0.2">
      <c r="A172" s="106"/>
      <c r="B172" s="171"/>
      <c r="C172" s="174"/>
      <c r="D172" s="168"/>
      <c r="E172" s="113"/>
      <c r="F172" s="114"/>
      <c r="G172" s="114"/>
      <c r="H172" s="114"/>
      <c r="I172" s="114"/>
      <c r="J172" s="115"/>
    </row>
    <row r="173" spans="1:10" ht="15" customHeight="1" x14ac:dyDescent="0.2">
      <c r="A173" s="106"/>
      <c r="B173" s="171"/>
      <c r="C173" s="174"/>
      <c r="D173" s="168"/>
      <c r="E173" s="113"/>
      <c r="F173" s="114"/>
      <c r="G173" s="114"/>
      <c r="H173" s="114"/>
      <c r="I173" s="114"/>
      <c r="J173" s="115"/>
    </row>
    <row r="174" spans="1:10" ht="15" customHeight="1" thickBot="1" x14ac:dyDescent="0.25">
      <c r="A174" s="107"/>
      <c r="B174" s="172"/>
      <c r="C174" s="175"/>
      <c r="D174" s="169"/>
      <c r="E174" s="116"/>
      <c r="F174" s="117"/>
      <c r="G174" s="117"/>
      <c r="H174" s="117"/>
      <c r="I174" s="117"/>
      <c r="J174" s="118"/>
    </row>
    <row r="175" spans="1:10" ht="129.94999999999999" customHeight="1" thickBot="1" x14ac:dyDescent="0.25">
      <c r="A175" s="100" t="s">
        <v>434</v>
      </c>
      <c r="B175" s="101"/>
      <c r="C175" s="101"/>
      <c r="D175" s="101"/>
      <c r="E175" s="101"/>
      <c r="F175" s="101"/>
      <c r="G175" s="101"/>
      <c r="H175" s="102"/>
      <c r="I175" s="103" t="str">
        <f>+IF(OR(D176="Valide todos los criterios",D178="",D186=""),"Valide todas las variables",IF(AND(D176="Cumple variable",D178="Cumple variable",D186="Cumple variable"),"Cumple obligación",IF(AND(D176="Cumple variable",D178="Cumple variable",D186="Variable no aplica"),"Cumple obligación",IF(AND(D176="Cumple variable",D178="Variable no aplica",D186="Variable no aplica"),"Cumple obligación",IF(AND(D176="Cumple variable",D178="Variable no aplica",D186="Cumple variable"),"Cumple obligación","No cumple obligación")))))</f>
        <v>Valide todas las variables</v>
      </c>
      <c r="J175" s="104"/>
    </row>
    <row r="176" spans="1:10" ht="15" customHeight="1" x14ac:dyDescent="0.2">
      <c r="A176" s="105" t="s">
        <v>437</v>
      </c>
      <c r="B176" s="12" t="s">
        <v>37</v>
      </c>
      <c r="C176" s="13"/>
      <c r="D176" s="176" t="str">
        <f>+IF(OR(C176="",C177=""),"Valide todos los criterios",IF(AND(C176="Cumple",C177="Cumple"),"Cumple variable","No cumple variable"))</f>
        <v>Valide todos los criterios</v>
      </c>
      <c r="E176" s="111" t="s">
        <v>46</v>
      </c>
      <c r="F176" s="111"/>
      <c r="G176" s="111"/>
      <c r="H176" s="111"/>
      <c r="I176" s="111"/>
      <c r="J176" s="112"/>
    </row>
    <row r="177" spans="1:10" ht="84.95" customHeight="1" thickBot="1" x14ac:dyDescent="0.25">
      <c r="A177" s="107"/>
      <c r="B177" s="14" t="s">
        <v>38</v>
      </c>
      <c r="C177" s="42"/>
      <c r="D177" s="178"/>
      <c r="E177" s="116"/>
      <c r="F177" s="117"/>
      <c r="G177" s="117"/>
      <c r="H177" s="117"/>
      <c r="I177" s="117"/>
      <c r="J177" s="118"/>
    </row>
    <row r="178" spans="1:10" ht="15" customHeight="1" x14ac:dyDescent="0.2">
      <c r="A178" s="105" t="s">
        <v>436</v>
      </c>
      <c r="B178" s="170" t="s">
        <v>54</v>
      </c>
      <c r="C178" s="173"/>
      <c r="D178" s="167"/>
      <c r="E178" s="111" t="s">
        <v>46</v>
      </c>
      <c r="F178" s="111"/>
      <c r="G178" s="111"/>
      <c r="H178" s="111"/>
      <c r="I178" s="111"/>
      <c r="J178" s="112"/>
    </row>
    <row r="179" spans="1:10" ht="15" customHeight="1" x14ac:dyDescent="0.2">
      <c r="A179" s="106"/>
      <c r="B179" s="171"/>
      <c r="C179" s="174"/>
      <c r="D179" s="168"/>
      <c r="E179" s="113"/>
      <c r="F179" s="114"/>
      <c r="G179" s="114"/>
      <c r="H179" s="114"/>
      <c r="I179" s="114"/>
      <c r="J179" s="115"/>
    </row>
    <row r="180" spans="1:10" ht="15" customHeight="1" x14ac:dyDescent="0.2">
      <c r="A180" s="106"/>
      <c r="B180" s="171"/>
      <c r="C180" s="174"/>
      <c r="D180" s="168"/>
      <c r="E180" s="113"/>
      <c r="F180" s="114"/>
      <c r="G180" s="114"/>
      <c r="H180" s="114"/>
      <c r="I180" s="114"/>
      <c r="J180" s="115"/>
    </row>
    <row r="181" spans="1:10" ht="15" customHeight="1" x14ac:dyDescent="0.2">
      <c r="A181" s="106"/>
      <c r="B181" s="171"/>
      <c r="C181" s="174"/>
      <c r="D181" s="168"/>
      <c r="E181" s="113"/>
      <c r="F181" s="114"/>
      <c r="G181" s="114"/>
      <c r="H181" s="114"/>
      <c r="I181" s="114"/>
      <c r="J181" s="115"/>
    </row>
    <row r="182" spans="1:10" ht="15" customHeight="1" x14ac:dyDescent="0.2">
      <c r="A182" s="106"/>
      <c r="B182" s="171"/>
      <c r="C182" s="174"/>
      <c r="D182" s="168"/>
      <c r="E182" s="113"/>
      <c r="F182" s="114"/>
      <c r="G182" s="114"/>
      <c r="H182" s="114"/>
      <c r="I182" s="114"/>
      <c r="J182" s="115"/>
    </row>
    <row r="183" spans="1:10" ht="15" customHeight="1" x14ac:dyDescent="0.2">
      <c r="A183" s="106"/>
      <c r="B183" s="171"/>
      <c r="C183" s="174"/>
      <c r="D183" s="168"/>
      <c r="E183" s="113"/>
      <c r="F183" s="114"/>
      <c r="G183" s="114"/>
      <c r="H183" s="114"/>
      <c r="I183" s="114"/>
      <c r="J183" s="115"/>
    </row>
    <row r="184" spans="1:10" ht="15" customHeight="1" x14ac:dyDescent="0.2">
      <c r="A184" s="106"/>
      <c r="B184" s="171"/>
      <c r="C184" s="174"/>
      <c r="D184" s="168"/>
      <c r="E184" s="113"/>
      <c r="F184" s="114"/>
      <c r="G184" s="114"/>
      <c r="H184" s="114"/>
      <c r="I184" s="114"/>
      <c r="J184" s="115"/>
    </row>
    <row r="185" spans="1:10" ht="15" customHeight="1" thickBot="1" x14ac:dyDescent="0.25">
      <c r="A185" s="107"/>
      <c r="B185" s="172"/>
      <c r="C185" s="175"/>
      <c r="D185" s="169"/>
      <c r="E185" s="116"/>
      <c r="F185" s="117"/>
      <c r="G185" s="117"/>
      <c r="H185" s="117"/>
      <c r="I185" s="117"/>
      <c r="J185" s="118"/>
    </row>
    <row r="186" spans="1:10" ht="15" customHeight="1" x14ac:dyDescent="0.2">
      <c r="A186" s="105" t="s">
        <v>435</v>
      </c>
      <c r="B186" s="170" t="s">
        <v>54</v>
      </c>
      <c r="C186" s="173"/>
      <c r="D186" s="167"/>
      <c r="E186" s="111" t="s">
        <v>46</v>
      </c>
      <c r="F186" s="111"/>
      <c r="G186" s="111"/>
      <c r="H186" s="111"/>
      <c r="I186" s="111"/>
      <c r="J186" s="112"/>
    </row>
    <row r="187" spans="1:10" ht="15" customHeight="1" x14ac:dyDescent="0.2">
      <c r="A187" s="106"/>
      <c r="B187" s="171"/>
      <c r="C187" s="174"/>
      <c r="D187" s="168"/>
      <c r="E187" s="113"/>
      <c r="F187" s="114"/>
      <c r="G187" s="114"/>
      <c r="H187" s="114"/>
      <c r="I187" s="114"/>
      <c r="J187" s="115"/>
    </row>
    <row r="188" spans="1:10" ht="15" customHeight="1" x14ac:dyDescent="0.2">
      <c r="A188" s="106"/>
      <c r="B188" s="171"/>
      <c r="C188" s="174"/>
      <c r="D188" s="168"/>
      <c r="E188" s="113"/>
      <c r="F188" s="114"/>
      <c r="G188" s="114"/>
      <c r="H188" s="114"/>
      <c r="I188" s="114"/>
      <c r="J188" s="115"/>
    </row>
    <row r="189" spans="1:10" ht="15" customHeight="1" x14ac:dyDescent="0.2">
      <c r="A189" s="106"/>
      <c r="B189" s="171"/>
      <c r="C189" s="174"/>
      <c r="D189" s="168"/>
      <c r="E189" s="113"/>
      <c r="F189" s="114"/>
      <c r="G189" s="114"/>
      <c r="H189" s="114"/>
      <c r="I189" s="114"/>
      <c r="J189" s="115"/>
    </row>
    <row r="190" spans="1:10" ht="15" customHeight="1" x14ac:dyDescent="0.2">
      <c r="A190" s="106"/>
      <c r="B190" s="171"/>
      <c r="C190" s="174"/>
      <c r="D190" s="168"/>
      <c r="E190" s="113"/>
      <c r="F190" s="114"/>
      <c r="G190" s="114"/>
      <c r="H190" s="114"/>
      <c r="I190" s="114"/>
      <c r="J190" s="115"/>
    </row>
    <row r="191" spans="1:10" ht="15" customHeight="1" x14ac:dyDescent="0.2">
      <c r="A191" s="106"/>
      <c r="B191" s="171"/>
      <c r="C191" s="174"/>
      <c r="D191" s="168"/>
      <c r="E191" s="113"/>
      <c r="F191" s="114"/>
      <c r="G191" s="114"/>
      <c r="H191" s="114"/>
      <c r="I191" s="114"/>
      <c r="J191" s="115"/>
    </row>
    <row r="192" spans="1:10" ht="15" customHeight="1" x14ac:dyDescent="0.2">
      <c r="A192" s="106"/>
      <c r="B192" s="171"/>
      <c r="C192" s="174"/>
      <c r="D192" s="168"/>
      <c r="E192" s="113"/>
      <c r="F192" s="114"/>
      <c r="G192" s="114"/>
      <c r="H192" s="114"/>
      <c r="I192" s="114"/>
      <c r="J192" s="115"/>
    </row>
    <row r="193" spans="1:10" ht="15" customHeight="1" thickBot="1" x14ac:dyDescent="0.25">
      <c r="A193" s="107"/>
      <c r="B193" s="172"/>
      <c r="C193" s="175"/>
      <c r="D193" s="169"/>
      <c r="E193" s="116"/>
      <c r="F193" s="117"/>
      <c r="G193" s="117"/>
      <c r="H193" s="117"/>
      <c r="I193" s="117"/>
      <c r="J193" s="118"/>
    </row>
    <row r="194" spans="1:10" ht="60" customHeight="1" thickBot="1" x14ac:dyDescent="0.25">
      <c r="A194" s="100" t="s">
        <v>443</v>
      </c>
      <c r="B194" s="101"/>
      <c r="C194" s="101"/>
      <c r="D194" s="101"/>
      <c r="E194" s="101"/>
      <c r="F194" s="101"/>
      <c r="G194" s="101"/>
      <c r="H194" s="102"/>
      <c r="I194" s="103" t="str">
        <f>+IF(OR(D195="Valide todos los criterios"),"Valide todas las variables",IF(AND(D195="Cumple variable"),"Cumple obligación","No cumple obligación"))</f>
        <v>Valide todas las variables</v>
      </c>
      <c r="J194" s="104"/>
    </row>
    <row r="195" spans="1:10" ht="24.95" customHeight="1" x14ac:dyDescent="0.2">
      <c r="A195" s="105" t="s">
        <v>444</v>
      </c>
      <c r="B195" s="12" t="s">
        <v>37</v>
      </c>
      <c r="C195" s="13"/>
      <c r="D195" s="176" t="str">
        <f>+IF(OR(C195="",C196="",C197="",C198=""),"Valide todos los criterios",IF(AND(C195="Cumple",C196="Cumple",C197="Cumple",C198="Cumple"),"Cumple variable","No cumple variable"))</f>
        <v>Valide todos los criterios</v>
      </c>
      <c r="E195" s="111" t="s">
        <v>46</v>
      </c>
      <c r="F195" s="111"/>
      <c r="G195" s="111"/>
      <c r="H195" s="111"/>
      <c r="I195" s="111"/>
      <c r="J195" s="112"/>
    </row>
    <row r="196" spans="1:10" ht="35.1" customHeight="1" x14ac:dyDescent="0.2">
      <c r="A196" s="106"/>
      <c r="B196" s="10" t="s">
        <v>38</v>
      </c>
      <c r="C196" s="11"/>
      <c r="D196" s="177"/>
      <c r="E196" s="113"/>
      <c r="F196" s="114"/>
      <c r="G196" s="114"/>
      <c r="H196" s="114"/>
      <c r="I196" s="114"/>
      <c r="J196" s="115"/>
    </row>
    <row r="197" spans="1:10" ht="35.1" customHeight="1" x14ac:dyDescent="0.2">
      <c r="A197" s="106"/>
      <c r="B197" s="10" t="s">
        <v>39</v>
      </c>
      <c r="C197" s="11"/>
      <c r="D197" s="177"/>
      <c r="E197" s="113"/>
      <c r="F197" s="114"/>
      <c r="G197" s="114"/>
      <c r="H197" s="114"/>
      <c r="I197" s="114"/>
      <c r="J197" s="115"/>
    </row>
    <row r="198" spans="1:10" ht="35.1" customHeight="1" thickBot="1" x14ac:dyDescent="0.25">
      <c r="A198" s="107"/>
      <c r="B198" s="14" t="s">
        <v>40</v>
      </c>
      <c r="C198" s="22"/>
      <c r="D198" s="178"/>
      <c r="E198" s="116"/>
      <c r="F198" s="117"/>
      <c r="G198" s="117"/>
      <c r="H198" s="117"/>
      <c r="I198" s="117"/>
      <c r="J198" s="118"/>
    </row>
    <row r="199" spans="1:10" ht="80.099999999999994" customHeight="1" thickBot="1" x14ac:dyDescent="0.25">
      <c r="A199" s="179" t="s">
        <v>448</v>
      </c>
      <c r="B199" s="180"/>
      <c r="C199" s="180"/>
      <c r="D199" s="180"/>
      <c r="E199" s="180"/>
      <c r="F199" s="180"/>
      <c r="G199" s="180"/>
      <c r="H199" s="181"/>
      <c r="I199" s="182" t="str">
        <f>+IF(D200="Variable no aplica","Obligación no aplica",IF(OR(D200="Valide todos los criterios"),"Valide todas las variables",IF(AND(D200="Cumple variable"),"Cumple obligación","No cumple obligación")))</f>
        <v>Valide todas las variables</v>
      </c>
      <c r="J199" s="183"/>
    </row>
    <row r="200" spans="1:10" ht="24.95" customHeight="1" x14ac:dyDescent="0.2">
      <c r="A200" s="126" t="s">
        <v>449</v>
      </c>
      <c r="B200" s="12" t="s">
        <v>37</v>
      </c>
      <c r="C200" s="13"/>
      <c r="D200" s="176" t="str">
        <f>+IF(C205="X","Variable no aplica",IF(C204="No aplica",IF(OR(C200="",C201="",C202="",C203=""),"Valide todos los criterios",IF(AND(C200="Cumple",C201="Cumple",C202="Cumple",C203="Cumple"),"Cumple variable","No cumple variable")),IF(OR(C200="",C201="",C202="",C203="",C204=""),"Valide todos los criterios",IF(AND(C200="Cumple",C201="Cumple",C202="Cumple",C203="Cumple",C204="Cumple"),"Cumple variable","No cumple variable"))))</f>
        <v>Valide todos los criterios</v>
      </c>
      <c r="E200" s="111" t="s">
        <v>46</v>
      </c>
      <c r="F200" s="111"/>
      <c r="G200" s="111"/>
      <c r="H200" s="111"/>
      <c r="I200" s="111"/>
      <c r="J200" s="112"/>
    </row>
    <row r="201" spans="1:10" ht="24.95" customHeight="1" x14ac:dyDescent="0.2">
      <c r="A201" s="127"/>
      <c r="B201" s="10" t="s">
        <v>38</v>
      </c>
      <c r="C201" s="11"/>
      <c r="D201" s="177"/>
      <c r="E201" s="184"/>
      <c r="F201" s="185"/>
      <c r="G201" s="185"/>
      <c r="H201" s="185"/>
      <c r="I201" s="185"/>
      <c r="J201" s="186"/>
    </row>
    <row r="202" spans="1:10" ht="24.95" customHeight="1" x14ac:dyDescent="0.2">
      <c r="A202" s="127"/>
      <c r="B202" s="10" t="s">
        <v>39</v>
      </c>
      <c r="C202" s="11"/>
      <c r="D202" s="177"/>
      <c r="E202" s="113"/>
      <c r="F202" s="114"/>
      <c r="G202" s="114"/>
      <c r="H202" s="114"/>
      <c r="I202" s="114"/>
      <c r="J202" s="115"/>
    </row>
    <row r="203" spans="1:10" ht="24.95" customHeight="1" x14ac:dyDescent="0.2">
      <c r="A203" s="127"/>
      <c r="B203" s="10" t="s">
        <v>40</v>
      </c>
      <c r="C203" s="11"/>
      <c r="D203" s="177"/>
      <c r="E203" s="113"/>
      <c r="F203" s="114"/>
      <c r="G203" s="114"/>
      <c r="H203" s="114"/>
      <c r="I203" s="114"/>
      <c r="J203" s="115"/>
    </row>
    <row r="204" spans="1:10" ht="24.95" customHeight="1" x14ac:dyDescent="0.2">
      <c r="A204" s="127"/>
      <c r="B204" s="10" t="s">
        <v>41</v>
      </c>
      <c r="C204" s="11"/>
      <c r="D204" s="177"/>
      <c r="E204" s="113"/>
      <c r="F204" s="114"/>
      <c r="G204" s="114"/>
      <c r="H204" s="114"/>
      <c r="I204" s="114"/>
      <c r="J204" s="115"/>
    </row>
    <row r="205" spans="1:10" ht="15" customHeight="1" thickBot="1" x14ac:dyDescent="0.25">
      <c r="A205" s="128"/>
      <c r="B205" s="18" t="s">
        <v>48</v>
      </c>
      <c r="C205" s="19"/>
      <c r="D205" s="178"/>
      <c r="E205" s="116"/>
      <c r="F205" s="117"/>
      <c r="G205" s="117"/>
      <c r="H205" s="117"/>
      <c r="I205" s="117"/>
      <c r="J205" s="118"/>
    </row>
    <row r="206" spans="1:10" ht="75" customHeight="1" thickBot="1" x14ac:dyDescent="0.25">
      <c r="A206" s="187" t="s">
        <v>456</v>
      </c>
      <c r="B206" s="188"/>
      <c r="C206" s="188"/>
      <c r="D206" s="188"/>
      <c r="E206" s="188"/>
      <c r="F206" s="188"/>
      <c r="G206" s="188"/>
      <c r="H206" s="189"/>
      <c r="I206" s="190" t="str">
        <f>+IF(OR(D207="Valide todos los criterios",D212="Valide todos los criterios"),"Valide todas las variables",IF(AND(D207="Cumple variable",D212="Cumple variable"),"Cumple obligación",IF(AND(D207="Cumple variable",D212="Variable no aplica"),"Cumple obligación",IF(AND(D207="Variable no aplica",D212="Cumple variable"),"Cumple obligación",IF(AND(D207="Variable no aplica",D212="Variable no aplica"),"Obligación no aplica","No cumple obligación")))))</f>
        <v>Valide todas las variables</v>
      </c>
      <c r="J206" s="191"/>
    </row>
    <row r="207" spans="1:10" ht="15" customHeight="1" x14ac:dyDescent="0.2">
      <c r="A207" s="126" t="s">
        <v>457</v>
      </c>
      <c r="B207" s="12" t="s">
        <v>37</v>
      </c>
      <c r="C207" s="13"/>
      <c r="D207" s="108" t="str">
        <f>+IF(C211="X","Variable no aplica",IF(OR(C207="",C208="",C209="",C210=""),"Valide todos los criterios",IF(AND(C207="Cumple",C208="Cumple",C209="Cumple",C210="Cumple"),"Cumple variable","No cumple variable")))</f>
        <v>Valide todos los criterios</v>
      </c>
      <c r="E207" s="111" t="s">
        <v>46</v>
      </c>
      <c r="F207" s="111"/>
      <c r="G207" s="111"/>
      <c r="H207" s="111"/>
      <c r="I207" s="111"/>
      <c r="J207" s="112"/>
    </row>
    <row r="208" spans="1:10" ht="24.95" customHeight="1" x14ac:dyDescent="0.2">
      <c r="A208" s="127"/>
      <c r="B208" s="10" t="s">
        <v>38</v>
      </c>
      <c r="C208" s="11"/>
      <c r="D208" s="109"/>
      <c r="E208" s="113"/>
      <c r="F208" s="114"/>
      <c r="G208" s="114"/>
      <c r="H208" s="114"/>
      <c r="I208" s="114"/>
      <c r="J208" s="115"/>
    </row>
    <row r="209" spans="1:10" ht="24.95" customHeight="1" x14ac:dyDescent="0.2">
      <c r="A209" s="127"/>
      <c r="B209" s="10" t="s">
        <v>39</v>
      </c>
      <c r="C209" s="11"/>
      <c r="D209" s="109"/>
      <c r="E209" s="113"/>
      <c r="F209" s="114"/>
      <c r="G209" s="114"/>
      <c r="H209" s="114"/>
      <c r="I209" s="114"/>
      <c r="J209" s="115"/>
    </row>
    <row r="210" spans="1:10" ht="24.95" customHeight="1" x14ac:dyDescent="0.2">
      <c r="A210" s="127"/>
      <c r="B210" s="16" t="s">
        <v>40</v>
      </c>
      <c r="C210" s="17"/>
      <c r="D210" s="125"/>
      <c r="E210" s="113"/>
      <c r="F210" s="114"/>
      <c r="G210" s="114"/>
      <c r="H210" s="114"/>
      <c r="I210" s="114"/>
      <c r="J210" s="115"/>
    </row>
    <row r="211" spans="1:10" ht="15" customHeight="1" thickBot="1" x14ac:dyDescent="0.25">
      <c r="A211" s="128"/>
      <c r="B211" s="18" t="s">
        <v>48</v>
      </c>
      <c r="C211" s="19"/>
      <c r="D211" s="110"/>
      <c r="E211" s="116"/>
      <c r="F211" s="117"/>
      <c r="G211" s="117"/>
      <c r="H211" s="117"/>
      <c r="I211" s="117"/>
      <c r="J211" s="118"/>
    </row>
    <row r="212" spans="1:10" ht="15" customHeight="1" x14ac:dyDescent="0.2">
      <c r="A212" s="126" t="s">
        <v>458</v>
      </c>
      <c r="B212" s="12" t="s">
        <v>37</v>
      </c>
      <c r="C212" s="13"/>
      <c r="D212" s="108" t="str">
        <f>+IF(C216="X","Variable no aplica",IF(OR(C212="",C213="",C214="",C215=""),"Valide todos los criterios",IF(AND(C212="Cumple",C213="Cumple",C214="Cumple",C215="Cumple"),"Cumple variable","No cumple variable")))</f>
        <v>Valide todos los criterios</v>
      </c>
      <c r="E212" s="111" t="s">
        <v>46</v>
      </c>
      <c r="F212" s="111"/>
      <c r="G212" s="111"/>
      <c r="H212" s="111"/>
      <c r="I212" s="111"/>
      <c r="J212" s="112"/>
    </row>
    <row r="213" spans="1:10" ht="24.95" customHeight="1" x14ac:dyDescent="0.2">
      <c r="A213" s="127"/>
      <c r="B213" s="10" t="s">
        <v>38</v>
      </c>
      <c r="C213" s="11"/>
      <c r="D213" s="109"/>
      <c r="E213" s="113"/>
      <c r="F213" s="114"/>
      <c r="G213" s="114"/>
      <c r="H213" s="114"/>
      <c r="I213" s="114"/>
      <c r="J213" s="115"/>
    </row>
    <row r="214" spans="1:10" ht="24.95" customHeight="1" x14ac:dyDescent="0.2">
      <c r="A214" s="127"/>
      <c r="B214" s="10" t="s">
        <v>39</v>
      </c>
      <c r="C214" s="11"/>
      <c r="D214" s="109"/>
      <c r="E214" s="113"/>
      <c r="F214" s="114"/>
      <c r="G214" s="114"/>
      <c r="H214" s="114"/>
      <c r="I214" s="114"/>
      <c r="J214" s="115"/>
    </row>
    <row r="215" spans="1:10" ht="24.95" customHeight="1" x14ac:dyDescent="0.2">
      <c r="A215" s="127"/>
      <c r="B215" s="16" t="s">
        <v>40</v>
      </c>
      <c r="C215" s="17"/>
      <c r="D215" s="125"/>
      <c r="E215" s="113"/>
      <c r="F215" s="114"/>
      <c r="G215" s="114"/>
      <c r="H215" s="114"/>
      <c r="I215" s="114"/>
      <c r="J215" s="115"/>
    </row>
    <row r="216" spans="1:10" ht="15" customHeight="1" thickBot="1" x14ac:dyDescent="0.25">
      <c r="A216" s="128"/>
      <c r="B216" s="18" t="s">
        <v>48</v>
      </c>
      <c r="C216" s="19"/>
      <c r="D216" s="110"/>
      <c r="E216" s="116"/>
      <c r="F216" s="117"/>
      <c r="G216" s="117"/>
      <c r="H216" s="117"/>
      <c r="I216" s="117"/>
      <c r="J216" s="118"/>
    </row>
    <row r="217" spans="1:10" ht="45" customHeight="1" thickBot="1" x14ac:dyDescent="0.25">
      <c r="A217" s="100" t="s">
        <v>469</v>
      </c>
      <c r="B217" s="101"/>
      <c r="C217" s="101"/>
      <c r="D217" s="101"/>
      <c r="E217" s="101"/>
      <c r="F217" s="101"/>
      <c r="G217" s="101"/>
      <c r="H217" s="102"/>
      <c r="I217" s="103" t="str">
        <f>+IF(OR(D218="Valide todos los criterios"),"Valide todas las variables",IF(AND(D218="Cumple variable"),"Cumple obligación","No cumple obligación"))</f>
        <v>Valide todas las variables</v>
      </c>
      <c r="J217" s="104"/>
    </row>
    <row r="218" spans="1:10" ht="24.95" customHeight="1" x14ac:dyDescent="0.2">
      <c r="A218" s="105" t="s">
        <v>470</v>
      </c>
      <c r="B218" s="12" t="s">
        <v>37</v>
      </c>
      <c r="C218" s="13"/>
      <c r="D218" s="176" t="str">
        <f>+IF(C220="No aplica",IF(OR(C218="",C219=""),"Valide todos los criterios",IF(AND(C218="Cumple",C219="Cumple"),"Cumple variable","No cumple variable")),IF(OR(C218="",C219="",C220=""),"Valide todos los criterios",IF(AND(C218="Cumple",C219="Cumple",C220="Cumple"),"Cumple variable","No cumple variable")))</f>
        <v>Valide todos los criterios</v>
      </c>
      <c r="E218" s="111" t="s">
        <v>46</v>
      </c>
      <c r="F218" s="111"/>
      <c r="G218" s="111"/>
      <c r="H218" s="111"/>
      <c r="I218" s="111"/>
      <c r="J218" s="112"/>
    </row>
    <row r="219" spans="1:10" ht="60" customHeight="1" x14ac:dyDescent="0.2">
      <c r="A219" s="106"/>
      <c r="B219" s="10" t="s">
        <v>38</v>
      </c>
      <c r="C219" s="11"/>
      <c r="D219" s="177"/>
      <c r="E219" s="113"/>
      <c r="F219" s="114"/>
      <c r="G219" s="114"/>
      <c r="H219" s="114"/>
      <c r="I219" s="114"/>
      <c r="J219" s="115"/>
    </row>
    <row r="220" spans="1:10" ht="60" customHeight="1" thickBot="1" x14ac:dyDescent="0.25">
      <c r="A220" s="107"/>
      <c r="B220" s="14" t="s">
        <v>39</v>
      </c>
      <c r="C220" s="22"/>
      <c r="D220" s="178"/>
      <c r="E220" s="116"/>
      <c r="F220" s="117"/>
      <c r="G220" s="117"/>
      <c r="H220" s="117"/>
      <c r="I220" s="117"/>
      <c r="J220" s="118"/>
    </row>
    <row r="221" spans="1:10" ht="15" customHeight="1" thickBot="1" x14ac:dyDescent="0.25">
      <c r="A221" s="119" t="s">
        <v>60</v>
      </c>
      <c r="B221" s="120"/>
      <c r="C221" s="120"/>
      <c r="D221" s="120"/>
      <c r="E221" s="120"/>
      <c r="F221" s="120"/>
      <c r="G221" s="120"/>
      <c r="H221" s="120"/>
      <c r="I221" s="120"/>
      <c r="J221" s="121"/>
    </row>
    <row r="222" spans="1:10" ht="60" customHeight="1" thickBot="1" x14ac:dyDescent="0.25">
      <c r="A222" s="100" t="s">
        <v>475</v>
      </c>
      <c r="B222" s="101"/>
      <c r="C222" s="101"/>
      <c r="D222" s="101"/>
      <c r="E222" s="101"/>
      <c r="F222" s="101"/>
      <c r="G222" s="101"/>
      <c r="H222" s="102"/>
      <c r="I222" s="103" t="str">
        <f>+IF(OR(D223="Valide todos los criterios"),"Valide todas las variables",IF(AND(D223="Cumple variable"),"Cumple obligación","No cumple obligación"))</f>
        <v>Valide todas las variables</v>
      </c>
      <c r="J222" s="104"/>
    </row>
    <row r="223" spans="1:10" ht="15" customHeight="1" x14ac:dyDescent="0.2">
      <c r="A223" s="105" t="s">
        <v>476</v>
      </c>
      <c r="B223" s="12" t="s">
        <v>37</v>
      </c>
      <c r="C223" s="13"/>
      <c r="D223" s="108" t="str">
        <f>+IF(OR(C223="",C224="",C225="",C226="",C227="",C228="",C233="",C234=""),"Valide todos los criterios",IF(AND(C223="Cumple",C224="Cumple",C225="Cumple",C226="Cumple",C227="Cumple",C228="Cumple",C233="Cumple",C234="Cumple"),"Cumple variable","No cumple variable"))</f>
        <v>Valide todos los criterios</v>
      </c>
      <c r="E223" s="111" t="s">
        <v>46</v>
      </c>
      <c r="F223" s="111"/>
      <c r="G223" s="111"/>
      <c r="H223" s="111"/>
      <c r="I223" s="111"/>
      <c r="J223" s="112"/>
    </row>
    <row r="224" spans="1:10" ht="15" customHeight="1" x14ac:dyDescent="0.2">
      <c r="A224" s="106"/>
      <c r="B224" s="10" t="s">
        <v>38</v>
      </c>
      <c r="C224" s="11"/>
      <c r="D224" s="109"/>
      <c r="E224" s="113"/>
      <c r="F224" s="114"/>
      <c r="G224" s="114"/>
      <c r="H224" s="114"/>
      <c r="I224" s="114"/>
      <c r="J224" s="115"/>
    </row>
    <row r="225" spans="1:10" ht="15" customHeight="1" x14ac:dyDescent="0.2">
      <c r="A225" s="106"/>
      <c r="B225" s="10" t="s">
        <v>39</v>
      </c>
      <c r="C225" s="11"/>
      <c r="D225" s="109"/>
      <c r="E225" s="113"/>
      <c r="F225" s="114"/>
      <c r="G225" s="114"/>
      <c r="H225" s="114"/>
      <c r="I225" s="114"/>
      <c r="J225" s="115"/>
    </row>
    <row r="226" spans="1:10" ht="15" customHeight="1" x14ac:dyDescent="0.2">
      <c r="A226" s="106"/>
      <c r="B226" s="10" t="s">
        <v>40</v>
      </c>
      <c r="C226" s="11"/>
      <c r="D226" s="109"/>
      <c r="E226" s="113"/>
      <c r="F226" s="114"/>
      <c r="G226" s="114"/>
      <c r="H226" s="114"/>
      <c r="I226" s="114"/>
      <c r="J226" s="115"/>
    </row>
    <row r="227" spans="1:10" ht="15" customHeight="1" x14ac:dyDescent="0.2">
      <c r="A227" s="106"/>
      <c r="B227" s="10" t="s">
        <v>41</v>
      </c>
      <c r="C227" s="11"/>
      <c r="D227" s="109"/>
      <c r="E227" s="113"/>
      <c r="F227" s="114"/>
      <c r="G227" s="114"/>
      <c r="H227" s="114"/>
      <c r="I227" s="114"/>
      <c r="J227" s="115"/>
    </row>
    <row r="228" spans="1:10" ht="15" customHeight="1" x14ac:dyDescent="0.2">
      <c r="A228" s="106"/>
      <c r="B228" s="10" t="s">
        <v>42</v>
      </c>
      <c r="C228" s="11"/>
      <c r="D228" s="109"/>
      <c r="E228" s="113"/>
      <c r="F228" s="114"/>
      <c r="G228" s="114"/>
      <c r="H228" s="114"/>
      <c r="I228" s="114"/>
      <c r="J228" s="115"/>
    </row>
    <row r="229" spans="1:10" ht="15" customHeight="1" x14ac:dyDescent="0.2">
      <c r="A229" s="106"/>
      <c r="B229" s="10" t="s">
        <v>43</v>
      </c>
      <c r="C229" s="11"/>
      <c r="D229" s="109"/>
      <c r="E229" s="113"/>
      <c r="F229" s="114"/>
      <c r="G229" s="114"/>
      <c r="H229" s="114"/>
      <c r="I229" s="114"/>
      <c r="J229" s="115"/>
    </row>
    <row r="230" spans="1:10" ht="15" customHeight="1" x14ac:dyDescent="0.2">
      <c r="A230" s="106"/>
      <c r="B230" s="10" t="s">
        <v>44</v>
      </c>
      <c r="C230" s="11"/>
      <c r="D230" s="109"/>
      <c r="E230" s="113"/>
      <c r="F230" s="114"/>
      <c r="G230" s="114"/>
      <c r="H230" s="114"/>
      <c r="I230" s="114"/>
      <c r="J230" s="115"/>
    </row>
    <row r="231" spans="1:10" ht="15" customHeight="1" x14ac:dyDescent="0.2">
      <c r="A231" s="106"/>
      <c r="B231" s="10" t="s">
        <v>49</v>
      </c>
      <c r="C231" s="11"/>
      <c r="D231" s="109"/>
      <c r="E231" s="113"/>
      <c r="F231" s="114"/>
      <c r="G231" s="114"/>
      <c r="H231" s="114"/>
      <c r="I231" s="114"/>
      <c r="J231" s="115"/>
    </row>
    <row r="232" spans="1:10" ht="15" customHeight="1" x14ac:dyDescent="0.2">
      <c r="A232" s="106"/>
      <c r="B232" s="10" t="s">
        <v>50</v>
      </c>
      <c r="C232" s="11"/>
      <c r="D232" s="109"/>
      <c r="E232" s="113"/>
      <c r="F232" s="114"/>
      <c r="G232" s="114"/>
      <c r="H232" s="114"/>
      <c r="I232" s="114"/>
      <c r="J232" s="115"/>
    </row>
    <row r="233" spans="1:10" ht="15" customHeight="1" x14ac:dyDescent="0.2">
      <c r="A233" s="106"/>
      <c r="B233" s="10" t="s">
        <v>58</v>
      </c>
      <c r="C233" s="11"/>
      <c r="D233" s="109"/>
      <c r="E233" s="113"/>
      <c r="F233" s="114"/>
      <c r="G233" s="114"/>
      <c r="H233" s="114"/>
      <c r="I233" s="114"/>
      <c r="J233" s="115"/>
    </row>
    <row r="234" spans="1:10" ht="15" customHeight="1" thickBot="1" x14ac:dyDescent="0.25">
      <c r="A234" s="107"/>
      <c r="B234" s="14" t="s">
        <v>287</v>
      </c>
      <c r="C234" s="22"/>
      <c r="D234" s="110"/>
      <c r="E234" s="116"/>
      <c r="F234" s="117"/>
      <c r="G234" s="117"/>
      <c r="H234" s="117"/>
      <c r="I234" s="117"/>
      <c r="J234" s="118"/>
    </row>
    <row r="235" spans="1:10" ht="90" customHeight="1" thickBot="1" x14ac:dyDescent="0.25">
      <c r="A235" s="100" t="s">
        <v>477</v>
      </c>
      <c r="B235" s="101"/>
      <c r="C235" s="101"/>
      <c r="D235" s="101"/>
      <c r="E235" s="101"/>
      <c r="F235" s="101"/>
      <c r="G235" s="101"/>
      <c r="H235" s="102"/>
      <c r="I235" s="103" t="str">
        <f>+IF(OR(D236="Valide todos los criterios"),"Valide todas las variables",IF(AND(D236="Cumple variable"),"Cumple obligación","No cumple obligación"))</f>
        <v>Valide todas las variables</v>
      </c>
      <c r="J235" s="104"/>
    </row>
    <row r="236" spans="1:10" ht="15" customHeight="1" x14ac:dyDescent="0.2">
      <c r="A236" s="105" t="s">
        <v>478</v>
      </c>
      <c r="B236" s="12" t="s">
        <v>37</v>
      </c>
      <c r="C236" s="13"/>
      <c r="D236" s="108" t="str">
        <f>+IF(OR(C236="",C237="",C238="",C239="",C240="",C241="",C242="",C243=""),"Valide todos los criterios",IF(AND(C236="Cumple",C237="Cumple",C238="Cumple",C239="Cumple",C240="Cumple",C241="Cumple",C242="Cumple",C243="Cumple"),"Cumple variable","No cumple variable"))</f>
        <v>Valide todos los criterios</v>
      </c>
      <c r="E236" s="111" t="s">
        <v>46</v>
      </c>
      <c r="F236" s="111"/>
      <c r="G236" s="111"/>
      <c r="H236" s="111"/>
      <c r="I236" s="111"/>
      <c r="J236" s="112"/>
    </row>
    <row r="237" spans="1:10" ht="15" customHeight="1" x14ac:dyDescent="0.2">
      <c r="A237" s="106"/>
      <c r="B237" s="10" t="s">
        <v>38</v>
      </c>
      <c r="C237" s="11"/>
      <c r="D237" s="109"/>
      <c r="E237" s="113"/>
      <c r="F237" s="114"/>
      <c r="G237" s="114"/>
      <c r="H237" s="114"/>
      <c r="I237" s="114"/>
      <c r="J237" s="115"/>
    </row>
    <row r="238" spans="1:10" ht="15" customHeight="1" x14ac:dyDescent="0.2">
      <c r="A238" s="106"/>
      <c r="B238" s="10" t="s">
        <v>39</v>
      </c>
      <c r="C238" s="11"/>
      <c r="D238" s="109"/>
      <c r="E238" s="113"/>
      <c r="F238" s="114"/>
      <c r="G238" s="114"/>
      <c r="H238" s="114"/>
      <c r="I238" s="114"/>
      <c r="J238" s="115"/>
    </row>
    <row r="239" spans="1:10" ht="15" customHeight="1" x14ac:dyDescent="0.2">
      <c r="A239" s="106"/>
      <c r="B239" s="10" t="s">
        <v>40</v>
      </c>
      <c r="C239" s="11"/>
      <c r="D239" s="109"/>
      <c r="E239" s="113"/>
      <c r="F239" s="114"/>
      <c r="G239" s="114"/>
      <c r="H239" s="114"/>
      <c r="I239" s="114"/>
      <c r="J239" s="115"/>
    </row>
    <row r="240" spans="1:10" ht="15" customHeight="1" x14ac:dyDescent="0.2">
      <c r="A240" s="106"/>
      <c r="B240" s="10" t="s">
        <v>41</v>
      </c>
      <c r="C240" s="11"/>
      <c r="D240" s="109"/>
      <c r="E240" s="113"/>
      <c r="F240" s="114"/>
      <c r="G240" s="114"/>
      <c r="H240" s="114"/>
      <c r="I240" s="114"/>
      <c r="J240" s="115"/>
    </row>
    <row r="241" spans="1:10" ht="15" customHeight="1" x14ac:dyDescent="0.2">
      <c r="A241" s="106"/>
      <c r="B241" s="10" t="s">
        <v>42</v>
      </c>
      <c r="C241" s="11"/>
      <c r="D241" s="109"/>
      <c r="E241" s="113"/>
      <c r="F241" s="114"/>
      <c r="G241" s="114"/>
      <c r="H241" s="114"/>
      <c r="I241" s="114"/>
      <c r="J241" s="115"/>
    </row>
    <row r="242" spans="1:10" ht="15" customHeight="1" x14ac:dyDescent="0.2">
      <c r="A242" s="106"/>
      <c r="B242" s="10" t="s">
        <v>43</v>
      </c>
      <c r="C242" s="11"/>
      <c r="D242" s="109"/>
      <c r="E242" s="113"/>
      <c r="F242" s="114"/>
      <c r="G242" s="114"/>
      <c r="H242" s="114"/>
      <c r="I242" s="114"/>
      <c r="J242" s="115"/>
    </row>
    <row r="243" spans="1:10" ht="15" customHeight="1" thickBot="1" x14ac:dyDescent="0.25">
      <c r="A243" s="107"/>
      <c r="B243" s="14" t="s">
        <v>44</v>
      </c>
      <c r="C243" s="91"/>
      <c r="D243" s="110"/>
      <c r="E243" s="116"/>
      <c r="F243" s="117"/>
      <c r="G243" s="117"/>
      <c r="H243" s="117"/>
      <c r="I243" s="117"/>
      <c r="J243" s="118"/>
    </row>
    <row r="244" spans="1:10" ht="45" customHeight="1" thickBot="1" x14ac:dyDescent="0.25">
      <c r="A244" s="100" t="s">
        <v>479</v>
      </c>
      <c r="B244" s="101"/>
      <c r="C244" s="101"/>
      <c r="D244" s="101"/>
      <c r="E244" s="101"/>
      <c r="F244" s="101"/>
      <c r="G244" s="101"/>
      <c r="H244" s="102"/>
      <c r="I244" s="103" t="str">
        <f>+IF(OR(D245="Valide todos los criterios"),"Valide todas las variables",IF(AND(D245="Cumple variable"),"Cumple obligación","No cumple obligación"))</f>
        <v>Valide todas las variables</v>
      </c>
      <c r="J244" s="104"/>
    </row>
    <row r="245" spans="1:10" ht="15" customHeight="1" x14ac:dyDescent="0.2">
      <c r="A245" s="105" t="s">
        <v>479</v>
      </c>
      <c r="B245" s="12" t="s">
        <v>37</v>
      </c>
      <c r="C245" s="13"/>
      <c r="D245" s="108" t="str">
        <f>+IF(OR(C245="",C246="",C247="",C248="",C249=""),"Valide todos los criterios",IF(AND(C245="Cumple",C246="Cumple",C247="Cumple",C248="Cumple",C249="Cumple"),"Cumple variable","No cumple variable"))</f>
        <v>Valide todos los criterios</v>
      </c>
      <c r="E245" s="111" t="s">
        <v>46</v>
      </c>
      <c r="F245" s="111"/>
      <c r="G245" s="111"/>
      <c r="H245" s="111"/>
      <c r="I245" s="111"/>
      <c r="J245" s="112"/>
    </row>
    <row r="246" spans="1:10" ht="30" customHeight="1" x14ac:dyDescent="0.2">
      <c r="A246" s="106"/>
      <c r="B246" s="10" t="s">
        <v>38</v>
      </c>
      <c r="C246" s="11"/>
      <c r="D246" s="109"/>
      <c r="E246" s="113"/>
      <c r="F246" s="114"/>
      <c r="G246" s="114"/>
      <c r="H246" s="114"/>
      <c r="I246" s="114"/>
      <c r="J246" s="115"/>
    </row>
    <row r="247" spans="1:10" ht="30" customHeight="1" x14ac:dyDescent="0.2">
      <c r="A247" s="106"/>
      <c r="B247" s="10" t="s">
        <v>39</v>
      </c>
      <c r="C247" s="11"/>
      <c r="D247" s="109"/>
      <c r="E247" s="113"/>
      <c r="F247" s="114"/>
      <c r="G247" s="114"/>
      <c r="H247" s="114"/>
      <c r="I247" s="114"/>
      <c r="J247" s="115"/>
    </row>
    <row r="248" spans="1:10" ht="30" customHeight="1" x14ac:dyDescent="0.2">
      <c r="A248" s="106"/>
      <c r="B248" s="10" t="s">
        <v>40</v>
      </c>
      <c r="C248" s="11"/>
      <c r="D248" s="109"/>
      <c r="E248" s="113"/>
      <c r="F248" s="114"/>
      <c r="G248" s="114"/>
      <c r="H248" s="114"/>
      <c r="I248" s="114"/>
      <c r="J248" s="115"/>
    </row>
    <row r="249" spans="1:10" ht="30" customHeight="1" thickBot="1" x14ac:dyDescent="0.25">
      <c r="A249" s="107"/>
      <c r="B249" s="14" t="s">
        <v>41</v>
      </c>
      <c r="C249" s="24"/>
      <c r="D249" s="110"/>
      <c r="E249" s="116"/>
      <c r="F249" s="117"/>
      <c r="G249" s="117"/>
      <c r="H249" s="117"/>
      <c r="I249" s="117"/>
      <c r="J249" s="118"/>
    </row>
    <row r="250" spans="1:10" ht="15" customHeight="1" thickBot="1" x14ac:dyDescent="0.25">
      <c r="A250" s="119" t="s">
        <v>61</v>
      </c>
      <c r="B250" s="120"/>
      <c r="C250" s="120"/>
      <c r="D250" s="120"/>
      <c r="E250" s="120"/>
      <c r="F250" s="120"/>
      <c r="G250" s="120"/>
      <c r="H250" s="120"/>
      <c r="I250" s="120"/>
      <c r="J250" s="121"/>
    </row>
    <row r="251" spans="1:10" ht="45" customHeight="1" thickBot="1" x14ac:dyDescent="0.25">
      <c r="A251" s="100" t="s">
        <v>504</v>
      </c>
      <c r="B251" s="101"/>
      <c r="C251" s="101"/>
      <c r="D251" s="101"/>
      <c r="E251" s="101"/>
      <c r="F251" s="101"/>
      <c r="G251" s="101"/>
      <c r="H251" s="102"/>
      <c r="I251" s="103" t="str">
        <f>+IF(OR(D252="Valide todos los criterios"),"Valide todas las variables",IF(AND(D252="Cumple variable"),"Cumple obligación","No cumple obligación"))</f>
        <v>Valide todas las variables</v>
      </c>
      <c r="J251" s="104"/>
    </row>
    <row r="252" spans="1:10" ht="15" customHeight="1" x14ac:dyDescent="0.2">
      <c r="A252" s="105" t="s">
        <v>505</v>
      </c>
      <c r="B252" s="12" t="s">
        <v>37</v>
      </c>
      <c r="C252" s="13"/>
      <c r="D252" s="108" t="str">
        <f>+IF(OR(C252="",C253="",C254="",C255="",C256=""),"Valide todos los criterios",IF(AND(C252="Cumple",C253="Cumple",C254="Cumple",C255="Cumple",C256="Cumple"),"Cumple variable","No cumple variable"))</f>
        <v>Valide todos los criterios</v>
      </c>
      <c r="E252" s="111" t="s">
        <v>46</v>
      </c>
      <c r="F252" s="111"/>
      <c r="G252" s="111"/>
      <c r="H252" s="111"/>
      <c r="I252" s="111"/>
      <c r="J252" s="112"/>
    </row>
    <row r="253" spans="1:10" ht="30" customHeight="1" x14ac:dyDescent="0.2">
      <c r="A253" s="106"/>
      <c r="B253" s="10" t="s">
        <v>38</v>
      </c>
      <c r="C253" s="11"/>
      <c r="D253" s="109"/>
      <c r="E253" s="113"/>
      <c r="F253" s="114"/>
      <c r="G253" s="114"/>
      <c r="H253" s="114"/>
      <c r="I253" s="114"/>
      <c r="J253" s="115"/>
    </row>
    <row r="254" spans="1:10" ht="30" customHeight="1" x14ac:dyDescent="0.2">
      <c r="A254" s="106"/>
      <c r="B254" s="10" t="s">
        <v>39</v>
      </c>
      <c r="C254" s="11"/>
      <c r="D254" s="109"/>
      <c r="E254" s="113"/>
      <c r="F254" s="114"/>
      <c r="G254" s="114"/>
      <c r="H254" s="114"/>
      <c r="I254" s="114"/>
      <c r="J254" s="115"/>
    </row>
    <row r="255" spans="1:10" ht="30" customHeight="1" x14ac:dyDescent="0.2">
      <c r="A255" s="106"/>
      <c r="B255" s="10" t="s">
        <v>40</v>
      </c>
      <c r="C255" s="11"/>
      <c r="D255" s="109"/>
      <c r="E255" s="113"/>
      <c r="F255" s="114"/>
      <c r="G255" s="114"/>
      <c r="H255" s="114"/>
      <c r="I255" s="114"/>
      <c r="J255" s="115"/>
    </row>
    <row r="256" spans="1:10" ht="30" customHeight="1" thickBot="1" x14ac:dyDescent="0.25">
      <c r="A256" s="107"/>
      <c r="B256" s="14" t="s">
        <v>41</v>
      </c>
      <c r="C256" s="24"/>
      <c r="D256" s="110"/>
      <c r="E256" s="116"/>
      <c r="F256" s="117"/>
      <c r="G256" s="117"/>
      <c r="H256" s="117"/>
      <c r="I256" s="117"/>
      <c r="J256" s="118"/>
    </row>
    <row r="257" spans="1:10" ht="60" customHeight="1" thickBot="1" x14ac:dyDescent="0.25">
      <c r="A257" s="100" t="s">
        <v>506</v>
      </c>
      <c r="B257" s="101"/>
      <c r="C257" s="101"/>
      <c r="D257" s="101"/>
      <c r="E257" s="101"/>
      <c r="F257" s="101"/>
      <c r="G257" s="101"/>
      <c r="H257" s="102"/>
      <c r="I257" s="103" t="str">
        <f>+IF(OR(D258="Valide todos los criterios"),"Valide todas las variables",IF(AND(D258="Cumple variable"),"Cumple obligación","No cumple obligación"))</f>
        <v>Valide todas las variables</v>
      </c>
      <c r="J257" s="104"/>
    </row>
    <row r="258" spans="1:10" ht="15" customHeight="1" x14ac:dyDescent="0.2">
      <c r="A258" s="105" t="s">
        <v>507</v>
      </c>
      <c r="B258" s="12" t="s">
        <v>37</v>
      </c>
      <c r="C258" s="13"/>
      <c r="D258" s="108" t="str">
        <f>+IF(OR(C258="",C259="",C260="",C261="",C262="",C263="",C264=""),"Valide todos los criterios",IF(AND(C258="Cumple",C259="Cumple",C260="Cumple",C261="Cumple",C262="Cumple",C263="Cumple",C264="Cumple"),"Cumple variable","No cumple variable"))</f>
        <v>Valide todos los criterios</v>
      </c>
      <c r="E258" s="111" t="s">
        <v>46</v>
      </c>
      <c r="F258" s="111"/>
      <c r="G258" s="111"/>
      <c r="H258" s="111"/>
      <c r="I258" s="111"/>
      <c r="J258" s="112"/>
    </row>
    <row r="259" spans="1:10" ht="20.100000000000001" customHeight="1" x14ac:dyDescent="0.2">
      <c r="A259" s="106"/>
      <c r="B259" s="10" t="s">
        <v>38</v>
      </c>
      <c r="C259" s="11"/>
      <c r="D259" s="109"/>
      <c r="E259" s="113"/>
      <c r="F259" s="114"/>
      <c r="G259" s="114"/>
      <c r="H259" s="114"/>
      <c r="I259" s="114"/>
      <c r="J259" s="115"/>
    </row>
    <row r="260" spans="1:10" ht="20.100000000000001" customHeight="1" x14ac:dyDescent="0.2">
      <c r="A260" s="106"/>
      <c r="B260" s="10" t="s">
        <v>39</v>
      </c>
      <c r="C260" s="11"/>
      <c r="D260" s="109"/>
      <c r="E260" s="113"/>
      <c r="F260" s="114"/>
      <c r="G260" s="114"/>
      <c r="H260" s="114"/>
      <c r="I260" s="114"/>
      <c r="J260" s="115"/>
    </row>
    <row r="261" spans="1:10" ht="20.100000000000001" customHeight="1" x14ac:dyDescent="0.2">
      <c r="A261" s="106"/>
      <c r="B261" s="10" t="s">
        <v>40</v>
      </c>
      <c r="C261" s="11"/>
      <c r="D261" s="109"/>
      <c r="E261" s="113"/>
      <c r="F261" s="114"/>
      <c r="G261" s="114"/>
      <c r="H261" s="114"/>
      <c r="I261" s="114"/>
      <c r="J261" s="115"/>
    </row>
    <row r="262" spans="1:10" ht="20.100000000000001" customHeight="1" x14ac:dyDescent="0.2">
      <c r="A262" s="106"/>
      <c r="B262" s="10" t="s">
        <v>41</v>
      </c>
      <c r="C262" s="11"/>
      <c r="D262" s="109"/>
      <c r="E262" s="113"/>
      <c r="F262" s="114"/>
      <c r="G262" s="114"/>
      <c r="H262" s="114"/>
      <c r="I262" s="114"/>
      <c r="J262" s="115"/>
    </row>
    <row r="263" spans="1:10" ht="20.100000000000001" customHeight="1" x14ac:dyDescent="0.2">
      <c r="A263" s="106"/>
      <c r="B263" s="10" t="s">
        <v>42</v>
      </c>
      <c r="C263" s="11"/>
      <c r="D263" s="109"/>
      <c r="E263" s="113"/>
      <c r="F263" s="114"/>
      <c r="G263" s="114"/>
      <c r="H263" s="114"/>
      <c r="I263" s="114"/>
      <c r="J263" s="115"/>
    </row>
    <row r="264" spans="1:10" ht="20.100000000000001" customHeight="1" thickBot="1" x14ac:dyDescent="0.25">
      <c r="A264" s="107"/>
      <c r="B264" s="14" t="s">
        <v>43</v>
      </c>
      <c r="C264" s="24"/>
      <c r="D264" s="110"/>
      <c r="E264" s="116"/>
      <c r="F264" s="117"/>
      <c r="G264" s="117"/>
      <c r="H264" s="117"/>
      <c r="I264" s="117"/>
      <c r="J264" s="118"/>
    </row>
    <row r="265" spans="1:10" ht="45" customHeight="1" thickBot="1" x14ac:dyDescent="0.25">
      <c r="A265" s="100" t="s">
        <v>508</v>
      </c>
      <c r="B265" s="101"/>
      <c r="C265" s="101"/>
      <c r="D265" s="101"/>
      <c r="E265" s="101"/>
      <c r="F265" s="101"/>
      <c r="G265" s="101"/>
      <c r="H265" s="102"/>
      <c r="I265" s="103" t="str">
        <f>+IF(OR(D266="Valide todos los criterios"),"Valide todas las variables",IF(AND(D266="Cumple variable"),"Cumple obligación","No cumple obligación"))</f>
        <v>Valide todas las variables</v>
      </c>
      <c r="J265" s="104"/>
    </row>
    <row r="266" spans="1:10" ht="15" customHeight="1" x14ac:dyDescent="0.2">
      <c r="A266" s="105" t="s">
        <v>509</v>
      </c>
      <c r="B266" s="12" t="s">
        <v>37</v>
      </c>
      <c r="C266" s="13"/>
      <c r="D266" s="108" t="str">
        <f>+IF(OR(C266="",C267="",C268="",C269="",C270="",C271=""),"Valide todos los criterios",IF(AND(C266="Cumple",C267="Cumple",C268="Cumple",C269="Cumple",C270="Cumple",C271="Cumple"),"Cumple variable","No cumple variable"))</f>
        <v>Valide todos los criterios</v>
      </c>
      <c r="E266" s="111" t="s">
        <v>46</v>
      </c>
      <c r="F266" s="111"/>
      <c r="G266" s="111"/>
      <c r="H266" s="111"/>
      <c r="I266" s="111"/>
      <c r="J266" s="112"/>
    </row>
    <row r="267" spans="1:10" ht="30" customHeight="1" x14ac:dyDescent="0.2">
      <c r="A267" s="106"/>
      <c r="B267" s="10" t="s">
        <v>38</v>
      </c>
      <c r="C267" s="11"/>
      <c r="D267" s="109"/>
      <c r="E267" s="113"/>
      <c r="F267" s="114"/>
      <c r="G267" s="114"/>
      <c r="H267" s="114"/>
      <c r="I267" s="114"/>
      <c r="J267" s="115"/>
    </row>
    <row r="268" spans="1:10" ht="30" customHeight="1" x14ac:dyDescent="0.2">
      <c r="A268" s="106"/>
      <c r="B268" s="10" t="s">
        <v>39</v>
      </c>
      <c r="C268" s="11"/>
      <c r="D268" s="109"/>
      <c r="E268" s="113"/>
      <c r="F268" s="114"/>
      <c r="G268" s="114"/>
      <c r="H268" s="114"/>
      <c r="I268" s="114"/>
      <c r="J268" s="115"/>
    </row>
    <row r="269" spans="1:10" ht="30" customHeight="1" x14ac:dyDescent="0.2">
      <c r="A269" s="106"/>
      <c r="B269" s="10" t="s">
        <v>40</v>
      </c>
      <c r="C269" s="11"/>
      <c r="D269" s="109"/>
      <c r="E269" s="113"/>
      <c r="F269" s="114"/>
      <c r="G269" s="114"/>
      <c r="H269" s="114"/>
      <c r="I269" s="114"/>
      <c r="J269" s="115"/>
    </row>
    <row r="270" spans="1:10" ht="30" customHeight="1" x14ac:dyDescent="0.2">
      <c r="A270" s="106"/>
      <c r="B270" s="10" t="s">
        <v>41</v>
      </c>
      <c r="C270" s="11"/>
      <c r="D270" s="109"/>
      <c r="E270" s="113"/>
      <c r="F270" s="114"/>
      <c r="G270" s="114"/>
      <c r="H270" s="114"/>
      <c r="I270" s="114"/>
      <c r="J270" s="115"/>
    </row>
    <row r="271" spans="1:10" ht="30" customHeight="1" thickBot="1" x14ac:dyDescent="0.25">
      <c r="A271" s="107"/>
      <c r="B271" s="14" t="s">
        <v>42</v>
      </c>
      <c r="C271" s="24"/>
      <c r="D271" s="110"/>
      <c r="E271" s="116"/>
      <c r="F271" s="117"/>
      <c r="G271" s="117"/>
      <c r="H271" s="117"/>
      <c r="I271" s="117"/>
      <c r="J271" s="118"/>
    </row>
    <row r="272" spans="1:10" ht="15" customHeight="1" x14ac:dyDescent="0.2">
      <c r="A272" s="192" t="s">
        <v>80</v>
      </c>
      <c r="B272" s="193"/>
      <c r="C272" s="193"/>
      <c r="D272" s="193"/>
      <c r="E272" s="193"/>
      <c r="F272" s="193"/>
      <c r="G272" s="193"/>
      <c r="H272" s="193"/>
      <c r="I272" s="193"/>
      <c r="J272" s="194"/>
    </row>
    <row r="273" spans="1:10" ht="249.95" customHeight="1" x14ac:dyDescent="0.2">
      <c r="A273" s="200"/>
      <c r="B273" s="201"/>
      <c r="C273" s="201"/>
      <c r="D273" s="201"/>
      <c r="E273" s="201"/>
      <c r="F273" s="201"/>
      <c r="G273" s="201"/>
      <c r="H273" s="201"/>
      <c r="I273" s="201"/>
      <c r="J273" s="202"/>
    </row>
    <row r="274" spans="1:10" ht="15" customHeight="1" x14ac:dyDescent="0.2">
      <c r="A274" s="203" t="s">
        <v>81</v>
      </c>
      <c r="B274" s="204"/>
      <c r="C274" s="204"/>
      <c r="D274" s="204"/>
      <c r="E274" s="204"/>
      <c r="F274" s="204"/>
      <c r="G274" s="204"/>
      <c r="H274" s="204"/>
      <c r="I274" s="204"/>
      <c r="J274" s="205"/>
    </row>
    <row r="275" spans="1:10" ht="249.95" customHeight="1" thickBot="1" x14ac:dyDescent="0.25">
      <c r="A275" s="206"/>
      <c r="B275" s="207"/>
      <c r="C275" s="207"/>
      <c r="D275" s="207"/>
      <c r="E275" s="207"/>
      <c r="F275" s="207"/>
      <c r="G275" s="207"/>
      <c r="H275" s="207"/>
      <c r="I275" s="207"/>
      <c r="J275" s="208"/>
    </row>
    <row r="276" spans="1:10" ht="12.75" x14ac:dyDescent="0.2">
      <c r="A276" s="195" t="s">
        <v>79</v>
      </c>
      <c r="B276" s="196"/>
      <c r="C276" s="196"/>
      <c r="D276" s="196"/>
      <c r="E276" s="196"/>
      <c r="F276" s="196"/>
      <c r="G276" s="196"/>
      <c r="H276" s="196"/>
      <c r="I276" s="196"/>
      <c r="J276" s="197"/>
    </row>
    <row r="277" spans="1:10" ht="20.100000000000001" customHeight="1" x14ac:dyDescent="0.2">
      <c r="A277" s="46" t="s">
        <v>82</v>
      </c>
      <c r="B277" s="198"/>
      <c r="C277" s="198"/>
      <c r="D277" s="198"/>
      <c r="E277" s="198"/>
      <c r="F277" s="45" t="s">
        <v>83</v>
      </c>
      <c r="G277" s="198"/>
      <c r="H277" s="198"/>
      <c r="I277" s="198"/>
      <c r="J277" s="199"/>
    </row>
    <row r="278" spans="1:10" ht="20.100000000000001" customHeight="1" x14ac:dyDescent="0.2">
      <c r="A278" s="46" t="s">
        <v>73</v>
      </c>
      <c r="B278" s="198"/>
      <c r="C278" s="198"/>
      <c r="D278" s="198"/>
      <c r="E278" s="198"/>
      <c r="F278" s="45" t="s">
        <v>73</v>
      </c>
      <c r="G278" s="198"/>
      <c r="H278" s="198"/>
      <c r="I278" s="198"/>
      <c r="J278" s="199"/>
    </row>
    <row r="279" spans="1:10" ht="20.100000000000001" customHeight="1" x14ac:dyDescent="0.2">
      <c r="A279" s="46" t="s">
        <v>75</v>
      </c>
      <c r="B279" s="198"/>
      <c r="C279" s="198"/>
      <c r="D279" s="198"/>
      <c r="E279" s="198"/>
      <c r="F279" s="45" t="s">
        <v>75</v>
      </c>
      <c r="G279" s="198"/>
      <c r="H279" s="198"/>
      <c r="I279" s="198"/>
      <c r="J279" s="199"/>
    </row>
    <row r="280" spans="1:10" ht="20.100000000000001" customHeight="1" x14ac:dyDescent="0.2">
      <c r="A280" s="46" t="s">
        <v>76</v>
      </c>
      <c r="B280" s="198"/>
      <c r="C280" s="198"/>
      <c r="D280" s="198"/>
      <c r="E280" s="198"/>
      <c r="F280" s="45" t="s">
        <v>76</v>
      </c>
      <c r="G280" s="198"/>
      <c r="H280" s="198"/>
      <c r="I280" s="198"/>
      <c r="J280" s="199"/>
    </row>
    <row r="281" spans="1:10" ht="30" customHeight="1" x14ac:dyDescent="0.2">
      <c r="A281" s="46" t="s">
        <v>74</v>
      </c>
      <c r="B281" s="198"/>
      <c r="C281" s="198"/>
      <c r="D281" s="198"/>
      <c r="E281" s="198"/>
      <c r="F281" s="45" t="s">
        <v>74</v>
      </c>
      <c r="G281" s="198"/>
      <c r="H281" s="198"/>
      <c r="I281" s="198"/>
      <c r="J281" s="199"/>
    </row>
    <row r="282" spans="1:10" ht="5.0999999999999996" customHeight="1" x14ac:dyDescent="0.2">
      <c r="A282" s="142"/>
      <c r="B282" s="143"/>
      <c r="C282" s="143"/>
      <c r="D282" s="143"/>
      <c r="E282" s="143"/>
      <c r="F282" s="143"/>
      <c r="G282" s="143"/>
      <c r="H282" s="143"/>
      <c r="I282" s="143"/>
      <c r="J282" s="146"/>
    </row>
    <row r="283" spans="1:10" ht="20.100000000000001" customHeight="1" x14ac:dyDescent="0.2">
      <c r="A283" s="46" t="s">
        <v>84</v>
      </c>
      <c r="B283" s="198"/>
      <c r="C283" s="198"/>
      <c r="D283" s="198"/>
      <c r="E283" s="198"/>
      <c r="F283" s="45" t="s">
        <v>85</v>
      </c>
      <c r="G283" s="198"/>
      <c r="H283" s="198"/>
      <c r="I283" s="198"/>
      <c r="J283" s="199"/>
    </row>
    <row r="284" spans="1:10" ht="20.100000000000001" customHeight="1" x14ac:dyDescent="0.2">
      <c r="A284" s="46" t="s">
        <v>73</v>
      </c>
      <c r="B284" s="198"/>
      <c r="C284" s="198"/>
      <c r="D284" s="198"/>
      <c r="E284" s="198"/>
      <c r="F284" s="45" t="s">
        <v>73</v>
      </c>
      <c r="G284" s="198"/>
      <c r="H284" s="198"/>
      <c r="I284" s="198"/>
      <c r="J284" s="199"/>
    </row>
    <row r="285" spans="1:10" ht="20.100000000000001" customHeight="1" x14ac:dyDescent="0.2">
      <c r="A285" s="46" t="s">
        <v>75</v>
      </c>
      <c r="B285" s="198"/>
      <c r="C285" s="198"/>
      <c r="D285" s="198"/>
      <c r="E285" s="198"/>
      <c r="F285" s="45" t="s">
        <v>75</v>
      </c>
      <c r="G285" s="198"/>
      <c r="H285" s="198"/>
      <c r="I285" s="198"/>
      <c r="J285" s="199"/>
    </row>
    <row r="286" spans="1:10" ht="20.100000000000001" customHeight="1" x14ac:dyDescent="0.2">
      <c r="A286" s="46" t="s">
        <v>76</v>
      </c>
      <c r="B286" s="198"/>
      <c r="C286" s="198"/>
      <c r="D286" s="198"/>
      <c r="E286" s="198"/>
      <c r="F286" s="45" t="s">
        <v>76</v>
      </c>
      <c r="G286" s="198"/>
      <c r="H286" s="198"/>
      <c r="I286" s="198"/>
      <c r="J286" s="199"/>
    </row>
    <row r="287" spans="1:10" ht="20.100000000000001" customHeight="1" thickBot="1" x14ac:dyDescent="0.25">
      <c r="A287" s="88" t="s">
        <v>74</v>
      </c>
      <c r="B287" s="209"/>
      <c r="C287" s="209"/>
      <c r="D287" s="209"/>
      <c r="E287" s="209"/>
      <c r="F287" s="89" t="s">
        <v>74</v>
      </c>
      <c r="G287" s="209"/>
      <c r="H287" s="209"/>
      <c r="I287" s="209"/>
      <c r="J287" s="210"/>
    </row>
    <row r="288" spans="1:10" ht="12.75" x14ac:dyDescent="0.2">
      <c r="A288" s="211" t="s">
        <v>78</v>
      </c>
      <c r="B288" s="212"/>
      <c r="C288" s="212"/>
      <c r="D288" s="212"/>
      <c r="E288" s="212"/>
      <c r="F288" s="212"/>
      <c r="G288" s="212"/>
      <c r="H288" s="212"/>
      <c r="I288" s="212"/>
      <c r="J288" s="213"/>
    </row>
    <row r="289" spans="1:10" ht="20.100000000000001" customHeight="1" x14ac:dyDescent="0.2">
      <c r="A289" s="46" t="s">
        <v>82</v>
      </c>
      <c r="B289" s="198"/>
      <c r="C289" s="198"/>
      <c r="D289" s="198"/>
      <c r="E289" s="198"/>
      <c r="F289" s="45" t="s">
        <v>83</v>
      </c>
      <c r="G289" s="198"/>
      <c r="H289" s="198"/>
      <c r="I289" s="198"/>
      <c r="J289" s="199"/>
    </row>
    <row r="290" spans="1:10" ht="20.100000000000001" customHeight="1" x14ac:dyDescent="0.2">
      <c r="A290" s="46" t="s">
        <v>73</v>
      </c>
      <c r="B290" s="198"/>
      <c r="C290" s="198"/>
      <c r="D290" s="198"/>
      <c r="E290" s="198"/>
      <c r="F290" s="45" t="s">
        <v>73</v>
      </c>
      <c r="G290" s="198"/>
      <c r="H290" s="198"/>
      <c r="I290" s="198"/>
      <c r="J290" s="199"/>
    </row>
    <row r="291" spans="1:10" ht="20.100000000000001" customHeight="1" x14ac:dyDescent="0.2">
      <c r="A291" s="46" t="s">
        <v>77</v>
      </c>
      <c r="B291" s="198"/>
      <c r="C291" s="198"/>
      <c r="D291" s="198"/>
      <c r="E291" s="198"/>
      <c r="F291" s="45" t="s">
        <v>77</v>
      </c>
      <c r="G291" s="198"/>
      <c r="H291" s="198"/>
      <c r="I291" s="198"/>
      <c r="J291" s="199"/>
    </row>
    <row r="292" spans="1:10" ht="20.100000000000001" customHeight="1" x14ac:dyDescent="0.2">
      <c r="A292" s="46" t="s">
        <v>76</v>
      </c>
      <c r="B292" s="198"/>
      <c r="C292" s="198"/>
      <c r="D292" s="198"/>
      <c r="E292" s="198"/>
      <c r="F292" s="45" t="s">
        <v>76</v>
      </c>
      <c r="G292" s="198"/>
      <c r="H292" s="198"/>
      <c r="I292" s="198"/>
      <c r="J292" s="199"/>
    </row>
    <row r="293" spans="1:10" ht="20.100000000000001" customHeight="1" x14ac:dyDescent="0.2">
      <c r="A293" s="46" t="s">
        <v>74</v>
      </c>
      <c r="B293" s="198"/>
      <c r="C293" s="198"/>
      <c r="D293" s="198"/>
      <c r="E293" s="198"/>
      <c r="F293" s="45" t="s">
        <v>74</v>
      </c>
      <c r="G293" s="198"/>
      <c r="H293" s="198"/>
      <c r="I293" s="198"/>
      <c r="J293" s="199"/>
    </row>
    <row r="294" spans="1:10" ht="5.0999999999999996" customHeight="1" x14ac:dyDescent="0.2">
      <c r="A294" s="142"/>
      <c r="B294" s="143"/>
      <c r="C294" s="143"/>
      <c r="D294" s="143"/>
      <c r="E294" s="143"/>
      <c r="F294" s="143"/>
      <c r="G294" s="143"/>
      <c r="H294" s="143"/>
      <c r="I294" s="143"/>
      <c r="J294" s="146"/>
    </row>
    <row r="295" spans="1:10" ht="20.100000000000001" customHeight="1" x14ac:dyDescent="0.2">
      <c r="A295" s="46" t="s">
        <v>84</v>
      </c>
      <c r="B295" s="198"/>
      <c r="C295" s="198"/>
      <c r="D295" s="198"/>
      <c r="E295" s="198"/>
      <c r="F295" s="45" t="s">
        <v>85</v>
      </c>
      <c r="G295" s="198"/>
      <c r="H295" s="198"/>
      <c r="I295" s="198"/>
      <c r="J295" s="199"/>
    </row>
    <row r="296" spans="1:10" ht="20.100000000000001" customHeight="1" x14ac:dyDescent="0.2">
      <c r="A296" s="46" t="s">
        <v>73</v>
      </c>
      <c r="B296" s="198"/>
      <c r="C296" s="198"/>
      <c r="D296" s="198"/>
      <c r="E296" s="198"/>
      <c r="F296" s="45" t="s">
        <v>73</v>
      </c>
      <c r="G296" s="198"/>
      <c r="H296" s="198"/>
      <c r="I296" s="198"/>
      <c r="J296" s="199"/>
    </row>
    <row r="297" spans="1:10" ht="20.100000000000001" customHeight="1" x14ac:dyDescent="0.2">
      <c r="A297" s="46" t="s">
        <v>77</v>
      </c>
      <c r="B297" s="198"/>
      <c r="C297" s="198"/>
      <c r="D297" s="198"/>
      <c r="E297" s="198"/>
      <c r="F297" s="45" t="s">
        <v>77</v>
      </c>
      <c r="G297" s="198"/>
      <c r="H297" s="198"/>
      <c r="I297" s="198"/>
      <c r="J297" s="199"/>
    </row>
    <row r="298" spans="1:10" ht="20.100000000000001" customHeight="1" x14ac:dyDescent="0.2">
      <c r="A298" s="46" t="s">
        <v>76</v>
      </c>
      <c r="B298" s="198"/>
      <c r="C298" s="198"/>
      <c r="D298" s="198"/>
      <c r="E298" s="198"/>
      <c r="F298" s="45" t="s">
        <v>76</v>
      </c>
      <c r="G298" s="198"/>
      <c r="H298" s="198"/>
      <c r="I298" s="198"/>
      <c r="J298" s="199"/>
    </row>
    <row r="299" spans="1:10" ht="20.100000000000001" customHeight="1" x14ac:dyDescent="0.2">
      <c r="A299" s="46" t="s">
        <v>74</v>
      </c>
      <c r="B299" s="198"/>
      <c r="C299" s="198"/>
      <c r="D299" s="198"/>
      <c r="E299" s="198"/>
      <c r="F299" s="45" t="s">
        <v>74</v>
      </c>
      <c r="G299" s="198"/>
      <c r="H299" s="198"/>
      <c r="I299" s="198"/>
      <c r="J299" s="199"/>
    </row>
    <row r="300" spans="1:10" ht="5.0999999999999996" customHeight="1" x14ac:dyDescent="0.2">
      <c r="A300" s="142"/>
      <c r="B300" s="143"/>
      <c r="C300" s="143"/>
      <c r="D300" s="143"/>
      <c r="E300" s="143"/>
      <c r="F300" s="143"/>
      <c r="G300" s="143"/>
      <c r="H300" s="143"/>
      <c r="I300" s="143"/>
      <c r="J300" s="146"/>
    </row>
    <row r="301" spans="1:10" ht="19.5" customHeight="1" x14ac:dyDescent="0.2">
      <c r="A301" s="46" t="s">
        <v>290</v>
      </c>
      <c r="B301" s="198"/>
      <c r="C301" s="198"/>
      <c r="D301" s="198"/>
      <c r="E301" s="198"/>
      <c r="F301" s="45" t="s">
        <v>291</v>
      </c>
      <c r="G301" s="198"/>
      <c r="H301" s="198"/>
      <c r="I301" s="198"/>
      <c r="J301" s="199"/>
    </row>
    <row r="302" spans="1:10" ht="19.5" customHeight="1" x14ac:dyDescent="0.2">
      <c r="A302" s="46" t="s">
        <v>73</v>
      </c>
      <c r="B302" s="198"/>
      <c r="C302" s="198"/>
      <c r="D302" s="198"/>
      <c r="E302" s="198"/>
      <c r="F302" s="45" t="s">
        <v>73</v>
      </c>
      <c r="G302" s="198"/>
      <c r="H302" s="198"/>
      <c r="I302" s="198"/>
      <c r="J302" s="199"/>
    </row>
    <row r="303" spans="1:10" ht="19.5" customHeight="1" x14ac:dyDescent="0.2">
      <c r="A303" s="46" t="s">
        <v>77</v>
      </c>
      <c r="B303" s="198"/>
      <c r="C303" s="198"/>
      <c r="D303" s="198"/>
      <c r="E303" s="198"/>
      <c r="F303" s="45" t="s">
        <v>77</v>
      </c>
      <c r="G303" s="198"/>
      <c r="H303" s="198"/>
      <c r="I303" s="198"/>
      <c r="J303" s="199"/>
    </row>
    <row r="304" spans="1:10" ht="19.5" customHeight="1" x14ac:dyDescent="0.2">
      <c r="A304" s="46" t="s">
        <v>76</v>
      </c>
      <c r="B304" s="198"/>
      <c r="C304" s="198"/>
      <c r="D304" s="198"/>
      <c r="E304" s="198"/>
      <c r="F304" s="45" t="s">
        <v>76</v>
      </c>
      <c r="G304" s="198"/>
      <c r="H304" s="198"/>
      <c r="I304" s="198"/>
      <c r="J304" s="199"/>
    </row>
    <row r="305" spans="1:10" ht="20.100000000000001" customHeight="1" thickBot="1" x14ac:dyDescent="0.25">
      <c r="A305" s="47" t="s">
        <v>74</v>
      </c>
      <c r="B305" s="214"/>
      <c r="C305" s="214"/>
      <c r="D305" s="214"/>
      <c r="E305" s="214"/>
      <c r="F305" s="48" t="s">
        <v>74</v>
      </c>
      <c r="G305" s="214"/>
      <c r="H305" s="214"/>
      <c r="I305" s="214"/>
      <c r="J305" s="215"/>
    </row>
  </sheetData>
  <sheetProtection algorithmName="SHA-512" hashValue="YOtLjEgmRguAkTPgwYqgRr4yrVHQYbBFArST/q2IM8LxGKadCFlJ9LDStpxjFLGs9sGUMSdcOhKBk5N3ZfPRhg==" saltValue="leUU/hEIyR2eHRzyj8e41w==" spinCount="100000" sheet="1" formatRows="0"/>
  <mergeCells count="291">
    <mergeCell ref="B305:E305"/>
    <mergeCell ref="G305:J305"/>
    <mergeCell ref="A300:J300"/>
    <mergeCell ref="B301:E301"/>
    <mergeCell ref="G301:J301"/>
    <mergeCell ref="B302:E302"/>
    <mergeCell ref="G302:J302"/>
    <mergeCell ref="B303:E303"/>
    <mergeCell ref="G303:J303"/>
    <mergeCell ref="B304:E304"/>
    <mergeCell ref="G304:J304"/>
    <mergeCell ref="B297:E297"/>
    <mergeCell ref="G297:J297"/>
    <mergeCell ref="B298:E298"/>
    <mergeCell ref="G298:J298"/>
    <mergeCell ref="B299:E299"/>
    <mergeCell ref="G299:J299"/>
    <mergeCell ref="A273:J273"/>
    <mergeCell ref="A274:J274"/>
    <mergeCell ref="A275:J275"/>
    <mergeCell ref="B292:E292"/>
    <mergeCell ref="G292:J292"/>
    <mergeCell ref="B293:E293"/>
    <mergeCell ref="G293:J293"/>
    <mergeCell ref="A294:J294"/>
    <mergeCell ref="B295:E295"/>
    <mergeCell ref="G295:J295"/>
    <mergeCell ref="B296:E296"/>
    <mergeCell ref="G296:J296"/>
    <mergeCell ref="B287:E287"/>
    <mergeCell ref="G287:J287"/>
    <mergeCell ref="A288:J288"/>
    <mergeCell ref="B289:E289"/>
    <mergeCell ref="G289:J289"/>
    <mergeCell ref="B290:E290"/>
    <mergeCell ref="G290:J290"/>
    <mergeCell ref="B291:E291"/>
    <mergeCell ref="G291:J291"/>
    <mergeCell ref="A282:J282"/>
    <mergeCell ref="B283:E283"/>
    <mergeCell ref="G283:J283"/>
    <mergeCell ref="B284:E284"/>
    <mergeCell ref="G284:J284"/>
    <mergeCell ref="B285:E285"/>
    <mergeCell ref="G285:J285"/>
    <mergeCell ref="B286:E286"/>
    <mergeCell ref="G286:J286"/>
    <mergeCell ref="A272:J272"/>
    <mergeCell ref="A276:J276"/>
    <mergeCell ref="B277:E277"/>
    <mergeCell ref="B278:E278"/>
    <mergeCell ref="B279:E279"/>
    <mergeCell ref="B280:E280"/>
    <mergeCell ref="B281:E281"/>
    <mergeCell ref="G277:J277"/>
    <mergeCell ref="G278:J278"/>
    <mergeCell ref="G279:J279"/>
    <mergeCell ref="G280:J280"/>
    <mergeCell ref="G281:J281"/>
    <mergeCell ref="A236:A243"/>
    <mergeCell ref="D236:D243"/>
    <mergeCell ref="E236:J236"/>
    <mergeCell ref="A221:J221"/>
    <mergeCell ref="A222:H222"/>
    <mergeCell ref="I222:J222"/>
    <mergeCell ref="A223:A234"/>
    <mergeCell ref="D223:D234"/>
    <mergeCell ref="E223:J223"/>
    <mergeCell ref="E224:J234"/>
    <mergeCell ref="A235:H235"/>
    <mergeCell ref="I235:J235"/>
    <mergeCell ref="E237:J243"/>
    <mergeCell ref="A212:A216"/>
    <mergeCell ref="D212:D216"/>
    <mergeCell ref="E212:J212"/>
    <mergeCell ref="E213:J216"/>
    <mergeCell ref="A217:H217"/>
    <mergeCell ref="I217:J217"/>
    <mergeCell ref="A218:A220"/>
    <mergeCell ref="D218:D220"/>
    <mergeCell ref="E218:J218"/>
    <mergeCell ref="E219:J220"/>
    <mergeCell ref="A199:H199"/>
    <mergeCell ref="I199:J199"/>
    <mergeCell ref="E200:J200"/>
    <mergeCell ref="E201:J205"/>
    <mergeCell ref="D200:D205"/>
    <mergeCell ref="A200:A205"/>
    <mergeCell ref="A206:H206"/>
    <mergeCell ref="I206:J206"/>
    <mergeCell ref="A207:A211"/>
    <mergeCell ref="D207:D211"/>
    <mergeCell ref="E207:J207"/>
    <mergeCell ref="E208:J211"/>
    <mergeCell ref="A186:A193"/>
    <mergeCell ref="B186:B193"/>
    <mergeCell ref="C186:C193"/>
    <mergeCell ref="D186:D193"/>
    <mergeCell ref="E186:J186"/>
    <mergeCell ref="E187:J193"/>
    <mergeCell ref="A194:H194"/>
    <mergeCell ref="I194:J194"/>
    <mergeCell ref="A195:A198"/>
    <mergeCell ref="D195:D198"/>
    <mergeCell ref="E195:J195"/>
    <mergeCell ref="E196:J198"/>
    <mergeCell ref="A175:H175"/>
    <mergeCell ref="I175:J175"/>
    <mergeCell ref="A176:A177"/>
    <mergeCell ref="D176:D177"/>
    <mergeCell ref="E176:J176"/>
    <mergeCell ref="E177:J177"/>
    <mergeCell ref="A178:A185"/>
    <mergeCell ref="B178:B185"/>
    <mergeCell ref="C178:C185"/>
    <mergeCell ref="D178:D185"/>
    <mergeCell ref="E178:J178"/>
    <mergeCell ref="E179:J185"/>
    <mergeCell ref="A160:A166"/>
    <mergeCell ref="D160:D166"/>
    <mergeCell ref="E160:J160"/>
    <mergeCell ref="E161:J166"/>
    <mergeCell ref="A167:A174"/>
    <mergeCell ref="B167:B174"/>
    <mergeCell ref="C167:C174"/>
    <mergeCell ref="D167:D174"/>
    <mergeCell ref="E167:J167"/>
    <mergeCell ref="E168:J174"/>
    <mergeCell ref="A138:A148"/>
    <mergeCell ref="D138:D148"/>
    <mergeCell ref="E138:J138"/>
    <mergeCell ref="E139:J148"/>
    <mergeCell ref="A149:A155"/>
    <mergeCell ref="D149:D155"/>
    <mergeCell ref="E149:J149"/>
    <mergeCell ref="E150:J155"/>
    <mergeCell ref="A156:A159"/>
    <mergeCell ref="D156:D159"/>
    <mergeCell ref="E156:J156"/>
    <mergeCell ref="E157:J159"/>
    <mergeCell ref="A77:A81"/>
    <mergeCell ref="D77:D81"/>
    <mergeCell ref="E77:J77"/>
    <mergeCell ref="E78:J81"/>
    <mergeCell ref="A82:A89"/>
    <mergeCell ref="D82:D89"/>
    <mergeCell ref="E82:J82"/>
    <mergeCell ref="E83:J89"/>
    <mergeCell ref="A137:H137"/>
    <mergeCell ref="I137:J137"/>
    <mergeCell ref="A96:H96"/>
    <mergeCell ref="I96:J96"/>
    <mergeCell ref="A97:A102"/>
    <mergeCell ref="D97:D102"/>
    <mergeCell ref="E97:J97"/>
    <mergeCell ref="E98:J102"/>
    <mergeCell ref="A90:H90"/>
    <mergeCell ref="I90:J90"/>
    <mergeCell ref="A91:A95"/>
    <mergeCell ref="D91:D95"/>
    <mergeCell ref="E91:J91"/>
    <mergeCell ref="E92:J95"/>
    <mergeCell ref="A129:A136"/>
    <mergeCell ref="D129:D136"/>
    <mergeCell ref="A63:A70"/>
    <mergeCell ref="D63:D70"/>
    <mergeCell ref="E63:J63"/>
    <mergeCell ref="E64:J70"/>
    <mergeCell ref="A71:A76"/>
    <mergeCell ref="D71:D76"/>
    <mergeCell ref="E71:J71"/>
    <mergeCell ref="E72:J76"/>
    <mergeCell ref="B63:B70"/>
    <mergeCell ref="C63:C70"/>
    <mergeCell ref="A44:A51"/>
    <mergeCell ref="D44:D51"/>
    <mergeCell ref="E44:J44"/>
    <mergeCell ref="E45:J51"/>
    <mergeCell ref="A39:A43"/>
    <mergeCell ref="D39:D43"/>
    <mergeCell ref="E39:J39"/>
    <mergeCell ref="E40:J43"/>
    <mergeCell ref="A52:A62"/>
    <mergeCell ref="D52:D62"/>
    <mergeCell ref="E52:J52"/>
    <mergeCell ref="E53:J62"/>
    <mergeCell ref="D22:D31"/>
    <mergeCell ref="E22:J22"/>
    <mergeCell ref="E23:J31"/>
    <mergeCell ref="A20:J20"/>
    <mergeCell ref="A21:H21"/>
    <mergeCell ref="I21:J21"/>
    <mergeCell ref="A32:A38"/>
    <mergeCell ref="D32:D38"/>
    <mergeCell ref="E32:J32"/>
    <mergeCell ref="E33:J38"/>
    <mergeCell ref="A22:A31"/>
    <mergeCell ref="A16:C16"/>
    <mergeCell ref="D16:J16"/>
    <mergeCell ref="A17:C17"/>
    <mergeCell ref="D17:J17"/>
    <mergeCell ref="G15:H15"/>
    <mergeCell ref="I15:J15"/>
    <mergeCell ref="G14:H14"/>
    <mergeCell ref="I14:J14"/>
    <mergeCell ref="A14:B14"/>
    <mergeCell ref="A15:B15"/>
    <mergeCell ref="C14:D14"/>
    <mergeCell ref="C15:D15"/>
    <mergeCell ref="E14:F14"/>
    <mergeCell ref="E15:F15"/>
    <mergeCell ref="H8:J8"/>
    <mergeCell ref="A9:C9"/>
    <mergeCell ref="D9:F9"/>
    <mergeCell ref="G9:J9"/>
    <mergeCell ref="A10:C10"/>
    <mergeCell ref="D10:F10"/>
    <mergeCell ref="G10:J10"/>
    <mergeCell ref="A11:J11"/>
    <mergeCell ref="B13:D13"/>
    <mergeCell ref="B12:D12"/>
    <mergeCell ref="E12:F12"/>
    <mergeCell ref="E13:F13"/>
    <mergeCell ref="G12:H12"/>
    <mergeCell ref="G13:H13"/>
    <mergeCell ref="I12:J12"/>
    <mergeCell ref="I13:J13"/>
    <mergeCell ref="A18:J18"/>
    <mergeCell ref="A19:B19"/>
    <mergeCell ref="C19:E19"/>
    <mergeCell ref="F19:G19"/>
    <mergeCell ref="H19:J19"/>
    <mergeCell ref="A1:B1"/>
    <mergeCell ref="C1:D1"/>
    <mergeCell ref="H1:J1"/>
    <mergeCell ref="A2:J2"/>
    <mergeCell ref="A3:B3"/>
    <mergeCell ref="A4:B4"/>
    <mergeCell ref="C3:H3"/>
    <mergeCell ref="C4:H4"/>
    <mergeCell ref="I3:J3"/>
    <mergeCell ref="I4:J4"/>
    <mergeCell ref="A5:D5"/>
    <mergeCell ref="E5:J5"/>
    <mergeCell ref="A6:D6"/>
    <mergeCell ref="E6:J6"/>
    <mergeCell ref="A7:D7"/>
    <mergeCell ref="E7:G7"/>
    <mergeCell ref="H7:J7"/>
    <mergeCell ref="A8:D8"/>
    <mergeCell ref="E8:G8"/>
    <mergeCell ref="E129:J129"/>
    <mergeCell ref="E130:J136"/>
    <mergeCell ref="A103:A105"/>
    <mergeCell ref="D103:D105"/>
    <mergeCell ref="E103:J103"/>
    <mergeCell ref="E104:J105"/>
    <mergeCell ref="D122:D128"/>
    <mergeCell ref="E122:J122"/>
    <mergeCell ref="E123:J128"/>
    <mergeCell ref="A118:A120"/>
    <mergeCell ref="D106:D121"/>
    <mergeCell ref="E106:J106"/>
    <mergeCell ref="E107:J121"/>
    <mergeCell ref="A122:A128"/>
    <mergeCell ref="A106:A117"/>
    <mergeCell ref="A244:H244"/>
    <mergeCell ref="I244:J244"/>
    <mergeCell ref="A245:A249"/>
    <mergeCell ref="D245:D249"/>
    <mergeCell ref="E245:J245"/>
    <mergeCell ref="E246:J249"/>
    <mergeCell ref="A250:J250"/>
    <mergeCell ref="A251:H251"/>
    <mergeCell ref="I251:J251"/>
    <mergeCell ref="A265:H265"/>
    <mergeCell ref="I265:J265"/>
    <mergeCell ref="A266:A271"/>
    <mergeCell ref="D266:D271"/>
    <mergeCell ref="E266:J266"/>
    <mergeCell ref="E267:J271"/>
    <mergeCell ref="A252:A256"/>
    <mergeCell ref="D252:D256"/>
    <mergeCell ref="E252:J252"/>
    <mergeCell ref="E253:J256"/>
    <mergeCell ref="A257:H257"/>
    <mergeCell ref="I257:J257"/>
    <mergeCell ref="A258:A264"/>
    <mergeCell ref="D258:D264"/>
    <mergeCell ref="E258:J258"/>
    <mergeCell ref="E259:J264"/>
  </mergeCells>
  <conditionalFormatting sqref="C1:D1 F1 H1:J1 C19:E19 H19:J19 A4:J4 A6:J6 A8:J8 A10:J10 A15 A17:J17 C32:C37 C71:C89 C97:C105 C195:C198 C207:C210 C218:C220 C245:C249 C252:C256 C266:C271 A13:B13 E13 G13 I13 C15 E15 G15:J15 C39:C50 C258:C264 C138:C165">
    <cfRule type="containsBlanks" dxfId="20" priority="50">
      <formula>LEN(TRIM(A1))=0</formula>
    </cfRule>
  </conditionalFormatting>
  <conditionalFormatting sqref="C22:C30">
    <cfRule type="containsBlanks" dxfId="19" priority="49">
      <formula>LEN(TRIM(C22))=0</formula>
    </cfRule>
  </conditionalFormatting>
  <conditionalFormatting sqref="C52:C61">
    <cfRule type="containsBlanks" dxfId="18" priority="44">
      <formula>LEN(TRIM(C52))=0</formula>
    </cfRule>
  </conditionalFormatting>
  <conditionalFormatting sqref="C91:C95">
    <cfRule type="containsBlanks" dxfId="17" priority="39">
      <formula>LEN(TRIM(C91))=0</formula>
    </cfRule>
  </conditionalFormatting>
  <conditionalFormatting sqref="C122:C128">
    <cfRule type="containsBlanks" dxfId="16" priority="36">
      <formula>LEN(TRIM(C122))=0</formula>
    </cfRule>
  </conditionalFormatting>
  <conditionalFormatting sqref="C122:C127">
    <cfRule type="cellIs" dxfId="15" priority="34" operator="equal">
      <formula>$A$121="No"</formula>
    </cfRule>
  </conditionalFormatting>
  <conditionalFormatting sqref="C128">
    <cfRule type="cellIs" dxfId="14" priority="32" operator="equal">
      <formula>$A$121="Si"</formula>
    </cfRule>
  </conditionalFormatting>
  <conditionalFormatting sqref="C129:C136">
    <cfRule type="containsBlanks" dxfId="13" priority="30">
      <formula>LEN(TRIM(C129))=0</formula>
    </cfRule>
  </conditionalFormatting>
  <conditionalFormatting sqref="C136">
    <cfRule type="cellIs" dxfId="12" priority="29" operator="equal">
      <formula>$A$121="Si"</formula>
    </cfRule>
  </conditionalFormatting>
  <conditionalFormatting sqref="C129:C135">
    <cfRule type="cellIs" dxfId="11" priority="28" operator="equal">
      <formula>$A$121="No"</formula>
    </cfRule>
  </conditionalFormatting>
  <conditionalFormatting sqref="C200:C204">
    <cfRule type="containsBlanks" dxfId="10" priority="21">
      <formula>LEN(TRIM(C200))=0</formula>
    </cfRule>
  </conditionalFormatting>
  <conditionalFormatting sqref="C212:C215">
    <cfRule type="containsBlanks" dxfId="9" priority="19">
      <formula>LEN(TRIM(C212))=0</formula>
    </cfRule>
  </conditionalFormatting>
  <conditionalFormatting sqref="C223:C234">
    <cfRule type="containsBlanks" dxfId="8" priority="16">
      <formula>LEN(TRIM(C223))=0</formula>
    </cfRule>
  </conditionalFormatting>
  <conditionalFormatting sqref="C176:C177">
    <cfRule type="containsBlanks" dxfId="7" priority="8">
      <formula>LEN(TRIM(C176))=0</formula>
    </cfRule>
  </conditionalFormatting>
  <conditionalFormatting sqref="C106:C119 C121">
    <cfRule type="containsBlanks" dxfId="6" priority="7">
      <formula>LEN(TRIM(C106))=0</formula>
    </cfRule>
  </conditionalFormatting>
  <conditionalFormatting sqref="C121">
    <cfRule type="cellIs" dxfId="5" priority="6" operator="equal">
      <formula>$A$121="Si"</formula>
    </cfRule>
  </conditionalFormatting>
  <conditionalFormatting sqref="C106:C119">
    <cfRule type="cellIs" dxfId="4" priority="5" operator="equal">
      <formula>$A$121="No"</formula>
    </cfRule>
  </conditionalFormatting>
  <conditionalFormatting sqref="A121">
    <cfRule type="containsBlanks" dxfId="3" priority="4">
      <formula>LEN(TRIM(A121))=0</formula>
    </cfRule>
  </conditionalFormatting>
  <conditionalFormatting sqref="C120">
    <cfRule type="containsBlanks" dxfId="2" priority="3">
      <formula>LEN(TRIM(C120))=0</formula>
    </cfRule>
  </conditionalFormatting>
  <conditionalFormatting sqref="C120">
    <cfRule type="cellIs" dxfId="1" priority="2" operator="equal">
      <formula>$A$121="Si"</formula>
    </cfRule>
  </conditionalFormatting>
  <conditionalFormatting sqref="C236:C243">
    <cfRule type="containsBlanks" dxfId="0" priority="1">
      <formula>LEN(TRIM(C236))=0</formula>
    </cfRule>
  </conditionalFormatting>
  <dataValidations count="2">
    <dataValidation type="date" allowBlank="1" showInputMessage="1" showErrorMessage="1" errorTitle="Fecha Errada" error="La fecha ingresada no esta en el formato adecuado o esta fuera del rango" sqref="C1:D1" xr:uid="{00000000-0002-0000-0000-000000000000}">
      <formula1>44197</formula1>
      <formula2>44561</formula2>
    </dataValidation>
    <dataValidation type="decimal" allowBlank="1" showInputMessage="1" showErrorMessage="1" errorTitle="Dato errado" error="Tome las coordenadas, Latitud y Longitud, tal cual se muestran en la APP" sqref="C19:E19 H19:J19" xr:uid="{00000000-0002-0000-0000-000001000000}">
      <formula1>-100</formula1>
      <formula2>100</formula2>
    </dataValidation>
  </dataValidations>
  <printOptions horizontalCentered="1"/>
  <pageMargins left="0.23622047244094491" right="0.23622047244094491" top="1.2204724409448819" bottom="0.74803149606299213" header="0.31496062992125984" footer="0.31496062992125984"/>
  <pageSetup scale="85" fitToHeight="0" orientation="landscape" r:id="rId1"/>
  <headerFooter>
    <oddHeader>&amp;L&amp;G&amp;C&amp;"Arial,Normal"&amp;10PROCESO
PROTECCIÓN
REGISTRO CASA DE PROTECCIÓN SRD&amp;R&amp;"Arial,Normal"&amp;10F2.A2.G19.P 
Versión 3 
Página &amp;P de &amp;N 
05/03/2021 
Clasificación de la Información 
Clasificada</oddHeader>
    <oddFooter>&amp;C&amp;G</oddFooter>
  </headerFooter>
  <rowBreaks count="6" manualBreakCount="6">
    <brk id="31" max="9" man="1"/>
    <brk id="62" max="9" man="1"/>
    <brk id="105" max="9" man="1"/>
    <brk id="166" max="9" man="1"/>
    <brk id="271" max="9" man="1"/>
    <brk id="275" max="9" man="1"/>
  </rowBreaks>
  <drawing r:id="rId2"/>
  <legacyDrawingHF r:id="rId3"/>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2000000}">
          <x14:formula1>
            <xm:f>Tablas!$A$2:$A$5</xm:f>
          </x14:formula1>
          <xm:sqref>F1</xm:sqref>
        </x14:dataValidation>
        <x14:dataValidation type="list" allowBlank="1" showInputMessage="1" showErrorMessage="1" xr:uid="{00000000-0002-0000-0000-000003000000}">
          <x14:formula1>
            <xm:f>Tablas!$B$2:$B$3</xm:f>
          </x14:formula1>
          <xm:sqref>C218:C219 C48:C50 C71:C89 C91:C95 C195:C198 C200:C203 C207:C210 C212:C215 C176:C177 C223:C234 C143:C145 C245:C249 C252:C256 C266:C271 C22:C24 C39:C45 C52:C61 C258:C264 C97:C136 C26:C28 C30 C32:C37 C149:C162 C165 C138:C140 C236:C243</xm:sqref>
        </x14:dataValidation>
        <x14:dataValidation type="list" allowBlank="1" showInputMessage="1" showErrorMessage="1" xr:uid="{00000000-0002-0000-0000-000004000000}">
          <x14:formula1>
            <xm:f>Tablas!$C$2</xm:f>
          </x14:formula1>
          <xm:sqref>C51 C166 C211 C216 C62 C31 C38 C205</xm:sqref>
        </x14:dataValidation>
        <x14:dataValidation type="list" allowBlank="1" showInputMessage="1" showErrorMessage="1" xr:uid="{00000000-0002-0000-0000-000005000000}">
          <x14:formula1>
            <xm:f>Tablas!$D$2:$D$3</xm:f>
          </x14:formula1>
          <xm:sqref>D167:D174</xm:sqref>
        </x14:dataValidation>
        <x14:dataValidation type="list" allowBlank="1" showInputMessage="1" showErrorMessage="1" xr:uid="{00000000-0002-0000-0000-000006000000}">
          <x14:formula1>
            <xm:f>Tablas!$E$2:$E$3</xm:f>
          </x14:formula1>
          <xm:sqref>A121</xm:sqref>
        </x14:dataValidation>
        <x14:dataValidation type="list" allowBlank="1" showInputMessage="1" showErrorMessage="1" xr:uid="{00000000-0002-0000-0000-000007000000}">
          <x14:formula1>
            <xm:f>Tablas!$D$2:$D$4</xm:f>
          </x14:formula1>
          <xm:sqref>D178:D193 D63:D70</xm:sqref>
        </x14:dataValidation>
        <x14:dataValidation type="list" allowBlank="1" showInputMessage="1" showErrorMessage="1" xr:uid="{00000000-0002-0000-0000-000008000000}">
          <x14:formula1>
            <xm:f>Tablas!$B$2:$B$4</xm:f>
          </x14:formula1>
          <xm:sqref>C141:C142 C25 C46:C47 C146:C148 C220 C29 C163:C164 C204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T7"/>
  <sheetViews>
    <sheetView showGridLines="0" topLeftCell="MD1" zoomScale="60" zoomScaleNormal="60" workbookViewId="0">
      <pane ySplit="6" topLeftCell="A7" activePane="bottomLeft" state="frozen"/>
      <selection pane="bottomLeft" activeCell="MS2" sqref="MS2"/>
    </sheetView>
  </sheetViews>
  <sheetFormatPr baseColWidth="10" defaultColWidth="25.7109375" defaultRowHeight="15" customHeight="1" x14ac:dyDescent="0.25"/>
  <cols>
    <col min="1" max="13" width="15.7109375" style="2" customWidth="1"/>
    <col min="14" max="14" width="23" style="2" bestFit="1" customWidth="1"/>
    <col min="15" max="15" width="15" style="2" bestFit="1" customWidth="1"/>
    <col min="16" max="28" width="15.7109375" style="2" customWidth="1"/>
    <col min="29" max="45" width="35.7109375" style="2" customWidth="1"/>
    <col min="46" max="76" width="25.7109375" style="2"/>
    <col min="77" max="77" width="30.7109375" style="2" customWidth="1"/>
    <col min="78" max="112" width="25.7109375" style="2"/>
    <col min="113" max="113" width="30.7109375" style="2" customWidth="1"/>
    <col min="114" max="117" width="25.7109375" style="2"/>
    <col min="118" max="187" width="11.7109375" style="2" customWidth="1"/>
    <col min="188" max="188" width="15.7109375" style="2" customWidth="1"/>
    <col min="189" max="204" width="11.42578125" style="2" customWidth="1"/>
    <col min="205" max="316" width="11.7109375" style="2" customWidth="1"/>
    <col min="317" max="16384" width="25.7109375" style="2"/>
  </cols>
  <sheetData>
    <row r="1" spans="1:358" ht="30" customHeight="1" x14ac:dyDescent="0.25">
      <c r="A1" s="216"/>
      <c r="B1" s="222" t="s">
        <v>510</v>
      </c>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222"/>
      <c r="BE1" s="222"/>
      <c r="BF1" s="222"/>
      <c r="BG1" s="222"/>
      <c r="BH1" s="222"/>
      <c r="BI1" s="222"/>
      <c r="BJ1" s="222"/>
      <c r="BK1" s="222"/>
      <c r="BL1" s="222"/>
      <c r="BM1" s="222"/>
      <c r="BN1" s="222"/>
      <c r="BO1" s="222"/>
      <c r="BP1" s="222"/>
      <c r="BQ1" s="222"/>
      <c r="BR1" s="222"/>
      <c r="BS1" s="222"/>
      <c r="BT1" s="222"/>
      <c r="BU1" s="222"/>
      <c r="BV1" s="222"/>
      <c r="BW1" s="222"/>
      <c r="BX1" s="222"/>
      <c r="BY1" s="222"/>
      <c r="BZ1" s="222"/>
      <c r="CA1" s="222"/>
      <c r="CB1" s="222"/>
      <c r="CC1" s="222"/>
      <c r="CD1" s="222"/>
      <c r="CE1" s="222"/>
      <c r="CF1" s="222"/>
      <c r="CG1" s="222"/>
      <c r="CH1" s="222"/>
      <c r="CI1" s="222"/>
      <c r="CJ1" s="222"/>
      <c r="CK1" s="222"/>
      <c r="CL1" s="222"/>
      <c r="CM1" s="222"/>
      <c r="CN1" s="222"/>
      <c r="CO1" s="222"/>
      <c r="CP1" s="222"/>
      <c r="CQ1" s="222"/>
      <c r="CR1" s="222"/>
      <c r="CS1" s="222"/>
      <c r="CT1" s="222"/>
      <c r="CU1" s="222"/>
      <c r="CV1" s="222"/>
      <c r="CW1" s="222"/>
      <c r="CX1" s="222"/>
      <c r="CY1" s="222"/>
      <c r="CZ1" s="222"/>
      <c r="DA1" s="222"/>
      <c r="DB1" s="222"/>
      <c r="DC1" s="222"/>
      <c r="DD1" s="222"/>
      <c r="DE1" s="222"/>
      <c r="DF1" s="222"/>
      <c r="DG1" s="222"/>
      <c r="DH1" s="222"/>
      <c r="DI1" s="222"/>
      <c r="DJ1" s="222"/>
      <c r="DK1" s="222"/>
      <c r="DL1" s="222"/>
      <c r="DM1" s="222"/>
      <c r="DN1" s="222"/>
      <c r="DO1" s="222"/>
      <c r="DP1" s="222"/>
      <c r="DQ1" s="222"/>
      <c r="DR1" s="222"/>
      <c r="DS1" s="222"/>
      <c r="DT1" s="222"/>
      <c r="DU1" s="222"/>
      <c r="DV1" s="222"/>
      <c r="DW1" s="222"/>
      <c r="DX1" s="222"/>
      <c r="DY1" s="222"/>
      <c r="DZ1" s="222"/>
      <c r="EA1" s="222"/>
      <c r="EB1" s="222"/>
      <c r="EC1" s="222"/>
      <c r="ED1" s="222"/>
      <c r="EE1" s="222"/>
      <c r="EF1" s="222"/>
      <c r="EG1" s="222"/>
      <c r="EH1" s="222"/>
      <c r="EI1" s="222"/>
      <c r="EJ1" s="222"/>
      <c r="EK1" s="222"/>
      <c r="EL1" s="222"/>
      <c r="EM1" s="222"/>
      <c r="EN1" s="222"/>
      <c r="EO1" s="222"/>
      <c r="EP1" s="222"/>
      <c r="EQ1" s="222"/>
      <c r="ER1" s="222"/>
      <c r="ES1" s="222"/>
      <c r="ET1" s="222"/>
      <c r="EU1" s="222"/>
      <c r="EV1" s="222"/>
      <c r="EW1" s="222"/>
      <c r="EX1" s="222"/>
      <c r="EY1" s="222"/>
      <c r="EZ1" s="222"/>
      <c r="FA1" s="222"/>
      <c r="FB1" s="222"/>
      <c r="FC1" s="222"/>
      <c r="FD1" s="222"/>
      <c r="FE1" s="222"/>
      <c r="FF1" s="222"/>
      <c r="FG1" s="222"/>
      <c r="FH1" s="222"/>
      <c r="FI1" s="222"/>
      <c r="FJ1" s="222"/>
      <c r="FK1" s="222"/>
      <c r="FL1" s="222"/>
      <c r="FM1" s="222"/>
      <c r="FN1" s="222"/>
      <c r="FO1" s="222"/>
      <c r="FP1" s="222"/>
      <c r="FQ1" s="222"/>
      <c r="FR1" s="222"/>
      <c r="FS1" s="222"/>
      <c r="FT1" s="222"/>
      <c r="FU1" s="222"/>
      <c r="FV1" s="222"/>
      <c r="FW1" s="222"/>
      <c r="FX1" s="222"/>
      <c r="FY1" s="222"/>
      <c r="FZ1" s="222"/>
      <c r="GA1" s="222"/>
      <c r="GB1" s="222"/>
      <c r="GC1" s="222"/>
      <c r="GD1" s="222"/>
      <c r="GE1" s="222"/>
      <c r="GF1" s="222"/>
      <c r="GG1" s="222"/>
      <c r="GH1" s="222"/>
      <c r="GI1" s="222"/>
      <c r="GJ1" s="222"/>
      <c r="GK1" s="222"/>
      <c r="GL1" s="222"/>
      <c r="GM1" s="222"/>
      <c r="GN1" s="222"/>
      <c r="GO1" s="222"/>
      <c r="GP1" s="222"/>
      <c r="GQ1" s="222"/>
      <c r="GR1" s="222"/>
      <c r="GS1" s="222"/>
      <c r="GT1" s="222"/>
      <c r="GU1" s="222"/>
      <c r="GV1" s="222"/>
      <c r="GW1" s="222"/>
      <c r="GX1" s="222"/>
      <c r="GY1" s="222"/>
      <c r="GZ1" s="222"/>
      <c r="HA1" s="222"/>
      <c r="HB1" s="222"/>
      <c r="HC1" s="222"/>
      <c r="HD1" s="222"/>
      <c r="HE1" s="222"/>
      <c r="HF1" s="222"/>
      <c r="HG1" s="222"/>
      <c r="HH1" s="222"/>
      <c r="HI1" s="222"/>
      <c r="HJ1" s="222"/>
      <c r="HK1" s="222"/>
      <c r="HL1" s="222"/>
      <c r="HM1" s="222"/>
      <c r="HN1" s="222"/>
      <c r="HO1" s="222"/>
      <c r="HP1" s="222"/>
      <c r="HQ1" s="222"/>
      <c r="HR1" s="222"/>
      <c r="HS1" s="222"/>
      <c r="HT1" s="222"/>
      <c r="HU1" s="222"/>
      <c r="HV1" s="222"/>
      <c r="HW1" s="222"/>
      <c r="HX1" s="222"/>
      <c r="HY1" s="222"/>
      <c r="HZ1" s="222"/>
      <c r="IA1" s="222"/>
      <c r="IB1" s="222"/>
      <c r="IC1" s="222"/>
      <c r="ID1" s="222"/>
      <c r="IE1" s="222"/>
      <c r="IF1" s="222"/>
      <c r="IG1" s="222"/>
      <c r="IH1" s="222"/>
      <c r="II1" s="222"/>
      <c r="IJ1" s="222"/>
      <c r="IK1" s="222"/>
      <c r="IL1" s="222"/>
      <c r="IM1" s="222"/>
      <c r="IN1" s="222"/>
      <c r="IO1" s="222"/>
      <c r="IP1" s="222"/>
      <c r="IQ1" s="222"/>
      <c r="IR1" s="222"/>
      <c r="IS1" s="222"/>
      <c r="IT1" s="222"/>
      <c r="IU1" s="222"/>
      <c r="IV1" s="222"/>
      <c r="IW1" s="222"/>
      <c r="IX1" s="222"/>
      <c r="IY1" s="222"/>
      <c r="IZ1" s="222"/>
      <c r="JA1" s="222"/>
      <c r="JB1" s="222"/>
      <c r="JC1" s="222"/>
      <c r="JD1" s="222"/>
      <c r="JE1" s="222"/>
      <c r="JF1" s="222"/>
      <c r="JG1" s="222"/>
      <c r="JH1" s="222"/>
      <c r="JI1" s="222"/>
      <c r="JJ1" s="222"/>
      <c r="JK1" s="222"/>
      <c r="JL1" s="222"/>
      <c r="JM1" s="222"/>
      <c r="JN1" s="222"/>
      <c r="JO1" s="222"/>
      <c r="JP1" s="222"/>
      <c r="JQ1" s="222"/>
      <c r="JR1" s="222"/>
      <c r="JS1" s="222"/>
      <c r="JT1" s="222"/>
      <c r="JU1" s="222"/>
      <c r="JV1" s="222"/>
      <c r="JW1" s="222"/>
      <c r="JX1" s="222"/>
      <c r="JY1" s="222"/>
      <c r="JZ1" s="222"/>
      <c r="KA1" s="222"/>
      <c r="KB1" s="222"/>
      <c r="KC1" s="222"/>
      <c r="KD1" s="222"/>
      <c r="KE1" s="222"/>
      <c r="KF1" s="222"/>
      <c r="KG1" s="222"/>
      <c r="KH1" s="222"/>
      <c r="KI1" s="222"/>
      <c r="KJ1" s="222"/>
      <c r="KK1" s="222"/>
      <c r="KL1" s="222"/>
      <c r="KM1" s="222"/>
      <c r="KN1" s="222"/>
      <c r="KO1" s="222"/>
      <c r="KP1" s="222"/>
      <c r="KQ1" s="222"/>
      <c r="KR1" s="222"/>
      <c r="KS1" s="222"/>
      <c r="KT1" s="222"/>
      <c r="KU1" s="222"/>
      <c r="KV1" s="222"/>
      <c r="KW1" s="222"/>
      <c r="KX1" s="222"/>
      <c r="KY1" s="222"/>
      <c r="KZ1" s="222"/>
      <c r="LA1" s="222"/>
      <c r="LB1" s="222"/>
      <c r="LC1" s="222"/>
      <c r="LD1" s="222"/>
      <c r="LE1" s="222"/>
      <c r="LF1" s="222"/>
      <c r="LG1" s="222"/>
      <c r="LH1" s="222"/>
      <c r="LI1" s="222"/>
      <c r="LJ1" s="222"/>
      <c r="LK1" s="222"/>
      <c r="LL1" s="222"/>
      <c r="LM1" s="222"/>
      <c r="LN1" s="222"/>
      <c r="LO1" s="222"/>
      <c r="LP1" s="222"/>
      <c r="LQ1" s="222"/>
      <c r="LR1" s="222"/>
      <c r="LS1" s="222"/>
      <c r="LT1" s="222"/>
      <c r="LU1" s="222"/>
      <c r="LV1" s="222"/>
      <c r="LW1" s="222"/>
      <c r="LX1" s="222"/>
      <c r="LY1" s="222"/>
      <c r="LZ1" s="222"/>
      <c r="MA1" s="222"/>
      <c r="MB1" s="222"/>
      <c r="MC1" s="222"/>
      <c r="MD1" s="222"/>
      <c r="ME1" s="222"/>
      <c r="MF1" s="222"/>
      <c r="MG1" s="222"/>
      <c r="MH1" s="222"/>
      <c r="MI1" s="222"/>
      <c r="MJ1" s="222"/>
      <c r="MK1" s="222"/>
      <c r="ML1" s="222"/>
      <c r="MM1" s="222"/>
      <c r="MN1" s="222"/>
      <c r="MO1" s="222"/>
      <c r="MP1" s="222"/>
      <c r="MQ1" s="222"/>
      <c r="MR1" s="222"/>
      <c r="MS1" s="4" t="s">
        <v>511</v>
      </c>
      <c r="MT1" s="90">
        <v>44260</v>
      </c>
    </row>
    <row r="2" spans="1:358" ht="30" customHeight="1" x14ac:dyDescent="0.25">
      <c r="A2" s="217"/>
      <c r="B2" s="223"/>
      <c r="C2" s="223"/>
      <c r="D2" s="223"/>
      <c r="E2" s="223"/>
      <c r="F2" s="223"/>
      <c r="G2" s="223"/>
      <c r="H2" s="223"/>
      <c r="I2" s="223"/>
      <c r="J2" s="223"/>
      <c r="K2" s="223"/>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223"/>
      <c r="AV2" s="223"/>
      <c r="AW2" s="223"/>
      <c r="AX2" s="223"/>
      <c r="AY2" s="223"/>
      <c r="AZ2" s="223"/>
      <c r="BA2" s="223"/>
      <c r="BB2" s="223"/>
      <c r="BC2" s="223"/>
      <c r="BD2" s="223"/>
      <c r="BE2" s="223"/>
      <c r="BF2" s="223"/>
      <c r="BG2" s="223"/>
      <c r="BH2" s="223"/>
      <c r="BI2" s="223"/>
      <c r="BJ2" s="223"/>
      <c r="BK2" s="223"/>
      <c r="BL2" s="223"/>
      <c r="BM2" s="223"/>
      <c r="BN2" s="223"/>
      <c r="BO2" s="223"/>
      <c r="BP2" s="223"/>
      <c r="BQ2" s="223"/>
      <c r="BR2" s="223"/>
      <c r="BS2" s="223"/>
      <c r="BT2" s="223"/>
      <c r="BU2" s="223"/>
      <c r="BV2" s="223"/>
      <c r="BW2" s="223"/>
      <c r="BX2" s="223"/>
      <c r="BY2" s="223"/>
      <c r="BZ2" s="223"/>
      <c r="CA2" s="223"/>
      <c r="CB2" s="223"/>
      <c r="CC2" s="223"/>
      <c r="CD2" s="223"/>
      <c r="CE2" s="223"/>
      <c r="CF2" s="223"/>
      <c r="CG2" s="223"/>
      <c r="CH2" s="223"/>
      <c r="CI2" s="223"/>
      <c r="CJ2" s="223"/>
      <c r="CK2" s="223"/>
      <c r="CL2" s="223"/>
      <c r="CM2" s="223"/>
      <c r="CN2" s="223"/>
      <c r="CO2" s="223"/>
      <c r="CP2" s="223"/>
      <c r="CQ2" s="223"/>
      <c r="CR2" s="223"/>
      <c r="CS2" s="223"/>
      <c r="CT2" s="223"/>
      <c r="CU2" s="223"/>
      <c r="CV2" s="223"/>
      <c r="CW2" s="223"/>
      <c r="CX2" s="223"/>
      <c r="CY2" s="223"/>
      <c r="CZ2" s="223"/>
      <c r="DA2" s="223"/>
      <c r="DB2" s="223"/>
      <c r="DC2" s="223"/>
      <c r="DD2" s="223"/>
      <c r="DE2" s="223"/>
      <c r="DF2" s="223"/>
      <c r="DG2" s="223"/>
      <c r="DH2" s="223"/>
      <c r="DI2" s="223"/>
      <c r="DJ2" s="223"/>
      <c r="DK2" s="223"/>
      <c r="DL2" s="223"/>
      <c r="DM2" s="223"/>
      <c r="DN2" s="223"/>
      <c r="DO2" s="223"/>
      <c r="DP2" s="223"/>
      <c r="DQ2" s="223"/>
      <c r="DR2" s="223"/>
      <c r="DS2" s="223"/>
      <c r="DT2" s="223"/>
      <c r="DU2" s="223"/>
      <c r="DV2" s="223"/>
      <c r="DW2" s="223"/>
      <c r="DX2" s="223"/>
      <c r="DY2" s="223"/>
      <c r="DZ2" s="223"/>
      <c r="EA2" s="223"/>
      <c r="EB2" s="223"/>
      <c r="EC2" s="223"/>
      <c r="ED2" s="223"/>
      <c r="EE2" s="223"/>
      <c r="EF2" s="223"/>
      <c r="EG2" s="223"/>
      <c r="EH2" s="223"/>
      <c r="EI2" s="223"/>
      <c r="EJ2" s="223"/>
      <c r="EK2" s="223"/>
      <c r="EL2" s="223"/>
      <c r="EM2" s="223"/>
      <c r="EN2" s="223"/>
      <c r="EO2" s="223"/>
      <c r="EP2" s="223"/>
      <c r="EQ2" s="223"/>
      <c r="ER2" s="223"/>
      <c r="ES2" s="223"/>
      <c r="ET2" s="223"/>
      <c r="EU2" s="223"/>
      <c r="EV2" s="223"/>
      <c r="EW2" s="223"/>
      <c r="EX2" s="223"/>
      <c r="EY2" s="223"/>
      <c r="EZ2" s="223"/>
      <c r="FA2" s="223"/>
      <c r="FB2" s="223"/>
      <c r="FC2" s="223"/>
      <c r="FD2" s="223"/>
      <c r="FE2" s="223"/>
      <c r="FF2" s="223"/>
      <c r="FG2" s="223"/>
      <c r="FH2" s="223"/>
      <c r="FI2" s="223"/>
      <c r="FJ2" s="223"/>
      <c r="FK2" s="223"/>
      <c r="FL2" s="223"/>
      <c r="FM2" s="223"/>
      <c r="FN2" s="223"/>
      <c r="FO2" s="223"/>
      <c r="FP2" s="223"/>
      <c r="FQ2" s="223"/>
      <c r="FR2" s="223"/>
      <c r="FS2" s="223"/>
      <c r="FT2" s="223"/>
      <c r="FU2" s="223"/>
      <c r="FV2" s="223"/>
      <c r="FW2" s="223"/>
      <c r="FX2" s="223"/>
      <c r="FY2" s="223"/>
      <c r="FZ2" s="223"/>
      <c r="GA2" s="223"/>
      <c r="GB2" s="223"/>
      <c r="GC2" s="223"/>
      <c r="GD2" s="223"/>
      <c r="GE2" s="223"/>
      <c r="GF2" s="223"/>
      <c r="GG2" s="223"/>
      <c r="GH2" s="223"/>
      <c r="GI2" s="223"/>
      <c r="GJ2" s="223"/>
      <c r="GK2" s="223"/>
      <c r="GL2" s="223"/>
      <c r="GM2" s="223"/>
      <c r="GN2" s="223"/>
      <c r="GO2" s="223"/>
      <c r="GP2" s="223"/>
      <c r="GQ2" s="223"/>
      <c r="GR2" s="223"/>
      <c r="GS2" s="223"/>
      <c r="GT2" s="223"/>
      <c r="GU2" s="223"/>
      <c r="GV2" s="223"/>
      <c r="GW2" s="223"/>
      <c r="GX2" s="223"/>
      <c r="GY2" s="223"/>
      <c r="GZ2" s="223"/>
      <c r="HA2" s="223"/>
      <c r="HB2" s="223"/>
      <c r="HC2" s="223"/>
      <c r="HD2" s="223"/>
      <c r="HE2" s="223"/>
      <c r="HF2" s="223"/>
      <c r="HG2" s="223"/>
      <c r="HH2" s="223"/>
      <c r="HI2" s="223"/>
      <c r="HJ2" s="223"/>
      <c r="HK2" s="223"/>
      <c r="HL2" s="223"/>
      <c r="HM2" s="223"/>
      <c r="HN2" s="223"/>
      <c r="HO2" s="223"/>
      <c r="HP2" s="223"/>
      <c r="HQ2" s="223"/>
      <c r="HR2" s="223"/>
      <c r="HS2" s="223"/>
      <c r="HT2" s="223"/>
      <c r="HU2" s="223"/>
      <c r="HV2" s="223"/>
      <c r="HW2" s="223"/>
      <c r="HX2" s="223"/>
      <c r="HY2" s="223"/>
      <c r="HZ2" s="223"/>
      <c r="IA2" s="223"/>
      <c r="IB2" s="223"/>
      <c r="IC2" s="223"/>
      <c r="ID2" s="223"/>
      <c r="IE2" s="223"/>
      <c r="IF2" s="223"/>
      <c r="IG2" s="223"/>
      <c r="IH2" s="223"/>
      <c r="II2" s="223"/>
      <c r="IJ2" s="223"/>
      <c r="IK2" s="223"/>
      <c r="IL2" s="223"/>
      <c r="IM2" s="223"/>
      <c r="IN2" s="223"/>
      <c r="IO2" s="223"/>
      <c r="IP2" s="223"/>
      <c r="IQ2" s="223"/>
      <c r="IR2" s="223"/>
      <c r="IS2" s="223"/>
      <c r="IT2" s="223"/>
      <c r="IU2" s="223"/>
      <c r="IV2" s="223"/>
      <c r="IW2" s="223"/>
      <c r="IX2" s="223"/>
      <c r="IY2" s="223"/>
      <c r="IZ2" s="223"/>
      <c r="JA2" s="223"/>
      <c r="JB2" s="223"/>
      <c r="JC2" s="223"/>
      <c r="JD2" s="223"/>
      <c r="JE2" s="223"/>
      <c r="JF2" s="223"/>
      <c r="JG2" s="223"/>
      <c r="JH2" s="223"/>
      <c r="JI2" s="223"/>
      <c r="JJ2" s="223"/>
      <c r="JK2" s="223"/>
      <c r="JL2" s="223"/>
      <c r="JM2" s="223"/>
      <c r="JN2" s="223"/>
      <c r="JO2" s="223"/>
      <c r="JP2" s="223"/>
      <c r="JQ2" s="223"/>
      <c r="JR2" s="223"/>
      <c r="JS2" s="223"/>
      <c r="JT2" s="223"/>
      <c r="JU2" s="223"/>
      <c r="JV2" s="223"/>
      <c r="JW2" s="223"/>
      <c r="JX2" s="223"/>
      <c r="JY2" s="223"/>
      <c r="JZ2" s="223"/>
      <c r="KA2" s="223"/>
      <c r="KB2" s="223"/>
      <c r="KC2" s="223"/>
      <c r="KD2" s="223"/>
      <c r="KE2" s="223"/>
      <c r="KF2" s="223"/>
      <c r="KG2" s="223"/>
      <c r="KH2" s="223"/>
      <c r="KI2" s="223"/>
      <c r="KJ2" s="223"/>
      <c r="KK2" s="223"/>
      <c r="KL2" s="223"/>
      <c r="KM2" s="223"/>
      <c r="KN2" s="223"/>
      <c r="KO2" s="223"/>
      <c r="KP2" s="223"/>
      <c r="KQ2" s="223"/>
      <c r="KR2" s="223"/>
      <c r="KS2" s="223"/>
      <c r="KT2" s="223"/>
      <c r="KU2" s="223"/>
      <c r="KV2" s="223"/>
      <c r="KW2" s="223"/>
      <c r="KX2" s="223"/>
      <c r="KY2" s="223"/>
      <c r="KZ2" s="223"/>
      <c r="LA2" s="223"/>
      <c r="LB2" s="223"/>
      <c r="LC2" s="223"/>
      <c r="LD2" s="223"/>
      <c r="LE2" s="223"/>
      <c r="LF2" s="223"/>
      <c r="LG2" s="223"/>
      <c r="LH2" s="223"/>
      <c r="LI2" s="223"/>
      <c r="LJ2" s="223"/>
      <c r="LK2" s="223"/>
      <c r="LL2" s="223"/>
      <c r="LM2" s="223"/>
      <c r="LN2" s="223"/>
      <c r="LO2" s="223"/>
      <c r="LP2" s="223"/>
      <c r="LQ2" s="223"/>
      <c r="LR2" s="223"/>
      <c r="LS2" s="223"/>
      <c r="LT2" s="223"/>
      <c r="LU2" s="223"/>
      <c r="LV2" s="223"/>
      <c r="LW2" s="223"/>
      <c r="LX2" s="223"/>
      <c r="LY2" s="223"/>
      <c r="LZ2" s="223"/>
      <c r="MA2" s="223"/>
      <c r="MB2" s="223"/>
      <c r="MC2" s="223"/>
      <c r="MD2" s="223"/>
      <c r="ME2" s="223"/>
      <c r="MF2" s="223"/>
      <c r="MG2" s="223"/>
      <c r="MH2" s="223"/>
      <c r="MI2" s="223"/>
      <c r="MJ2" s="223"/>
      <c r="MK2" s="223"/>
      <c r="ML2" s="223"/>
      <c r="MM2" s="223"/>
      <c r="MN2" s="223"/>
      <c r="MO2" s="223"/>
      <c r="MP2" s="223"/>
      <c r="MQ2" s="223"/>
      <c r="MR2" s="223"/>
      <c r="MS2" s="5" t="s">
        <v>294</v>
      </c>
      <c r="MT2" s="53" t="s">
        <v>283</v>
      </c>
    </row>
    <row r="3" spans="1:358" ht="30" customHeight="1" thickBot="1" x14ac:dyDescent="0.3">
      <c r="A3" s="218"/>
      <c r="B3" s="224"/>
      <c r="C3" s="224"/>
      <c r="D3" s="224"/>
      <c r="E3" s="224"/>
      <c r="F3" s="224"/>
      <c r="G3" s="224"/>
      <c r="H3" s="224"/>
      <c r="I3" s="224"/>
      <c r="J3" s="224"/>
      <c r="K3" s="224"/>
      <c r="L3" s="224"/>
      <c r="M3" s="224"/>
      <c r="N3" s="224"/>
      <c r="O3" s="224"/>
      <c r="P3" s="224"/>
      <c r="Q3" s="224"/>
      <c r="R3" s="224"/>
      <c r="S3" s="224"/>
      <c r="T3" s="224"/>
      <c r="U3" s="224"/>
      <c r="V3" s="224"/>
      <c r="W3" s="224"/>
      <c r="X3" s="224"/>
      <c r="Y3" s="224"/>
      <c r="Z3" s="224"/>
      <c r="AA3" s="224"/>
      <c r="AB3" s="224"/>
      <c r="AC3" s="224"/>
      <c r="AD3" s="224"/>
      <c r="AE3" s="224"/>
      <c r="AF3" s="224"/>
      <c r="AG3" s="224"/>
      <c r="AH3" s="224"/>
      <c r="AI3" s="224"/>
      <c r="AJ3" s="224"/>
      <c r="AK3" s="224"/>
      <c r="AL3" s="224"/>
      <c r="AM3" s="224"/>
      <c r="AN3" s="224"/>
      <c r="AO3" s="224"/>
      <c r="AP3" s="224"/>
      <c r="AQ3" s="224"/>
      <c r="AR3" s="224"/>
      <c r="AS3" s="224"/>
      <c r="AT3" s="224"/>
      <c r="AU3" s="224"/>
      <c r="AV3" s="224"/>
      <c r="AW3" s="224"/>
      <c r="AX3" s="224"/>
      <c r="AY3" s="224"/>
      <c r="AZ3" s="224"/>
      <c r="BA3" s="224"/>
      <c r="BB3" s="224"/>
      <c r="BC3" s="224"/>
      <c r="BD3" s="224"/>
      <c r="BE3" s="224"/>
      <c r="BF3" s="224"/>
      <c r="BG3" s="224"/>
      <c r="BH3" s="224"/>
      <c r="BI3" s="224"/>
      <c r="BJ3" s="224"/>
      <c r="BK3" s="224"/>
      <c r="BL3" s="224"/>
      <c r="BM3" s="224"/>
      <c r="BN3" s="224"/>
      <c r="BO3" s="224"/>
      <c r="BP3" s="224"/>
      <c r="BQ3" s="224"/>
      <c r="BR3" s="224"/>
      <c r="BS3" s="224"/>
      <c r="BT3" s="224"/>
      <c r="BU3" s="224"/>
      <c r="BV3" s="224"/>
      <c r="BW3" s="224"/>
      <c r="BX3" s="224"/>
      <c r="BY3" s="224"/>
      <c r="BZ3" s="224"/>
      <c r="CA3" s="224"/>
      <c r="CB3" s="224"/>
      <c r="CC3" s="224"/>
      <c r="CD3" s="224"/>
      <c r="CE3" s="224"/>
      <c r="CF3" s="224"/>
      <c r="CG3" s="224"/>
      <c r="CH3" s="224"/>
      <c r="CI3" s="224"/>
      <c r="CJ3" s="224"/>
      <c r="CK3" s="224"/>
      <c r="CL3" s="224"/>
      <c r="CM3" s="224"/>
      <c r="CN3" s="224"/>
      <c r="CO3" s="224"/>
      <c r="CP3" s="224"/>
      <c r="CQ3" s="224"/>
      <c r="CR3" s="224"/>
      <c r="CS3" s="224"/>
      <c r="CT3" s="224"/>
      <c r="CU3" s="224"/>
      <c r="CV3" s="224"/>
      <c r="CW3" s="224"/>
      <c r="CX3" s="224"/>
      <c r="CY3" s="224"/>
      <c r="CZ3" s="224"/>
      <c r="DA3" s="224"/>
      <c r="DB3" s="224"/>
      <c r="DC3" s="224"/>
      <c r="DD3" s="224"/>
      <c r="DE3" s="224"/>
      <c r="DF3" s="224"/>
      <c r="DG3" s="224"/>
      <c r="DH3" s="224"/>
      <c r="DI3" s="224"/>
      <c r="DJ3" s="224"/>
      <c r="DK3" s="224"/>
      <c r="DL3" s="224"/>
      <c r="DM3" s="224"/>
      <c r="DN3" s="224"/>
      <c r="DO3" s="224"/>
      <c r="DP3" s="224"/>
      <c r="DQ3" s="224"/>
      <c r="DR3" s="224"/>
      <c r="DS3" s="224"/>
      <c r="DT3" s="224"/>
      <c r="DU3" s="224"/>
      <c r="DV3" s="224"/>
      <c r="DW3" s="224"/>
      <c r="DX3" s="224"/>
      <c r="DY3" s="224"/>
      <c r="DZ3" s="224"/>
      <c r="EA3" s="224"/>
      <c r="EB3" s="224"/>
      <c r="EC3" s="224"/>
      <c r="ED3" s="224"/>
      <c r="EE3" s="224"/>
      <c r="EF3" s="224"/>
      <c r="EG3" s="224"/>
      <c r="EH3" s="224"/>
      <c r="EI3" s="224"/>
      <c r="EJ3" s="224"/>
      <c r="EK3" s="224"/>
      <c r="EL3" s="224"/>
      <c r="EM3" s="224"/>
      <c r="EN3" s="224"/>
      <c r="EO3" s="224"/>
      <c r="EP3" s="224"/>
      <c r="EQ3" s="224"/>
      <c r="ER3" s="224"/>
      <c r="ES3" s="224"/>
      <c r="ET3" s="224"/>
      <c r="EU3" s="224"/>
      <c r="EV3" s="224"/>
      <c r="EW3" s="224"/>
      <c r="EX3" s="224"/>
      <c r="EY3" s="224"/>
      <c r="EZ3" s="224"/>
      <c r="FA3" s="224"/>
      <c r="FB3" s="224"/>
      <c r="FC3" s="224"/>
      <c r="FD3" s="224"/>
      <c r="FE3" s="224"/>
      <c r="FF3" s="224"/>
      <c r="FG3" s="224"/>
      <c r="FH3" s="224"/>
      <c r="FI3" s="224"/>
      <c r="FJ3" s="224"/>
      <c r="FK3" s="224"/>
      <c r="FL3" s="224"/>
      <c r="FM3" s="224"/>
      <c r="FN3" s="224"/>
      <c r="FO3" s="224"/>
      <c r="FP3" s="224"/>
      <c r="FQ3" s="224"/>
      <c r="FR3" s="224"/>
      <c r="FS3" s="224"/>
      <c r="FT3" s="224"/>
      <c r="FU3" s="224"/>
      <c r="FV3" s="224"/>
      <c r="FW3" s="224"/>
      <c r="FX3" s="224"/>
      <c r="FY3" s="224"/>
      <c r="FZ3" s="224"/>
      <c r="GA3" s="224"/>
      <c r="GB3" s="224"/>
      <c r="GC3" s="224"/>
      <c r="GD3" s="224"/>
      <c r="GE3" s="224"/>
      <c r="GF3" s="224"/>
      <c r="GG3" s="224"/>
      <c r="GH3" s="224"/>
      <c r="GI3" s="224"/>
      <c r="GJ3" s="224"/>
      <c r="GK3" s="224"/>
      <c r="GL3" s="224"/>
      <c r="GM3" s="224"/>
      <c r="GN3" s="224"/>
      <c r="GO3" s="224"/>
      <c r="GP3" s="224"/>
      <c r="GQ3" s="224"/>
      <c r="GR3" s="224"/>
      <c r="GS3" s="224"/>
      <c r="GT3" s="224"/>
      <c r="GU3" s="224"/>
      <c r="GV3" s="224"/>
      <c r="GW3" s="224"/>
      <c r="GX3" s="224"/>
      <c r="GY3" s="224"/>
      <c r="GZ3" s="224"/>
      <c r="HA3" s="224"/>
      <c r="HB3" s="224"/>
      <c r="HC3" s="224"/>
      <c r="HD3" s="224"/>
      <c r="HE3" s="224"/>
      <c r="HF3" s="224"/>
      <c r="HG3" s="224"/>
      <c r="HH3" s="224"/>
      <c r="HI3" s="224"/>
      <c r="HJ3" s="224"/>
      <c r="HK3" s="224"/>
      <c r="HL3" s="224"/>
      <c r="HM3" s="224"/>
      <c r="HN3" s="224"/>
      <c r="HO3" s="224"/>
      <c r="HP3" s="224"/>
      <c r="HQ3" s="224"/>
      <c r="HR3" s="224"/>
      <c r="HS3" s="224"/>
      <c r="HT3" s="224"/>
      <c r="HU3" s="224"/>
      <c r="HV3" s="224"/>
      <c r="HW3" s="224"/>
      <c r="HX3" s="224"/>
      <c r="HY3" s="224"/>
      <c r="HZ3" s="224"/>
      <c r="IA3" s="224"/>
      <c r="IB3" s="224"/>
      <c r="IC3" s="224"/>
      <c r="ID3" s="224"/>
      <c r="IE3" s="224"/>
      <c r="IF3" s="224"/>
      <c r="IG3" s="224"/>
      <c r="IH3" s="224"/>
      <c r="II3" s="224"/>
      <c r="IJ3" s="224"/>
      <c r="IK3" s="224"/>
      <c r="IL3" s="224"/>
      <c r="IM3" s="224"/>
      <c r="IN3" s="224"/>
      <c r="IO3" s="224"/>
      <c r="IP3" s="224"/>
      <c r="IQ3" s="224"/>
      <c r="IR3" s="224"/>
      <c r="IS3" s="224"/>
      <c r="IT3" s="224"/>
      <c r="IU3" s="224"/>
      <c r="IV3" s="224"/>
      <c r="IW3" s="224"/>
      <c r="IX3" s="224"/>
      <c r="IY3" s="224"/>
      <c r="IZ3" s="224"/>
      <c r="JA3" s="224"/>
      <c r="JB3" s="224"/>
      <c r="JC3" s="224"/>
      <c r="JD3" s="224"/>
      <c r="JE3" s="224"/>
      <c r="JF3" s="224"/>
      <c r="JG3" s="224"/>
      <c r="JH3" s="224"/>
      <c r="JI3" s="224"/>
      <c r="JJ3" s="224"/>
      <c r="JK3" s="224"/>
      <c r="JL3" s="224"/>
      <c r="JM3" s="224"/>
      <c r="JN3" s="224"/>
      <c r="JO3" s="224"/>
      <c r="JP3" s="224"/>
      <c r="JQ3" s="224"/>
      <c r="JR3" s="224"/>
      <c r="JS3" s="224"/>
      <c r="JT3" s="224"/>
      <c r="JU3" s="224"/>
      <c r="JV3" s="224"/>
      <c r="JW3" s="224"/>
      <c r="JX3" s="224"/>
      <c r="JY3" s="224"/>
      <c r="JZ3" s="224"/>
      <c r="KA3" s="224"/>
      <c r="KB3" s="224"/>
      <c r="KC3" s="224"/>
      <c r="KD3" s="224"/>
      <c r="KE3" s="224"/>
      <c r="KF3" s="224"/>
      <c r="KG3" s="224"/>
      <c r="KH3" s="224"/>
      <c r="KI3" s="224"/>
      <c r="KJ3" s="224"/>
      <c r="KK3" s="224"/>
      <c r="KL3" s="224"/>
      <c r="KM3" s="224"/>
      <c r="KN3" s="224"/>
      <c r="KO3" s="224"/>
      <c r="KP3" s="224"/>
      <c r="KQ3" s="224"/>
      <c r="KR3" s="224"/>
      <c r="KS3" s="224"/>
      <c r="KT3" s="224"/>
      <c r="KU3" s="224"/>
      <c r="KV3" s="224"/>
      <c r="KW3" s="224"/>
      <c r="KX3" s="224"/>
      <c r="KY3" s="224"/>
      <c r="KZ3" s="224"/>
      <c r="LA3" s="224"/>
      <c r="LB3" s="224"/>
      <c r="LC3" s="224"/>
      <c r="LD3" s="224"/>
      <c r="LE3" s="224"/>
      <c r="LF3" s="224"/>
      <c r="LG3" s="224"/>
      <c r="LH3" s="224"/>
      <c r="LI3" s="224"/>
      <c r="LJ3" s="224"/>
      <c r="LK3" s="224"/>
      <c r="LL3" s="224"/>
      <c r="LM3" s="224"/>
      <c r="LN3" s="224"/>
      <c r="LO3" s="224"/>
      <c r="LP3" s="224"/>
      <c r="LQ3" s="224"/>
      <c r="LR3" s="224"/>
      <c r="LS3" s="224"/>
      <c r="LT3" s="224"/>
      <c r="LU3" s="224"/>
      <c r="LV3" s="224"/>
      <c r="LW3" s="224"/>
      <c r="LX3" s="224"/>
      <c r="LY3" s="224"/>
      <c r="LZ3" s="224"/>
      <c r="MA3" s="224"/>
      <c r="MB3" s="224"/>
      <c r="MC3" s="224"/>
      <c r="MD3" s="224"/>
      <c r="ME3" s="224"/>
      <c r="MF3" s="224"/>
      <c r="MG3" s="224"/>
      <c r="MH3" s="224"/>
      <c r="MI3" s="224"/>
      <c r="MJ3" s="224"/>
      <c r="MK3" s="224"/>
      <c r="ML3" s="224"/>
      <c r="MM3" s="224"/>
      <c r="MN3" s="224"/>
      <c r="MO3" s="224"/>
      <c r="MP3" s="224"/>
      <c r="MQ3" s="224"/>
      <c r="MR3" s="224"/>
      <c r="MS3" s="219" t="s">
        <v>282</v>
      </c>
      <c r="MT3" s="220"/>
    </row>
    <row r="4" spans="1:358" ht="12.75" x14ac:dyDescent="0.25">
      <c r="A4" s="28"/>
      <c r="B4" s="28"/>
      <c r="C4" s="28"/>
      <c r="D4" s="28"/>
      <c r="E4" s="28"/>
      <c r="F4" s="28"/>
      <c r="G4" s="28"/>
      <c r="H4" s="28"/>
      <c r="I4" s="29"/>
      <c r="J4" s="29"/>
      <c r="AC4" s="77" t="s">
        <v>86</v>
      </c>
      <c r="AD4" s="77" t="s">
        <v>86</v>
      </c>
      <c r="AE4" s="77" t="s">
        <v>86</v>
      </c>
      <c r="AF4" s="77" t="s">
        <v>86</v>
      </c>
      <c r="AG4" s="77" t="s">
        <v>86</v>
      </c>
      <c r="AH4" s="77" t="s">
        <v>86</v>
      </c>
      <c r="AI4" s="77" t="s">
        <v>86</v>
      </c>
      <c r="AJ4" s="77" t="s">
        <v>86</v>
      </c>
      <c r="AK4" s="77" t="s">
        <v>86</v>
      </c>
      <c r="AL4" s="77" t="s">
        <v>86</v>
      </c>
      <c r="AM4" s="77" t="s">
        <v>86</v>
      </c>
      <c r="AN4" s="77" t="s">
        <v>86</v>
      </c>
      <c r="AO4" s="77" t="s">
        <v>86</v>
      </c>
      <c r="AP4" s="77" t="s">
        <v>86</v>
      </c>
      <c r="AQ4" s="77" t="s">
        <v>86</v>
      </c>
      <c r="AR4" s="77" t="s">
        <v>86</v>
      </c>
      <c r="AS4" s="77" t="s">
        <v>86</v>
      </c>
      <c r="AT4" s="78" t="s">
        <v>87</v>
      </c>
      <c r="AU4" s="78" t="s">
        <v>87</v>
      </c>
      <c r="AV4" s="78" t="s">
        <v>87</v>
      </c>
      <c r="AW4" s="78" t="s">
        <v>87</v>
      </c>
      <c r="AX4" s="78" t="s">
        <v>87</v>
      </c>
      <c r="AY4" s="78" t="s">
        <v>87</v>
      </c>
      <c r="AZ4" s="78" t="s">
        <v>87</v>
      </c>
      <c r="BA4" s="78" t="s">
        <v>87</v>
      </c>
      <c r="BB4" s="78" t="s">
        <v>87</v>
      </c>
      <c r="BC4" s="78" t="s">
        <v>87</v>
      </c>
      <c r="BD4" s="78" t="s">
        <v>87</v>
      </c>
      <c r="BE4" s="78" t="s">
        <v>87</v>
      </c>
      <c r="BF4" s="78" t="s">
        <v>87</v>
      </c>
      <c r="BG4" s="78" t="s">
        <v>87</v>
      </c>
      <c r="BH4" s="78" t="s">
        <v>87</v>
      </c>
      <c r="BI4" s="78" t="s">
        <v>87</v>
      </c>
      <c r="BJ4" s="78" t="s">
        <v>87</v>
      </c>
      <c r="BK4" s="78" t="s">
        <v>87</v>
      </c>
      <c r="BL4" s="78" t="s">
        <v>87</v>
      </c>
      <c r="BM4" s="78" t="s">
        <v>87</v>
      </c>
      <c r="BN4" s="78" t="s">
        <v>87</v>
      </c>
      <c r="BO4" s="78" t="s">
        <v>87</v>
      </c>
      <c r="BP4" s="78" t="s">
        <v>87</v>
      </c>
      <c r="BQ4" s="78" t="s">
        <v>87</v>
      </c>
      <c r="BR4" s="78" t="s">
        <v>87</v>
      </c>
      <c r="BS4" s="78" t="s">
        <v>87</v>
      </c>
      <c r="BT4" s="78" t="s">
        <v>87</v>
      </c>
      <c r="BU4" s="78" t="s">
        <v>87</v>
      </c>
      <c r="BV4" s="78" t="s">
        <v>87</v>
      </c>
      <c r="BW4" s="78" t="s">
        <v>87</v>
      </c>
      <c r="BX4" s="78" t="s">
        <v>87</v>
      </c>
      <c r="BY4" s="78" t="s">
        <v>87</v>
      </c>
      <c r="BZ4" s="78" t="s">
        <v>87</v>
      </c>
      <c r="CA4" s="78" t="s">
        <v>87</v>
      </c>
      <c r="CB4" s="78" t="s">
        <v>87</v>
      </c>
      <c r="CC4" s="78" t="s">
        <v>87</v>
      </c>
      <c r="CD4" s="79" t="s">
        <v>167</v>
      </c>
      <c r="CE4" s="79" t="s">
        <v>167</v>
      </c>
      <c r="CF4" s="79" t="s">
        <v>167</v>
      </c>
      <c r="CG4" s="79" t="s">
        <v>167</v>
      </c>
      <c r="CH4" s="79" t="s">
        <v>167</v>
      </c>
      <c r="CI4" s="79" t="s">
        <v>167</v>
      </c>
      <c r="CJ4" s="79" t="s">
        <v>167</v>
      </c>
      <c r="CK4" s="79" t="s">
        <v>167</v>
      </c>
      <c r="CL4" s="79" t="s">
        <v>167</v>
      </c>
      <c r="CM4" s="79" t="s">
        <v>167</v>
      </c>
      <c r="CN4" s="79" t="s">
        <v>167</v>
      </c>
      <c r="CO4" s="79" t="s">
        <v>167</v>
      </c>
      <c r="CP4" s="79" t="s">
        <v>167</v>
      </c>
      <c r="CQ4" s="79" t="s">
        <v>167</v>
      </c>
      <c r="CR4" s="79" t="s">
        <v>167</v>
      </c>
      <c r="CS4" s="79" t="s">
        <v>167</v>
      </c>
      <c r="CT4" s="79" t="s">
        <v>167</v>
      </c>
      <c r="CU4" s="79" t="s">
        <v>167</v>
      </c>
      <c r="CV4" s="79" t="s">
        <v>167</v>
      </c>
      <c r="CW4" s="79" t="s">
        <v>167</v>
      </c>
      <c r="CX4" s="79" t="s">
        <v>167</v>
      </c>
      <c r="CY4" s="79" t="s">
        <v>167</v>
      </c>
      <c r="CZ4" s="79" t="s">
        <v>167</v>
      </c>
      <c r="DA4" s="79" t="s">
        <v>167</v>
      </c>
      <c r="DB4" s="79" t="s">
        <v>167</v>
      </c>
      <c r="DC4" s="79" t="s">
        <v>167</v>
      </c>
      <c r="DD4" s="79" t="s">
        <v>167</v>
      </c>
      <c r="DE4" s="79" t="s">
        <v>167</v>
      </c>
      <c r="DF4" s="79" t="s">
        <v>167</v>
      </c>
      <c r="DG4" s="79" t="s">
        <v>167</v>
      </c>
      <c r="DH4" s="79" t="s">
        <v>167</v>
      </c>
      <c r="DI4" s="79" t="s">
        <v>167</v>
      </c>
      <c r="DJ4" s="79" t="s">
        <v>167</v>
      </c>
      <c r="DK4" s="79" t="s">
        <v>167</v>
      </c>
      <c r="DL4" s="79" t="s">
        <v>167</v>
      </c>
      <c r="DM4" s="79" t="s">
        <v>167</v>
      </c>
      <c r="DN4" s="80" t="s">
        <v>88</v>
      </c>
      <c r="DO4" s="80" t="s">
        <v>88</v>
      </c>
      <c r="DP4" s="80" t="s">
        <v>88</v>
      </c>
      <c r="DQ4" s="80" t="s">
        <v>88</v>
      </c>
      <c r="DR4" s="80" t="s">
        <v>88</v>
      </c>
      <c r="DS4" s="80" t="s">
        <v>88</v>
      </c>
      <c r="DT4" s="80" t="s">
        <v>88</v>
      </c>
      <c r="DU4" s="80" t="s">
        <v>88</v>
      </c>
      <c r="DV4" s="80" t="s">
        <v>88</v>
      </c>
      <c r="DW4" s="80" t="s">
        <v>88</v>
      </c>
      <c r="DX4" s="80" t="s">
        <v>88</v>
      </c>
      <c r="DY4" s="80" t="s">
        <v>88</v>
      </c>
      <c r="DZ4" s="80" t="s">
        <v>88</v>
      </c>
      <c r="EA4" s="80" t="s">
        <v>88</v>
      </c>
      <c r="EB4" s="80" t="s">
        <v>88</v>
      </c>
      <c r="EC4" s="80" t="s">
        <v>88</v>
      </c>
      <c r="ED4" s="80" t="s">
        <v>88</v>
      </c>
      <c r="EE4" s="80" t="s">
        <v>88</v>
      </c>
      <c r="EF4" s="80" t="s">
        <v>88</v>
      </c>
      <c r="EG4" s="80" t="s">
        <v>88</v>
      </c>
      <c r="EH4" s="80" t="s">
        <v>88</v>
      </c>
      <c r="EI4" s="80" t="s">
        <v>88</v>
      </c>
      <c r="EJ4" s="80" t="s">
        <v>88</v>
      </c>
      <c r="EK4" s="80" t="s">
        <v>88</v>
      </c>
      <c r="EL4" s="80" t="s">
        <v>88</v>
      </c>
      <c r="EM4" s="80" t="s">
        <v>88</v>
      </c>
      <c r="EN4" s="80" t="s">
        <v>88</v>
      </c>
      <c r="EO4" s="80" t="s">
        <v>88</v>
      </c>
      <c r="EP4" s="80" t="s">
        <v>88</v>
      </c>
      <c r="EQ4" s="80" t="s">
        <v>88</v>
      </c>
      <c r="ER4" s="80" t="s">
        <v>88</v>
      </c>
      <c r="ES4" s="80" t="s">
        <v>88</v>
      </c>
      <c r="ET4" s="80" t="s">
        <v>88</v>
      </c>
      <c r="EU4" s="80" t="s">
        <v>88</v>
      </c>
      <c r="EV4" s="80" t="s">
        <v>88</v>
      </c>
      <c r="EW4" s="80" t="s">
        <v>88</v>
      </c>
      <c r="EX4" s="80" t="s">
        <v>88</v>
      </c>
      <c r="EY4" s="80" t="s">
        <v>88</v>
      </c>
      <c r="EZ4" s="80" t="s">
        <v>88</v>
      </c>
      <c r="FA4" s="80" t="s">
        <v>88</v>
      </c>
      <c r="FB4" s="80" t="s">
        <v>88</v>
      </c>
      <c r="FC4" s="80" t="s">
        <v>88</v>
      </c>
      <c r="FD4" s="80" t="s">
        <v>88</v>
      </c>
      <c r="FE4" s="80" t="s">
        <v>88</v>
      </c>
      <c r="FF4" s="80" t="s">
        <v>88</v>
      </c>
      <c r="FG4" s="80" t="s">
        <v>88</v>
      </c>
      <c r="FH4" s="80" t="s">
        <v>88</v>
      </c>
      <c r="FI4" s="80" t="s">
        <v>88</v>
      </c>
      <c r="FJ4" s="80" t="s">
        <v>88</v>
      </c>
      <c r="FK4" s="80" t="s">
        <v>88</v>
      </c>
      <c r="FL4" s="80" t="s">
        <v>88</v>
      </c>
      <c r="FM4" s="80" t="s">
        <v>88</v>
      </c>
      <c r="FN4" s="80" t="s">
        <v>88</v>
      </c>
      <c r="FO4" s="80" t="s">
        <v>88</v>
      </c>
      <c r="FP4" s="80" t="s">
        <v>88</v>
      </c>
      <c r="FQ4" s="80" t="s">
        <v>88</v>
      </c>
      <c r="FR4" s="80" t="s">
        <v>88</v>
      </c>
      <c r="FS4" s="80" t="s">
        <v>88</v>
      </c>
      <c r="FT4" s="80" t="s">
        <v>88</v>
      </c>
      <c r="FU4" s="80" t="s">
        <v>88</v>
      </c>
      <c r="FV4" s="80" t="s">
        <v>88</v>
      </c>
      <c r="FW4" s="80" t="s">
        <v>88</v>
      </c>
      <c r="FX4" s="80" t="s">
        <v>88</v>
      </c>
      <c r="FY4" s="80" t="s">
        <v>88</v>
      </c>
      <c r="FZ4" s="80" t="s">
        <v>88</v>
      </c>
      <c r="GA4" s="80" t="s">
        <v>88</v>
      </c>
      <c r="GB4" s="80" t="s">
        <v>88</v>
      </c>
      <c r="GC4" s="80" t="s">
        <v>88</v>
      </c>
      <c r="GD4" s="80" t="s">
        <v>88</v>
      </c>
      <c r="GE4" s="80" t="s">
        <v>88</v>
      </c>
      <c r="GF4" s="80"/>
      <c r="GG4" s="80" t="s">
        <v>88</v>
      </c>
      <c r="GH4" s="80" t="s">
        <v>88</v>
      </c>
      <c r="GI4" s="80" t="s">
        <v>88</v>
      </c>
      <c r="GJ4" s="80" t="s">
        <v>88</v>
      </c>
      <c r="GK4" s="80" t="s">
        <v>88</v>
      </c>
      <c r="GL4" s="80" t="s">
        <v>88</v>
      </c>
      <c r="GM4" s="80" t="s">
        <v>88</v>
      </c>
      <c r="GN4" s="80" t="s">
        <v>88</v>
      </c>
      <c r="GO4" s="80" t="s">
        <v>88</v>
      </c>
      <c r="GP4" s="80" t="s">
        <v>88</v>
      </c>
      <c r="GQ4" s="80" t="s">
        <v>88</v>
      </c>
      <c r="GR4" s="80" t="s">
        <v>88</v>
      </c>
      <c r="GS4" s="80" t="s">
        <v>88</v>
      </c>
      <c r="GT4" s="80" t="s">
        <v>88</v>
      </c>
      <c r="GU4" s="80" t="s">
        <v>88</v>
      </c>
      <c r="GV4" s="80" t="s">
        <v>88</v>
      </c>
      <c r="GW4" s="80" t="s">
        <v>88</v>
      </c>
      <c r="GX4" s="80" t="s">
        <v>88</v>
      </c>
      <c r="GY4" s="80" t="s">
        <v>88</v>
      </c>
      <c r="GZ4" s="80" t="s">
        <v>88</v>
      </c>
      <c r="HA4" s="80" t="s">
        <v>88</v>
      </c>
      <c r="HB4" s="80" t="s">
        <v>88</v>
      </c>
      <c r="HC4" s="80" t="s">
        <v>88</v>
      </c>
      <c r="HD4" s="80" t="s">
        <v>88</v>
      </c>
      <c r="HE4" s="80" t="s">
        <v>88</v>
      </c>
      <c r="HF4" s="80" t="s">
        <v>88</v>
      </c>
      <c r="HG4" s="80" t="s">
        <v>88</v>
      </c>
      <c r="HH4" s="80" t="s">
        <v>88</v>
      </c>
      <c r="HI4" s="80" t="s">
        <v>88</v>
      </c>
      <c r="HJ4" s="80" t="s">
        <v>88</v>
      </c>
      <c r="HK4" s="80" t="s">
        <v>88</v>
      </c>
      <c r="HL4" s="80" t="s">
        <v>88</v>
      </c>
      <c r="HM4" s="80" t="s">
        <v>88</v>
      </c>
      <c r="HN4" s="80" t="s">
        <v>88</v>
      </c>
      <c r="HO4" s="80" t="s">
        <v>88</v>
      </c>
      <c r="HP4" s="80" t="s">
        <v>88</v>
      </c>
      <c r="HQ4" s="80" t="s">
        <v>88</v>
      </c>
      <c r="HR4" s="80" t="s">
        <v>88</v>
      </c>
      <c r="HS4" s="80" t="s">
        <v>88</v>
      </c>
      <c r="HT4" s="80" t="s">
        <v>88</v>
      </c>
      <c r="HU4" s="80" t="s">
        <v>88</v>
      </c>
      <c r="HV4" s="80" t="s">
        <v>88</v>
      </c>
      <c r="HW4" s="80" t="s">
        <v>88</v>
      </c>
      <c r="HX4" s="80" t="s">
        <v>88</v>
      </c>
      <c r="HY4" s="80" t="s">
        <v>88</v>
      </c>
      <c r="HZ4" s="80" t="s">
        <v>88</v>
      </c>
      <c r="IA4" s="80" t="s">
        <v>88</v>
      </c>
      <c r="IB4" s="80" t="s">
        <v>88</v>
      </c>
      <c r="IC4" s="80" t="s">
        <v>88</v>
      </c>
      <c r="ID4" s="80" t="s">
        <v>88</v>
      </c>
      <c r="IE4" s="80" t="s">
        <v>88</v>
      </c>
      <c r="IF4" s="80" t="s">
        <v>88</v>
      </c>
      <c r="IG4" s="80" t="s">
        <v>88</v>
      </c>
      <c r="IH4" s="80" t="s">
        <v>88</v>
      </c>
      <c r="II4" s="80" t="s">
        <v>88</v>
      </c>
      <c r="IJ4" s="80" t="s">
        <v>88</v>
      </c>
      <c r="IK4" s="80" t="s">
        <v>88</v>
      </c>
      <c r="IL4" s="80" t="s">
        <v>88</v>
      </c>
      <c r="IM4" s="80" t="s">
        <v>88</v>
      </c>
      <c r="IN4" s="80" t="s">
        <v>88</v>
      </c>
      <c r="IO4" s="80" t="s">
        <v>88</v>
      </c>
      <c r="IP4" s="80" t="s">
        <v>88</v>
      </c>
      <c r="IQ4" s="80" t="s">
        <v>88</v>
      </c>
      <c r="IR4" s="80" t="s">
        <v>88</v>
      </c>
      <c r="IS4" s="80" t="s">
        <v>88</v>
      </c>
      <c r="IT4" s="80" t="s">
        <v>88</v>
      </c>
      <c r="IU4" s="80" t="s">
        <v>88</v>
      </c>
      <c r="IV4" s="80" t="s">
        <v>88</v>
      </c>
      <c r="IW4" s="80" t="s">
        <v>88</v>
      </c>
      <c r="IX4" s="80" t="s">
        <v>88</v>
      </c>
      <c r="IY4" s="80" t="s">
        <v>88</v>
      </c>
      <c r="IZ4" s="80" t="s">
        <v>88</v>
      </c>
      <c r="JA4" s="80" t="s">
        <v>88</v>
      </c>
      <c r="JB4" s="80" t="s">
        <v>88</v>
      </c>
      <c r="JC4" s="80" t="s">
        <v>88</v>
      </c>
      <c r="JD4" s="80" t="s">
        <v>88</v>
      </c>
      <c r="JE4" s="80" t="s">
        <v>88</v>
      </c>
      <c r="JF4" s="80" t="s">
        <v>88</v>
      </c>
      <c r="JG4" s="80" t="s">
        <v>88</v>
      </c>
      <c r="JH4" s="80" t="s">
        <v>88</v>
      </c>
      <c r="JI4" s="80" t="s">
        <v>88</v>
      </c>
      <c r="JJ4" s="80" t="s">
        <v>88</v>
      </c>
      <c r="JK4" s="80" t="s">
        <v>88</v>
      </c>
      <c r="JL4" s="80" t="s">
        <v>88</v>
      </c>
      <c r="JM4" s="80" t="s">
        <v>88</v>
      </c>
      <c r="JN4" s="80" t="s">
        <v>88</v>
      </c>
      <c r="JO4" s="80" t="s">
        <v>88</v>
      </c>
      <c r="JP4" s="80" t="s">
        <v>88</v>
      </c>
      <c r="JQ4" s="80" t="s">
        <v>88</v>
      </c>
      <c r="JR4" s="80" t="s">
        <v>88</v>
      </c>
      <c r="JS4" s="80" t="s">
        <v>88</v>
      </c>
      <c r="JT4" s="80" t="s">
        <v>88</v>
      </c>
      <c r="JU4" s="80" t="s">
        <v>88</v>
      </c>
      <c r="JV4" s="80" t="s">
        <v>88</v>
      </c>
      <c r="JW4" s="80" t="s">
        <v>88</v>
      </c>
      <c r="JX4" s="80" t="s">
        <v>88</v>
      </c>
      <c r="JY4" s="80" t="s">
        <v>88</v>
      </c>
      <c r="JZ4" s="80" t="s">
        <v>88</v>
      </c>
      <c r="KA4" s="80" t="s">
        <v>88</v>
      </c>
      <c r="KB4" s="80" t="s">
        <v>88</v>
      </c>
      <c r="KC4" s="80" t="s">
        <v>88</v>
      </c>
      <c r="KD4" s="80" t="s">
        <v>88</v>
      </c>
      <c r="KE4" s="80" t="s">
        <v>88</v>
      </c>
      <c r="KF4" s="80" t="s">
        <v>88</v>
      </c>
      <c r="KG4" s="80" t="s">
        <v>88</v>
      </c>
      <c r="KH4" s="80" t="s">
        <v>88</v>
      </c>
      <c r="KI4" s="80" t="s">
        <v>88</v>
      </c>
      <c r="KJ4" s="80" t="s">
        <v>88</v>
      </c>
      <c r="KK4" s="80" t="s">
        <v>88</v>
      </c>
      <c r="KL4" s="80" t="s">
        <v>88</v>
      </c>
      <c r="KM4" s="80" t="s">
        <v>88</v>
      </c>
      <c r="KN4" s="80" t="s">
        <v>88</v>
      </c>
      <c r="KO4" s="80" t="s">
        <v>88</v>
      </c>
      <c r="KP4" s="80" t="s">
        <v>88</v>
      </c>
      <c r="KQ4" s="80" t="s">
        <v>88</v>
      </c>
      <c r="KR4" s="80" t="s">
        <v>88</v>
      </c>
      <c r="KS4" s="80" t="s">
        <v>88</v>
      </c>
      <c r="KT4" s="80" t="s">
        <v>88</v>
      </c>
      <c r="KU4" s="80" t="s">
        <v>88</v>
      </c>
      <c r="KV4" s="80" t="s">
        <v>88</v>
      </c>
      <c r="KW4" s="80" t="s">
        <v>88</v>
      </c>
      <c r="KX4" s="80" t="s">
        <v>88</v>
      </c>
      <c r="KY4" s="80" t="s">
        <v>88</v>
      </c>
      <c r="KZ4" s="80" t="s">
        <v>88</v>
      </c>
      <c r="LA4" s="80" t="s">
        <v>88</v>
      </c>
      <c r="LB4" s="80" t="s">
        <v>88</v>
      </c>
      <c r="LC4" s="80" t="s">
        <v>88</v>
      </c>
      <c r="LD4" s="80" t="s">
        <v>88</v>
      </c>
    </row>
    <row r="5" spans="1:358" ht="15" customHeight="1" x14ac:dyDescent="0.25">
      <c r="D5" s="221" t="s">
        <v>2</v>
      </c>
      <c r="E5" s="221"/>
      <c r="F5" s="221"/>
      <c r="G5" s="221"/>
      <c r="H5" s="221"/>
      <c r="I5" s="221"/>
      <c r="J5" s="221"/>
      <c r="K5" s="221"/>
      <c r="L5" s="221"/>
      <c r="M5" s="221"/>
      <c r="N5" s="221"/>
      <c r="O5" s="81"/>
      <c r="P5" s="221" t="s">
        <v>14</v>
      </c>
      <c r="Q5" s="221"/>
      <c r="R5" s="221"/>
      <c r="S5" s="221"/>
      <c r="T5" s="221"/>
      <c r="U5" s="221"/>
      <c r="V5" s="221"/>
      <c r="W5" s="221"/>
      <c r="X5" s="221"/>
      <c r="Y5" s="221"/>
      <c r="Z5" s="221"/>
      <c r="AA5" s="221" t="s">
        <v>69</v>
      </c>
      <c r="AB5" s="221"/>
      <c r="AC5" s="30" t="s">
        <v>70</v>
      </c>
      <c r="AD5" s="30" t="s">
        <v>70</v>
      </c>
      <c r="AE5" s="30" t="s">
        <v>70</v>
      </c>
      <c r="AF5" s="30" t="s">
        <v>70</v>
      </c>
      <c r="AG5" s="30" t="s">
        <v>70</v>
      </c>
      <c r="AH5" s="30" t="s">
        <v>70</v>
      </c>
      <c r="AI5" s="30" t="s">
        <v>70</v>
      </c>
      <c r="AJ5" s="30" t="s">
        <v>70</v>
      </c>
      <c r="AK5" s="30" t="s">
        <v>70</v>
      </c>
      <c r="AL5" s="30" t="s">
        <v>70</v>
      </c>
      <c r="AM5" s="30" t="s">
        <v>70</v>
      </c>
      <c r="AN5" s="30" t="s">
        <v>71</v>
      </c>
      <c r="AO5" s="30" t="s">
        <v>71</v>
      </c>
      <c r="AP5" s="30" t="s">
        <v>71</v>
      </c>
      <c r="AQ5" s="30" t="s">
        <v>72</v>
      </c>
      <c r="AR5" s="30" t="s">
        <v>72</v>
      </c>
      <c r="AS5" s="30" t="s">
        <v>72</v>
      </c>
      <c r="AT5" s="30" t="s">
        <v>70</v>
      </c>
      <c r="AU5" s="30" t="s">
        <v>70</v>
      </c>
      <c r="AV5" s="30" t="s">
        <v>70</v>
      </c>
      <c r="AW5" s="30" t="s">
        <v>70</v>
      </c>
      <c r="AX5" s="30" t="s">
        <v>70</v>
      </c>
      <c r="AY5" s="30" t="s">
        <v>70</v>
      </c>
      <c r="AZ5" s="30" t="s">
        <v>70</v>
      </c>
      <c r="BA5" s="30" t="s">
        <v>70</v>
      </c>
      <c r="BB5" s="30" t="s">
        <v>70</v>
      </c>
      <c r="BC5" s="30" t="s">
        <v>70</v>
      </c>
      <c r="BD5" s="30" t="s">
        <v>70</v>
      </c>
      <c r="BE5" s="30" t="s">
        <v>70</v>
      </c>
      <c r="BF5" s="30" t="s">
        <v>70</v>
      </c>
      <c r="BG5" s="30" t="s">
        <v>70</v>
      </c>
      <c r="BH5" s="30" t="s">
        <v>70</v>
      </c>
      <c r="BI5" s="30" t="s">
        <v>70</v>
      </c>
      <c r="BJ5" s="30" t="s">
        <v>70</v>
      </c>
      <c r="BK5" s="30" t="s">
        <v>70</v>
      </c>
      <c r="BL5" s="30" t="s">
        <v>70</v>
      </c>
      <c r="BM5" s="30" t="s">
        <v>70</v>
      </c>
      <c r="BN5" s="30" t="s">
        <v>70</v>
      </c>
      <c r="BO5" s="30" t="s">
        <v>70</v>
      </c>
      <c r="BP5" s="30" t="s">
        <v>70</v>
      </c>
      <c r="BQ5" s="30" t="s">
        <v>70</v>
      </c>
      <c r="BR5" s="30" t="s">
        <v>70</v>
      </c>
      <c r="BS5" s="30" t="s">
        <v>70</v>
      </c>
      <c r="BT5" s="30" t="s">
        <v>70</v>
      </c>
      <c r="BU5" s="30" t="s">
        <v>70</v>
      </c>
      <c r="BV5" s="30" t="s">
        <v>70</v>
      </c>
      <c r="BW5" s="30" t="s">
        <v>70</v>
      </c>
      <c r="BX5" s="30" t="s">
        <v>71</v>
      </c>
      <c r="BY5" s="30" t="s">
        <v>71</v>
      </c>
      <c r="BZ5" s="30" t="s">
        <v>71</v>
      </c>
      <c r="CA5" s="30" t="s">
        <v>72</v>
      </c>
      <c r="CB5" s="30" t="s">
        <v>72</v>
      </c>
      <c r="CC5" s="30" t="s">
        <v>72</v>
      </c>
      <c r="CD5" s="30" t="s">
        <v>70</v>
      </c>
      <c r="CE5" s="30" t="s">
        <v>70</v>
      </c>
      <c r="CF5" s="30" t="s">
        <v>70</v>
      </c>
      <c r="CG5" s="30" t="s">
        <v>70</v>
      </c>
      <c r="CH5" s="30" t="s">
        <v>70</v>
      </c>
      <c r="CI5" s="30" t="s">
        <v>70</v>
      </c>
      <c r="CJ5" s="30" t="s">
        <v>70</v>
      </c>
      <c r="CK5" s="30" t="s">
        <v>70</v>
      </c>
      <c r="CL5" s="30" t="s">
        <v>70</v>
      </c>
      <c r="CM5" s="30" t="s">
        <v>70</v>
      </c>
      <c r="CN5" s="30" t="s">
        <v>70</v>
      </c>
      <c r="CO5" s="30" t="s">
        <v>70</v>
      </c>
      <c r="CP5" s="30" t="s">
        <v>70</v>
      </c>
      <c r="CQ5" s="30" t="s">
        <v>70</v>
      </c>
      <c r="CR5" s="30" t="s">
        <v>70</v>
      </c>
      <c r="CS5" s="30" t="s">
        <v>70</v>
      </c>
      <c r="CT5" s="30" t="s">
        <v>70</v>
      </c>
      <c r="CU5" s="30" t="s">
        <v>70</v>
      </c>
      <c r="CV5" s="30" t="s">
        <v>70</v>
      </c>
      <c r="CW5" s="30" t="s">
        <v>70</v>
      </c>
      <c r="CX5" s="30" t="s">
        <v>70</v>
      </c>
      <c r="CY5" s="30" t="s">
        <v>70</v>
      </c>
      <c r="CZ5" s="30" t="s">
        <v>70</v>
      </c>
      <c r="DA5" s="30" t="s">
        <v>70</v>
      </c>
      <c r="DB5" s="30" t="s">
        <v>70</v>
      </c>
      <c r="DC5" s="30" t="s">
        <v>70</v>
      </c>
      <c r="DD5" s="30" t="s">
        <v>70</v>
      </c>
      <c r="DE5" s="30" t="s">
        <v>70</v>
      </c>
      <c r="DF5" s="30" t="s">
        <v>70</v>
      </c>
      <c r="DG5" s="30" t="s">
        <v>70</v>
      </c>
      <c r="DH5" s="30" t="s">
        <v>71</v>
      </c>
      <c r="DI5" s="30" t="s">
        <v>71</v>
      </c>
      <c r="DJ5" s="30" t="s">
        <v>71</v>
      </c>
      <c r="DK5" s="30" t="s">
        <v>72</v>
      </c>
      <c r="DL5" s="30" t="s">
        <v>72</v>
      </c>
      <c r="DM5" s="30" t="s">
        <v>72</v>
      </c>
      <c r="DN5" s="30" t="s">
        <v>70</v>
      </c>
      <c r="DO5" s="30" t="s">
        <v>70</v>
      </c>
      <c r="DP5" s="30" t="s">
        <v>70</v>
      </c>
      <c r="DQ5" s="30" t="s">
        <v>70</v>
      </c>
      <c r="DR5" s="30" t="s">
        <v>70</v>
      </c>
      <c r="DS5" s="30" t="s">
        <v>70</v>
      </c>
      <c r="DT5" s="30" t="s">
        <v>70</v>
      </c>
      <c r="DU5" s="30" t="s">
        <v>70</v>
      </c>
      <c r="DV5" s="30" t="s">
        <v>70</v>
      </c>
      <c r="DW5" s="30" t="s">
        <v>70</v>
      </c>
      <c r="DX5" s="30" t="s">
        <v>70</v>
      </c>
      <c r="DY5" s="30" t="s">
        <v>70</v>
      </c>
      <c r="DZ5" s="30" t="s">
        <v>70</v>
      </c>
      <c r="EA5" s="30" t="s">
        <v>70</v>
      </c>
      <c r="EB5" s="30" t="s">
        <v>70</v>
      </c>
      <c r="EC5" s="30" t="s">
        <v>70</v>
      </c>
      <c r="ED5" s="30" t="s">
        <v>70</v>
      </c>
      <c r="EE5" s="30" t="s">
        <v>70</v>
      </c>
      <c r="EF5" s="30" t="s">
        <v>70</v>
      </c>
      <c r="EG5" s="30" t="s">
        <v>70</v>
      </c>
      <c r="EH5" s="30" t="s">
        <v>70</v>
      </c>
      <c r="EI5" s="30" t="s">
        <v>70</v>
      </c>
      <c r="EJ5" s="30" t="s">
        <v>70</v>
      </c>
      <c r="EK5" s="30" t="s">
        <v>70</v>
      </c>
      <c r="EL5" s="30" t="s">
        <v>70</v>
      </c>
      <c r="EM5" s="30" t="s">
        <v>70</v>
      </c>
      <c r="EN5" s="30" t="s">
        <v>70</v>
      </c>
      <c r="EO5" s="30" t="s">
        <v>70</v>
      </c>
      <c r="EP5" s="30" t="s">
        <v>70</v>
      </c>
      <c r="EQ5" s="30" t="s">
        <v>70</v>
      </c>
      <c r="ER5" s="30" t="s">
        <v>70</v>
      </c>
      <c r="ES5" s="30" t="s">
        <v>70</v>
      </c>
      <c r="ET5" s="30" t="s">
        <v>70</v>
      </c>
      <c r="EU5" s="30" t="s">
        <v>70</v>
      </c>
      <c r="EV5" s="30" t="s">
        <v>70</v>
      </c>
      <c r="EW5" s="30" t="s">
        <v>70</v>
      </c>
      <c r="EX5" s="30" t="s">
        <v>70</v>
      </c>
      <c r="EY5" s="30" t="s">
        <v>70</v>
      </c>
      <c r="EZ5" s="30" t="s">
        <v>70</v>
      </c>
      <c r="FA5" s="30" t="s">
        <v>70</v>
      </c>
      <c r="FB5" s="30" t="s">
        <v>70</v>
      </c>
      <c r="FC5" s="30" t="s">
        <v>70</v>
      </c>
      <c r="FD5" s="30" t="s">
        <v>70</v>
      </c>
      <c r="FE5" s="30" t="s">
        <v>70</v>
      </c>
      <c r="FF5" s="30" t="s">
        <v>70</v>
      </c>
      <c r="FG5" s="30" t="s">
        <v>70</v>
      </c>
      <c r="FH5" s="30" t="s">
        <v>70</v>
      </c>
      <c r="FI5" s="30" t="s">
        <v>70</v>
      </c>
      <c r="FJ5" s="30" t="s">
        <v>70</v>
      </c>
      <c r="FK5" s="30" t="s">
        <v>70</v>
      </c>
      <c r="FL5" s="30" t="s">
        <v>70</v>
      </c>
      <c r="FM5" s="30" t="s">
        <v>70</v>
      </c>
      <c r="FN5" s="30" t="s">
        <v>70</v>
      </c>
      <c r="FO5" s="30" t="s">
        <v>70</v>
      </c>
      <c r="FP5" s="30" t="s">
        <v>70</v>
      </c>
      <c r="FQ5" s="30" t="s">
        <v>70</v>
      </c>
      <c r="FR5" s="30" t="s">
        <v>70</v>
      </c>
      <c r="FS5" s="30" t="s">
        <v>70</v>
      </c>
      <c r="FT5" s="30" t="s">
        <v>70</v>
      </c>
      <c r="FU5" s="30" t="s">
        <v>70</v>
      </c>
      <c r="FV5" s="30" t="s">
        <v>70</v>
      </c>
      <c r="FW5" s="30" t="s">
        <v>70</v>
      </c>
      <c r="FX5" s="30" t="s">
        <v>70</v>
      </c>
      <c r="FY5" s="30" t="s">
        <v>70</v>
      </c>
      <c r="FZ5" s="30" t="s">
        <v>70</v>
      </c>
      <c r="GA5" s="30" t="s">
        <v>70</v>
      </c>
      <c r="GB5" s="30" t="s">
        <v>70</v>
      </c>
      <c r="GC5" s="30" t="s">
        <v>70</v>
      </c>
      <c r="GD5" s="30" t="s">
        <v>70</v>
      </c>
      <c r="GE5" s="30" t="s">
        <v>70</v>
      </c>
      <c r="GF5" s="30"/>
      <c r="GG5" s="30" t="s">
        <v>70</v>
      </c>
      <c r="GH5" s="30" t="s">
        <v>70</v>
      </c>
      <c r="GI5" s="30" t="s">
        <v>70</v>
      </c>
      <c r="GJ5" s="30" t="s">
        <v>70</v>
      </c>
      <c r="GK5" s="30" t="s">
        <v>70</v>
      </c>
      <c r="GL5" s="30" t="s">
        <v>70</v>
      </c>
      <c r="GM5" s="30" t="s">
        <v>70</v>
      </c>
      <c r="GN5" s="30" t="s">
        <v>70</v>
      </c>
      <c r="GO5" s="30" t="s">
        <v>70</v>
      </c>
      <c r="GP5" s="30" t="s">
        <v>70</v>
      </c>
      <c r="GQ5" s="30" t="s">
        <v>70</v>
      </c>
      <c r="GR5" s="30" t="s">
        <v>70</v>
      </c>
      <c r="GS5" s="30" t="s">
        <v>70</v>
      </c>
      <c r="GT5" s="30" t="s">
        <v>70</v>
      </c>
      <c r="GU5" s="30" t="s">
        <v>70</v>
      </c>
      <c r="GV5" s="30" t="s">
        <v>70</v>
      </c>
      <c r="GW5" s="30" t="s">
        <v>70</v>
      </c>
      <c r="GX5" s="30" t="s">
        <v>70</v>
      </c>
      <c r="GY5" s="30" t="s">
        <v>70</v>
      </c>
      <c r="GZ5" s="30" t="s">
        <v>70</v>
      </c>
      <c r="HA5" s="30" t="s">
        <v>70</v>
      </c>
      <c r="HB5" s="30" t="s">
        <v>70</v>
      </c>
      <c r="HC5" s="30" t="s">
        <v>70</v>
      </c>
      <c r="HD5" s="30" t="s">
        <v>70</v>
      </c>
      <c r="HE5" s="30" t="s">
        <v>70</v>
      </c>
      <c r="HF5" s="30" t="s">
        <v>70</v>
      </c>
      <c r="HG5" s="30" t="s">
        <v>70</v>
      </c>
      <c r="HH5" s="30" t="s">
        <v>70</v>
      </c>
      <c r="HI5" s="30" t="s">
        <v>70</v>
      </c>
      <c r="HJ5" s="30" t="s">
        <v>70</v>
      </c>
      <c r="HK5" s="30" t="s">
        <v>70</v>
      </c>
      <c r="HL5" s="30" t="s">
        <v>70</v>
      </c>
      <c r="HM5" s="30" t="s">
        <v>70</v>
      </c>
      <c r="HN5" s="30" t="s">
        <v>70</v>
      </c>
      <c r="HO5" s="30" t="s">
        <v>70</v>
      </c>
      <c r="HP5" s="30" t="s">
        <v>70</v>
      </c>
      <c r="HQ5" s="30" t="s">
        <v>70</v>
      </c>
      <c r="HR5" s="30" t="s">
        <v>70</v>
      </c>
      <c r="HS5" s="30" t="s">
        <v>70</v>
      </c>
      <c r="HT5" s="30" t="s">
        <v>70</v>
      </c>
      <c r="HU5" s="30" t="s">
        <v>70</v>
      </c>
      <c r="HV5" s="30" t="s">
        <v>70</v>
      </c>
      <c r="HW5" s="30" t="s">
        <v>70</v>
      </c>
      <c r="HX5" s="30" t="s">
        <v>70</v>
      </c>
      <c r="HY5" s="30" t="s">
        <v>70</v>
      </c>
      <c r="HZ5" s="30" t="s">
        <v>70</v>
      </c>
      <c r="IA5" s="30" t="s">
        <v>70</v>
      </c>
      <c r="IB5" s="30" t="s">
        <v>70</v>
      </c>
      <c r="IC5" s="30" t="s">
        <v>70</v>
      </c>
      <c r="ID5" s="30" t="s">
        <v>70</v>
      </c>
      <c r="IE5" s="30" t="s">
        <v>70</v>
      </c>
      <c r="IF5" s="30" t="s">
        <v>70</v>
      </c>
      <c r="IG5" s="30" t="s">
        <v>70</v>
      </c>
      <c r="IH5" s="30" t="s">
        <v>70</v>
      </c>
      <c r="II5" s="30" t="s">
        <v>70</v>
      </c>
      <c r="IJ5" s="30" t="s">
        <v>70</v>
      </c>
      <c r="IK5" s="30" t="s">
        <v>70</v>
      </c>
      <c r="IL5" s="30" t="s">
        <v>70</v>
      </c>
      <c r="IM5" s="30" t="s">
        <v>70</v>
      </c>
      <c r="IN5" s="30" t="s">
        <v>70</v>
      </c>
      <c r="IO5" s="30" t="s">
        <v>70</v>
      </c>
      <c r="IP5" s="30" t="s">
        <v>70</v>
      </c>
      <c r="IQ5" s="30" t="s">
        <v>70</v>
      </c>
      <c r="IR5" s="30" t="s">
        <v>70</v>
      </c>
      <c r="IS5" s="30" t="s">
        <v>70</v>
      </c>
      <c r="IT5" s="30" t="s">
        <v>70</v>
      </c>
      <c r="IU5" s="30" t="s">
        <v>70</v>
      </c>
      <c r="IV5" s="30" t="s">
        <v>70</v>
      </c>
      <c r="IW5" s="30" t="s">
        <v>70</v>
      </c>
      <c r="IX5" s="30" t="s">
        <v>70</v>
      </c>
      <c r="IY5" s="30" t="s">
        <v>70</v>
      </c>
      <c r="IZ5" s="30" t="s">
        <v>70</v>
      </c>
      <c r="JA5" s="30" t="s">
        <v>70</v>
      </c>
      <c r="JB5" s="30" t="s">
        <v>70</v>
      </c>
      <c r="JC5" s="30" t="s">
        <v>70</v>
      </c>
      <c r="JD5" s="30" t="s">
        <v>70</v>
      </c>
      <c r="JE5" s="30" t="s">
        <v>70</v>
      </c>
      <c r="JF5" s="30" t="s">
        <v>70</v>
      </c>
      <c r="JG5" s="30" t="s">
        <v>70</v>
      </c>
      <c r="JH5" s="30" t="s">
        <v>70</v>
      </c>
      <c r="JI5" s="30" t="s">
        <v>70</v>
      </c>
      <c r="JJ5" s="30" t="s">
        <v>70</v>
      </c>
      <c r="JK5" s="30" t="s">
        <v>70</v>
      </c>
      <c r="JL5" s="30" t="s">
        <v>70</v>
      </c>
      <c r="JM5" s="30" t="s">
        <v>70</v>
      </c>
      <c r="JN5" s="30" t="s">
        <v>71</v>
      </c>
      <c r="JO5" s="30" t="s">
        <v>71</v>
      </c>
      <c r="JP5" s="30" t="s">
        <v>71</v>
      </c>
      <c r="JQ5" s="30" t="s">
        <v>71</v>
      </c>
      <c r="JR5" s="30" t="s">
        <v>71</v>
      </c>
      <c r="JS5" s="30" t="s">
        <v>71</v>
      </c>
      <c r="JT5" s="30" t="s">
        <v>71</v>
      </c>
      <c r="JU5" s="30" t="s">
        <v>71</v>
      </c>
      <c r="JV5" s="30" t="s">
        <v>71</v>
      </c>
      <c r="JW5" s="30" t="s">
        <v>71</v>
      </c>
      <c r="JX5" s="30" t="s">
        <v>71</v>
      </c>
      <c r="JY5" s="30" t="s">
        <v>71</v>
      </c>
      <c r="JZ5" s="30" t="s">
        <v>71</v>
      </c>
      <c r="KA5" s="30" t="s">
        <v>71</v>
      </c>
      <c r="KB5" s="30" t="s">
        <v>71</v>
      </c>
      <c r="KC5" s="30" t="s">
        <v>71</v>
      </c>
      <c r="KD5" s="30" t="s">
        <v>71</v>
      </c>
      <c r="KE5" s="30" t="s">
        <v>71</v>
      </c>
      <c r="KF5" s="30" t="s">
        <v>71</v>
      </c>
      <c r="KG5" s="30" t="s">
        <v>71</v>
      </c>
      <c r="KH5" s="30" t="s">
        <v>71</v>
      </c>
      <c r="KI5" s="30" t="s">
        <v>71</v>
      </c>
      <c r="KJ5" s="30" t="s">
        <v>71</v>
      </c>
      <c r="KK5" s="30" t="s">
        <v>71</v>
      </c>
      <c r="KL5" s="30" t="s">
        <v>71</v>
      </c>
      <c r="KM5" s="30" t="s">
        <v>72</v>
      </c>
      <c r="KN5" s="30" t="s">
        <v>72</v>
      </c>
      <c r="KO5" s="30" t="s">
        <v>72</v>
      </c>
      <c r="KP5" s="30" t="s">
        <v>72</v>
      </c>
      <c r="KQ5" s="30" t="s">
        <v>72</v>
      </c>
      <c r="KR5" s="30" t="s">
        <v>72</v>
      </c>
      <c r="KS5" s="30" t="s">
        <v>72</v>
      </c>
      <c r="KT5" s="30" t="s">
        <v>72</v>
      </c>
      <c r="KU5" s="30" t="s">
        <v>72</v>
      </c>
      <c r="KV5" s="30" t="s">
        <v>72</v>
      </c>
      <c r="KW5" s="30" t="s">
        <v>72</v>
      </c>
      <c r="KX5" s="30" t="s">
        <v>72</v>
      </c>
      <c r="KY5" s="30" t="s">
        <v>72</v>
      </c>
      <c r="KZ5" s="30" t="s">
        <v>72</v>
      </c>
      <c r="LA5" s="30" t="s">
        <v>72</v>
      </c>
      <c r="LB5" s="30" t="s">
        <v>72</v>
      </c>
      <c r="LC5" s="30" t="s">
        <v>72</v>
      </c>
      <c r="LD5" s="30" t="s">
        <v>72</v>
      </c>
      <c r="LE5" s="221" t="s">
        <v>166</v>
      </c>
      <c r="LF5" s="221"/>
      <c r="LG5" s="221" t="s">
        <v>158</v>
      </c>
      <c r="LH5" s="221"/>
      <c r="LI5" s="221"/>
      <c r="LJ5" s="221"/>
      <c r="LK5" s="221" t="s">
        <v>159</v>
      </c>
      <c r="LL5" s="221"/>
      <c r="LM5" s="221"/>
      <c r="LN5" s="221"/>
      <c r="LO5" s="221" t="s">
        <v>160</v>
      </c>
      <c r="LP5" s="221"/>
      <c r="LQ5" s="221"/>
      <c r="LR5" s="221"/>
      <c r="LS5" s="221" t="s">
        <v>161</v>
      </c>
      <c r="LT5" s="221"/>
      <c r="LU5" s="221"/>
      <c r="LV5" s="221"/>
      <c r="LW5" s="221" t="s">
        <v>162</v>
      </c>
      <c r="LX5" s="221"/>
      <c r="LY5" s="221"/>
      <c r="LZ5" s="221"/>
      <c r="MA5" s="221" t="s">
        <v>163</v>
      </c>
      <c r="MB5" s="221"/>
      <c r="MC5" s="221"/>
      <c r="MD5" s="221"/>
      <c r="ME5" s="221" t="s">
        <v>164</v>
      </c>
      <c r="MF5" s="221"/>
      <c r="MG5" s="221"/>
      <c r="MH5" s="221"/>
      <c r="MI5" s="221" t="s">
        <v>165</v>
      </c>
      <c r="MJ5" s="221"/>
      <c r="MK5" s="221"/>
      <c r="ML5" s="221"/>
      <c r="MM5" s="221" t="s">
        <v>293</v>
      </c>
      <c r="MN5" s="221"/>
      <c r="MO5" s="221"/>
      <c r="MP5" s="221"/>
      <c r="MQ5" s="221" t="s">
        <v>292</v>
      </c>
      <c r="MR5" s="221"/>
      <c r="MS5" s="221"/>
      <c r="MT5" s="221"/>
    </row>
    <row r="6" spans="1:358" ht="306.75" customHeight="1" x14ac:dyDescent="0.25">
      <c r="A6" s="41" t="s">
        <v>68</v>
      </c>
      <c r="B6" s="41" t="s">
        <v>0</v>
      </c>
      <c r="C6" s="27" t="s">
        <v>62</v>
      </c>
      <c r="D6" s="41" t="s">
        <v>3</v>
      </c>
      <c r="E6" s="41" t="s">
        <v>4</v>
      </c>
      <c r="F6" s="41" t="s">
        <v>63</v>
      </c>
      <c r="G6" s="41" t="s">
        <v>64</v>
      </c>
      <c r="H6" s="41" t="s">
        <v>6</v>
      </c>
      <c r="I6" s="41" t="s">
        <v>8</v>
      </c>
      <c r="J6" s="41" t="s">
        <v>9</v>
      </c>
      <c r="K6" s="41" t="s">
        <v>10</v>
      </c>
      <c r="L6" s="41" t="s">
        <v>11</v>
      </c>
      <c r="M6" s="41" t="s">
        <v>12</v>
      </c>
      <c r="N6" s="41" t="s">
        <v>13</v>
      </c>
      <c r="O6" s="41" t="s">
        <v>284</v>
      </c>
      <c r="P6" s="41" t="s">
        <v>15</v>
      </c>
      <c r="Q6" s="41" t="s">
        <v>65</v>
      </c>
      <c r="R6" s="41" t="s">
        <v>17</v>
      </c>
      <c r="S6" s="41" t="s">
        <v>285</v>
      </c>
      <c r="T6" s="41" t="s">
        <v>18</v>
      </c>
      <c r="U6" s="41" t="s">
        <v>19</v>
      </c>
      <c r="V6" s="41" t="s">
        <v>286</v>
      </c>
      <c r="W6" s="41" t="s">
        <v>66</v>
      </c>
      <c r="X6" s="41" t="s">
        <v>67</v>
      </c>
      <c r="Y6" s="41" t="s">
        <v>22</v>
      </c>
      <c r="Z6" s="41" t="s">
        <v>23</v>
      </c>
      <c r="AA6" s="41" t="s">
        <v>24</v>
      </c>
      <c r="AB6" s="41" t="s">
        <v>26</v>
      </c>
      <c r="AC6" s="39" t="s">
        <v>352</v>
      </c>
      <c r="AD6" s="39" t="s">
        <v>350</v>
      </c>
      <c r="AE6" s="39" t="s">
        <v>364</v>
      </c>
      <c r="AF6" s="39" t="s">
        <v>410</v>
      </c>
      <c r="AG6" s="40" t="s">
        <v>430</v>
      </c>
      <c r="AH6" s="39" t="s">
        <v>434</v>
      </c>
      <c r="AI6" s="39" t="s">
        <v>443</v>
      </c>
      <c r="AJ6" s="39" t="s">
        <v>448</v>
      </c>
      <c r="AK6" s="39" t="s">
        <v>456</v>
      </c>
      <c r="AL6" s="39" t="s">
        <v>469</v>
      </c>
      <c r="AM6" s="40" t="s">
        <v>474</v>
      </c>
      <c r="AN6" s="39" t="s">
        <v>475</v>
      </c>
      <c r="AO6" s="39" t="s">
        <v>477</v>
      </c>
      <c r="AP6" s="39" t="s">
        <v>479</v>
      </c>
      <c r="AQ6" s="39" t="s">
        <v>504</v>
      </c>
      <c r="AR6" s="39" t="s">
        <v>506</v>
      </c>
      <c r="AS6" s="39" t="s">
        <v>508</v>
      </c>
      <c r="AT6" s="49" t="s">
        <v>304</v>
      </c>
      <c r="AU6" s="49" t="s">
        <v>303</v>
      </c>
      <c r="AV6" s="49" t="s">
        <v>302</v>
      </c>
      <c r="AW6" s="49" t="s">
        <v>301</v>
      </c>
      <c r="AX6" s="49" t="s">
        <v>300</v>
      </c>
      <c r="AY6" s="49" t="s">
        <v>299</v>
      </c>
      <c r="AZ6" s="49" t="s">
        <v>298</v>
      </c>
      <c r="BA6" s="49" t="s">
        <v>297</v>
      </c>
      <c r="BB6" s="49" t="s">
        <v>296</v>
      </c>
      <c r="BC6" s="49" t="s">
        <v>351</v>
      </c>
      <c r="BD6" s="49" t="s">
        <v>363</v>
      </c>
      <c r="BE6" s="49" t="s">
        <v>362</v>
      </c>
      <c r="BF6" s="49" t="s">
        <v>361</v>
      </c>
      <c r="BG6" s="49" t="s">
        <v>360</v>
      </c>
      <c r="BH6" s="49" t="s">
        <v>359</v>
      </c>
      <c r="BI6" s="49" t="s">
        <v>411</v>
      </c>
      <c r="BJ6" s="49" t="s">
        <v>412</v>
      </c>
      <c r="BK6" s="49" t="s">
        <v>413</v>
      </c>
      <c r="BL6" s="49" t="s">
        <v>414</v>
      </c>
      <c r="BM6" s="49" t="s">
        <v>415</v>
      </c>
      <c r="BN6" s="40" t="s">
        <v>430</v>
      </c>
      <c r="BO6" s="49" t="s">
        <v>437</v>
      </c>
      <c r="BP6" s="49" t="s">
        <v>436</v>
      </c>
      <c r="BQ6" s="49" t="s">
        <v>435</v>
      </c>
      <c r="BR6" s="49" t="s">
        <v>443</v>
      </c>
      <c r="BS6" s="49" t="s">
        <v>448</v>
      </c>
      <c r="BT6" s="49" t="s">
        <v>457</v>
      </c>
      <c r="BU6" s="49" t="s">
        <v>458</v>
      </c>
      <c r="BV6" s="49" t="s">
        <v>469</v>
      </c>
      <c r="BW6" s="40" t="s">
        <v>474</v>
      </c>
      <c r="BX6" s="49" t="s">
        <v>475</v>
      </c>
      <c r="BY6" s="49" t="s">
        <v>477</v>
      </c>
      <c r="BZ6" s="49" t="s">
        <v>479</v>
      </c>
      <c r="CA6" s="49" t="s">
        <v>504</v>
      </c>
      <c r="CB6" s="49" t="s">
        <v>506</v>
      </c>
      <c r="CC6" s="49" t="s">
        <v>508</v>
      </c>
      <c r="CD6" s="52" t="s">
        <v>305</v>
      </c>
      <c r="CE6" s="52" t="s">
        <v>306</v>
      </c>
      <c r="CF6" s="52" t="s">
        <v>307</v>
      </c>
      <c r="CG6" s="52" t="s">
        <v>308</v>
      </c>
      <c r="CH6" s="52" t="s">
        <v>309</v>
      </c>
      <c r="CI6" s="52" t="s">
        <v>310</v>
      </c>
      <c r="CJ6" s="52" t="s">
        <v>311</v>
      </c>
      <c r="CK6" s="52" t="s">
        <v>312</v>
      </c>
      <c r="CL6" s="52" t="s">
        <v>313</v>
      </c>
      <c r="CM6" s="52" t="s">
        <v>353</v>
      </c>
      <c r="CN6" s="52" t="s">
        <v>365</v>
      </c>
      <c r="CO6" s="52" t="s">
        <v>366</v>
      </c>
      <c r="CP6" s="52" t="s">
        <v>367</v>
      </c>
      <c r="CQ6" s="52" t="s">
        <v>368</v>
      </c>
      <c r="CR6" s="52" t="s">
        <v>369</v>
      </c>
      <c r="CS6" s="52" t="s">
        <v>416</v>
      </c>
      <c r="CT6" s="52" t="s">
        <v>417</v>
      </c>
      <c r="CU6" s="52" t="s">
        <v>418</v>
      </c>
      <c r="CV6" s="52" t="s">
        <v>419</v>
      </c>
      <c r="CW6" s="52" t="s">
        <v>420</v>
      </c>
      <c r="CX6" s="40" t="s">
        <v>431</v>
      </c>
      <c r="CY6" s="52" t="s">
        <v>438</v>
      </c>
      <c r="CZ6" s="52" t="s">
        <v>439</v>
      </c>
      <c r="DA6" s="52" t="s">
        <v>440</v>
      </c>
      <c r="DB6" s="52" t="s">
        <v>445</v>
      </c>
      <c r="DC6" s="52" t="s">
        <v>450</v>
      </c>
      <c r="DD6" s="52" t="s">
        <v>459</v>
      </c>
      <c r="DE6" s="52" t="s">
        <v>460</v>
      </c>
      <c r="DF6" s="52" t="s">
        <v>471</v>
      </c>
      <c r="DG6" s="40" t="s">
        <v>480</v>
      </c>
      <c r="DH6" s="52" t="s">
        <v>481</v>
      </c>
      <c r="DI6" s="52" t="s">
        <v>482</v>
      </c>
      <c r="DJ6" s="52" t="s">
        <v>483</v>
      </c>
      <c r="DK6" s="52" t="s">
        <v>504</v>
      </c>
      <c r="DL6" s="52" t="s">
        <v>506</v>
      </c>
      <c r="DM6" s="52" t="s">
        <v>508</v>
      </c>
      <c r="DN6" s="50" t="s">
        <v>89</v>
      </c>
      <c r="DO6" s="50" t="s">
        <v>90</v>
      </c>
      <c r="DP6" s="50" t="s">
        <v>91</v>
      </c>
      <c r="DQ6" s="50" t="s">
        <v>92</v>
      </c>
      <c r="DR6" s="50" t="s">
        <v>93</v>
      </c>
      <c r="DS6" s="50" t="s">
        <v>94</v>
      </c>
      <c r="DT6" s="50" t="s">
        <v>95</v>
      </c>
      <c r="DU6" s="50" t="s">
        <v>96</v>
      </c>
      <c r="DV6" s="50" t="s">
        <v>97</v>
      </c>
      <c r="DW6" s="50" t="s">
        <v>98</v>
      </c>
      <c r="DX6" s="50" t="s">
        <v>99</v>
      </c>
      <c r="DY6" s="50" t="s">
        <v>100</v>
      </c>
      <c r="DZ6" s="50" t="s">
        <v>101</v>
      </c>
      <c r="EA6" s="50" t="s">
        <v>102</v>
      </c>
      <c r="EB6" s="50" t="s">
        <v>103</v>
      </c>
      <c r="EC6" s="50" t="s">
        <v>104</v>
      </c>
      <c r="ED6" s="50" t="s">
        <v>105</v>
      </c>
      <c r="EE6" s="50" t="s">
        <v>106</v>
      </c>
      <c r="EF6" s="50" t="s">
        <v>107</v>
      </c>
      <c r="EG6" s="50" t="s">
        <v>108</v>
      </c>
      <c r="EH6" s="50" t="s">
        <v>314</v>
      </c>
      <c r="EI6" s="50" t="s">
        <v>316</v>
      </c>
      <c r="EJ6" s="50" t="s">
        <v>317</v>
      </c>
      <c r="EK6" s="50" t="s">
        <v>318</v>
      </c>
      <c r="EL6" s="50" t="s">
        <v>319</v>
      </c>
      <c r="EM6" s="50" t="s">
        <v>320</v>
      </c>
      <c r="EN6" s="50" t="s">
        <v>321</v>
      </c>
      <c r="EO6" s="50" t="s">
        <v>322</v>
      </c>
      <c r="EP6" s="50" t="s">
        <v>315</v>
      </c>
      <c r="EQ6" s="50" t="s">
        <v>323</v>
      </c>
      <c r="ER6" s="50" t="s">
        <v>324</v>
      </c>
      <c r="ES6" s="50" t="s">
        <v>325</v>
      </c>
      <c r="ET6" s="50" t="s">
        <v>326</v>
      </c>
      <c r="EU6" s="50" t="s">
        <v>327</v>
      </c>
      <c r="EV6" s="50" t="s">
        <v>328</v>
      </c>
      <c r="EW6" s="50" t="s">
        <v>329</v>
      </c>
      <c r="EX6" s="50" t="s">
        <v>330</v>
      </c>
      <c r="EY6" s="50" t="s">
        <v>331</v>
      </c>
      <c r="EZ6" s="50" t="s">
        <v>332</v>
      </c>
      <c r="FA6" s="50" t="s">
        <v>333</v>
      </c>
      <c r="FB6" s="50" t="s">
        <v>334</v>
      </c>
      <c r="FC6" s="50" t="s">
        <v>335</v>
      </c>
      <c r="FD6" s="50" t="s">
        <v>336</v>
      </c>
      <c r="FE6" s="50" t="s">
        <v>337</v>
      </c>
      <c r="FF6" s="50" t="s">
        <v>338</v>
      </c>
      <c r="FG6" s="50" t="s">
        <v>339</v>
      </c>
      <c r="FH6" s="50" t="s">
        <v>340</v>
      </c>
      <c r="FI6" s="50" t="s">
        <v>341</v>
      </c>
      <c r="FJ6" s="50" t="s">
        <v>342</v>
      </c>
      <c r="FK6" s="50" t="s">
        <v>343</v>
      </c>
      <c r="FL6" s="50" t="s">
        <v>344</v>
      </c>
      <c r="FM6" s="50" t="s">
        <v>345</v>
      </c>
      <c r="FN6" s="50" t="s">
        <v>346</v>
      </c>
      <c r="FO6" s="50" t="s">
        <v>347</v>
      </c>
      <c r="FP6" s="50" t="s">
        <v>348</v>
      </c>
      <c r="FQ6" s="50" t="s">
        <v>349</v>
      </c>
      <c r="FR6" s="50" t="s">
        <v>354</v>
      </c>
      <c r="FS6" s="50" t="s">
        <v>355</v>
      </c>
      <c r="FT6" s="50" t="s">
        <v>356</v>
      </c>
      <c r="FU6" s="50" t="s">
        <v>357</v>
      </c>
      <c r="FV6" s="50" t="s">
        <v>358</v>
      </c>
      <c r="FW6" s="50" t="s">
        <v>370</v>
      </c>
      <c r="FX6" s="50" t="s">
        <v>371</v>
      </c>
      <c r="FY6" s="50" t="s">
        <v>372</v>
      </c>
      <c r="FZ6" s="50" t="s">
        <v>373</v>
      </c>
      <c r="GA6" s="50" t="s">
        <v>374</v>
      </c>
      <c r="GB6" s="50" t="s">
        <v>375</v>
      </c>
      <c r="GC6" s="50" t="s">
        <v>376</v>
      </c>
      <c r="GD6" s="50" t="s">
        <v>377</v>
      </c>
      <c r="GE6" s="50" t="s">
        <v>378</v>
      </c>
      <c r="GF6" s="35" t="s">
        <v>55</v>
      </c>
      <c r="GG6" s="50" t="s">
        <v>379</v>
      </c>
      <c r="GH6" s="50" t="s">
        <v>380</v>
      </c>
      <c r="GI6" s="50" t="s">
        <v>381</v>
      </c>
      <c r="GJ6" s="50" t="s">
        <v>382</v>
      </c>
      <c r="GK6" s="50" t="s">
        <v>383</v>
      </c>
      <c r="GL6" s="50" t="s">
        <v>384</v>
      </c>
      <c r="GM6" s="50" t="s">
        <v>385</v>
      </c>
      <c r="GN6" s="50" t="s">
        <v>386</v>
      </c>
      <c r="GO6" s="50" t="s">
        <v>387</v>
      </c>
      <c r="GP6" s="50" t="s">
        <v>388</v>
      </c>
      <c r="GQ6" s="50" t="s">
        <v>389</v>
      </c>
      <c r="GR6" s="50" t="s">
        <v>390</v>
      </c>
      <c r="GS6" s="50" t="s">
        <v>391</v>
      </c>
      <c r="GT6" s="50" t="s">
        <v>392</v>
      </c>
      <c r="GU6" s="50" t="s">
        <v>393</v>
      </c>
      <c r="GV6" s="50" t="s">
        <v>394</v>
      </c>
      <c r="GW6" s="50" t="s">
        <v>395</v>
      </c>
      <c r="GX6" s="50" t="s">
        <v>396</v>
      </c>
      <c r="GY6" s="50" t="s">
        <v>397</v>
      </c>
      <c r="GZ6" s="50" t="s">
        <v>398</v>
      </c>
      <c r="HA6" s="50" t="s">
        <v>399</v>
      </c>
      <c r="HB6" s="50" t="s">
        <v>400</v>
      </c>
      <c r="HC6" s="50" t="s">
        <v>401</v>
      </c>
      <c r="HD6" s="50" t="s">
        <v>402</v>
      </c>
      <c r="HE6" s="50" t="s">
        <v>403</v>
      </c>
      <c r="HF6" s="50" t="s">
        <v>404</v>
      </c>
      <c r="HG6" s="50" t="s">
        <v>405</v>
      </c>
      <c r="HH6" s="50" t="s">
        <v>406</v>
      </c>
      <c r="HI6" s="50" t="s">
        <v>407</v>
      </c>
      <c r="HJ6" s="50" t="s">
        <v>408</v>
      </c>
      <c r="HK6" s="50" t="s">
        <v>409</v>
      </c>
      <c r="HL6" s="50" t="s">
        <v>109</v>
      </c>
      <c r="HM6" s="50" t="s">
        <v>110</v>
      </c>
      <c r="HN6" s="50" t="s">
        <v>111</v>
      </c>
      <c r="HO6" s="50" t="s">
        <v>112</v>
      </c>
      <c r="HP6" s="50" t="s">
        <v>113</v>
      </c>
      <c r="HQ6" s="50" t="s">
        <v>114</v>
      </c>
      <c r="HR6" s="50" t="s">
        <v>421</v>
      </c>
      <c r="HS6" s="50" t="s">
        <v>422</v>
      </c>
      <c r="HT6" s="50" t="s">
        <v>423</v>
      </c>
      <c r="HU6" s="50" t="s">
        <v>424</v>
      </c>
      <c r="HV6" s="50" t="s">
        <v>425</v>
      </c>
      <c r="HW6" s="50" t="s">
        <v>115</v>
      </c>
      <c r="HX6" s="50" t="s">
        <v>116</v>
      </c>
      <c r="HY6" s="50" t="s">
        <v>117</v>
      </c>
      <c r="HZ6" s="50" t="s">
        <v>426</v>
      </c>
      <c r="IA6" s="50" t="s">
        <v>427</v>
      </c>
      <c r="IB6" s="50" t="s">
        <v>428</v>
      </c>
      <c r="IC6" s="50" t="s">
        <v>429</v>
      </c>
      <c r="ID6" s="50" t="s">
        <v>118</v>
      </c>
      <c r="IE6" s="50" t="s">
        <v>119</v>
      </c>
      <c r="IF6" s="50" t="s">
        <v>120</v>
      </c>
      <c r="IG6" s="50" t="s">
        <v>121</v>
      </c>
      <c r="IH6" s="50" t="s">
        <v>122</v>
      </c>
      <c r="II6" s="50" t="s">
        <v>123</v>
      </c>
      <c r="IJ6" s="50" t="s">
        <v>124</v>
      </c>
      <c r="IK6" s="50" t="s">
        <v>125</v>
      </c>
      <c r="IL6" s="50" t="s">
        <v>126</v>
      </c>
      <c r="IM6" s="50" t="s">
        <v>127</v>
      </c>
      <c r="IN6" s="51" t="s">
        <v>432</v>
      </c>
      <c r="IO6" s="51" t="s">
        <v>433</v>
      </c>
      <c r="IP6" s="50" t="s">
        <v>441</v>
      </c>
      <c r="IQ6" s="50" t="s">
        <v>442</v>
      </c>
      <c r="IR6" s="50" t="s">
        <v>128</v>
      </c>
      <c r="IS6" s="50" t="s">
        <v>129</v>
      </c>
      <c r="IT6" s="50" t="s">
        <v>446</v>
      </c>
      <c r="IU6" s="50" t="s">
        <v>447</v>
      </c>
      <c r="IV6" s="50" t="s">
        <v>451</v>
      </c>
      <c r="IW6" s="50" t="s">
        <v>452</v>
      </c>
      <c r="IX6" s="50" t="s">
        <v>453</v>
      </c>
      <c r="IY6" s="50" t="s">
        <v>454</v>
      </c>
      <c r="IZ6" s="50" t="s">
        <v>455</v>
      </c>
      <c r="JA6" s="50" t="s">
        <v>461</v>
      </c>
      <c r="JB6" s="50" t="s">
        <v>462</v>
      </c>
      <c r="JC6" s="50" t="s">
        <v>463</v>
      </c>
      <c r="JD6" s="50" t="s">
        <v>464</v>
      </c>
      <c r="JE6" s="50" t="s">
        <v>465</v>
      </c>
      <c r="JF6" s="50" t="s">
        <v>466</v>
      </c>
      <c r="JG6" s="50" t="s">
        <v>467</v>
      </c>
      <c r="JH6" s="50" t="s">
        <v>468</v>
      </c>
      <c r="JI6" s="50" t="s">
        <v>130</v>
      </c>
      <c r="JJ6" s="50" t="s">
        <v>131</v>
      </c>
      <c r="JK6" s="50" t="s">
        <v>132</v>
      </c>
      <c r="JL6" s="51" t="s">
        <v>472</v>
      </c>
      <c r="JM6" s="51" t="s">
        <v>473</v>
      </c>
      <c r="JN6" s="50" t="s">
        <v>133</v>
      </c>
      <c r="JO6" s="50" t="s">
        <v>134</v>
      </c>
      <c r="JP6" s="50" t="s">
        <v>135</v>
      </c>
      <c r="JQ6" s="50" t="s">
        <v>484</v>
      </c>
      <c r="JR6" s="50" t="s">
        <v>485</v>
      </c>
      <c r="JS6" s="50" t="s">
        <v>486</v>
      </c>
      <c r="JT6" s="50" t="s">
        <v>487</v>
      </c>
      <c r="JU6" s="50" t="s">
        <v>488</v>
      </c>
      <c r="JV6" s="50" t="s">
        <v>489</v>
      </c>
      <c r="JW6" s="50" t="s">
        <v>490</v>
      </c>
      <c r="JX6" s="50" t="s">
        <v>491</v>
      </c>
      <c r="JY6" s="50" t="s">
        <v>492</v>
      </c>
      <c r="JZ6" s="50" t="s">
        <v>136</v>
      </c>
      <c r="KA6" s="50" t="s">
        <v>137</v>
      </c>
      <c r="KB6" s="50" t="s">
        <v>493</v>
      </c>
      <c r="KC6" s="50" t="s">
        <v>494</v>
      </c>
      <c r="KD6" s="50" t="s">
        <v>495</v>
      </c>
      <c r="KE6" s="50" t="s">
        <v>496</v>
      </c>
      <c r="KF6" s="50" t="s">
        <v>497</v>
      </c>
      <c r="KG6" s="50" t="s">
        <v>498</v>
      </c>
      <c r="KH6" s="50" t="s">
        <v>138</v>
      </c>
      <c r="KI6" s="50" t="s">
        <v>139</v>
      </c>
      <c r="KJ6" s="50" t="s">
        <v>140</v>
      </c>
      <c r="KK6" s="50" t="s">
        <v>141</v>
      </c>
      <c r="KL6" s="50" t="s">
        <v>142</v>
      </c>
      <c r="KM6" s="50" t="s">
        <v>143</v>
      </c>
      <c r="KN6" s="50" t="s">
        <v>144</v>
      </c>
      <c r="KO6" s="50" t="s">
        <v>499</v>
      </c>
      <c r="KP6" s="50" t="s">
        <v>500</v>
      </c>
      <c r="KQ6" s="50" t="s">
        <v>501</v>
      </c>
      <c r="KR6" s="50" t="s">
        <v>145</v>
      </c>
      <c r="KS6" s="50" t="s">
        <v>146</v>
      </c>
      <c r="KT6" s="50" t="s">
        <v>147</v>
      </c>
      <c r="KU6" s="50" t="s">
        <v>148</v>
      </c>
      <c r="KV6" s="50" t="s">
        <v>149</v>
      </c>
      <c r="KW6" s="50" t="s">
        <v>502</v>
      </c>
      <c r="KX6" s="50" t="s">
        <v>503</v>
      </c>
      <c r="KY6" s="50" t="s">
        <v>150</v>
      </c>
      <c r="KZ6" s="50" t="s">
        <v>151</v>
      </c>
      <c r="LA6" s="50" t="s">
        <v>152</v>
      </c>
      <c r="LB6" s="50" t="s">
        <v>153</v>
      </c>
      <c r="LC6" s="50" t="s">
        <v>154</v>
      </c>
      <c r="LD6" s="50" t="s">
        <v>155</v>
      </c>
      <c r="LE6" s="41" t="s">
        <v>156</v>
      </c>
      <c r="LF6" s="41" t="s">
        <v>157</v>
      </c>
      <c r="LG6" s="41" t="s">
        <v>82</v>
      </c>
      <c r="LH6" s="41" t="s">
        <v>73</v>
      </c>
      <c r="LI6" s="41" t="s">
        <v>75</v>
      </c>
      <c r="LJ6" s="41" t="s">
        <v>76</v>
      </c>
      <c r="LK6" s="41" t="s">
        <v>83</v>
      </c>
      <c r="LL6" s="41" t="s">
        <v>73</v>
      </c>
      <c r="LM6" s="41" t="s">
        <v>75</v>
      </c>
      <c r="LN6" s="41" t="s">
        <v>76</v>
      </c>
      <c r="LO6" s="41" t="s">
        <v>84</v>
      </c>
      <c r="LP6" s="41" t="s">
        <v>73</v>
      </c>
      <c r="LQ6" s="41" t="s">
        <v>75</v>
      </c>
      <c r="LR6" s="41" t="s">
        <v>76</v>
      </c>
      <c r="LS6" s="41" t="s">
        <v>85</v>
      </c>
      <c r="LT6" s="41" t="s">
        <v>73</v>
      </c>
      <c r="LU6" s="41" t="s">
        <v>75</v>
      </c>
      <c r="LV6" s="41" t="s">
        <v>76</v>
      </c>
      <c r="LW6" s="41" t="s">
        <v>82</v>
      </c>
      <c r="LX6" s="41" t="s">
        <v>73</v>
      </c>
      <c r="LY6" s="41" t="s">
        <v>77</v>
      </c>
      <c r="LZ6" s="41" t="s">
        <v>76</v>
      </c>
      <c r="MA6" s="41" t="s">
        <v>83</v>
      </c>
      <c r="MB6" s="41" t="s">
        <v>73</v>
      </c>
      <c r="MC6" s="41" t="s">
        <v>77</v>
      </c>
      <c r="MD6" s="41" t="s">
        <v>76</v>
      </c>
      <c r="ME6" s="41" t="s">
        <v>84</v>
      </c>
      <c r="MF6" s="41" t="s">
        <v>73</v>
      </c>
      <c r="MG6" s="41" t="s">
        <v>77</v>
      </c>
      <c r="MH6" s="41" t="s">
        <v>76</v>
      </c>
      <c r="MI6" s="41" t="s">
        <v>85</v>
      </c>
      <c r="MJ6" s="41" t="s">
        <v>73</v>
      </c>
      <c r="MK6" s="41" t="s">
        <v>77</v>
      </c>
      <c r="ML6" s="41" t="s">
        <v>76</v>
      </c>
      <c r="MM6" s="41" t="s">
        <v>290</v>
      </c>
      <c r="MN6" s="41" t="s">
        <v>73</v>
      </c>
      <c r="MO6" s="41" t="s">
        <v>77</v>
      </c>
      <c r="MP6" s="41" t="s">
        <v>76</v>
      </c>
      <c r="MQ6" s="41" t="s">
        <v>291</v>
      </c>
      <c r="MR6" s="41" t="s">
        <v>73</v>
      </c>
      <c r="MS6" s="41" t="s">
        <v>77</v>
      </c>
      <c r="MT6" s="41" t="s">
        <v>76</v>
      </c>
    </row>
    <row r="7" spans="1:358" ht="120" customHeight="1" x14ac:dyDescent="0.25">
      <c r="A7" s="32">
        <f>+Registro!C1</f>
        <v>0</v>
      </c>
      <c r="B7" s="34">
        <f>+Registro!F1</f>
        <v>0</v>
      </c>
      <c r="C7" s="35">
        <f>+Registro!H1</f>
        <v>0</v>
      </c>
      <c r="D7" s="31" t="str">
        <f>+Registro!A4</f>
        <v/>
      </c>
      <c r="E7" s="34" t="str">
        <f>+Registro!C4</f>
        <v/>
      </c>
      <c r="F7" s="31" t="str">
        <f>+Registro!I4</f>
        <v/>
      </c>
      <c r="G7" s="33" t="str">
        <f>+Registro!A6</f>
        <v/>
      </c>
      <c r="H7" s="33" t="str">
        <f>+Registro!E6</f>
        <v/>
      </c>
      <c r="I7" s="33" t="str">
        <f>+Registro!A8</f>
        <v/>
      </c>
      <c r="J7" s="36" t="str">
        <f>+Registro!E8</f>
        <v/>
      </c>
      <c r="K7" s="31" t="str">
        <f>+Registro!H8</f>
        <v/>
      </c>
      <c r="L7" s="31" t="str">
        <f>+Registro!A10</f>
        <v/>
      </c>
      <c r="M7" s="31" t="str">
        <f>+Registro!D10</f>
        <v/>
      </c>
      <c r="N7" s="37" t="str">
        <f>+Registro!G10</f>
        <v/>
      </c>
      <c r="O7" s="31" t="str">
        <f>+Registro!A13</f>
        <v/>
      </c>
      <c r="P7" s="31" t="str">
        <f>+Registro!B13</f>
        <v/>
      </c>
      <c r="Q7" s="31" t="str">
        <f>+Registro!E13</f>
        <v/>
      </c>
      <c r="R7" s="31" t="str">
        <f>+Registro!G13</f>
        <v/>
      </c>
      <c r="S7" s="31" t="str">
        <f>+Registro!I13</f>
        <v/>
      </c>
      <c r="T7" s="31" t="str">
        <f>+Registro!A15</f>
        <v/>
      </c>
      <c r="U7" s="31" t="str">
        <f>+Registro!C15</f>
        <v/>
      </c>
      <c r="V7" s="31" t="str">
        <f>+Registro!E15</f>
        <v/>
      </c>
      <c r="W7" s="32" t="str">
        <f>+Registro!G15</f>
        <v/>
      </c>
      <c r="X7" s="32" t="str">
        <f>+Registro!I15</f>
        <v/>
      </c>
      <c r="Y7" s="38" t="str">
        <f>+Registro!A17</f>
        <v/>
      </c>
      <c r="Z7" s="32" t="str">
        <f>+Registro!D17</f>
        <v/>
      </c>
      <c r="AA7" s="34">
        <f>+Registro!C19</f>
        <v>0</v>
      </c>
      <c r="AB7" s="34">
        <f>+Registro!H19</f>
        <v>0</v>
      </c>
      <c r="AC7" s="31" t="str">
        <f>+Registro!I21</f>
        <v>Valide todas las variables</v>
      </c>
      <c r="AD7" s="31" t="str">
        <f>+Registro!I90</f>
        <v>Valide todas las variables</v>
      </c>
      <c r="AE7" s="31" t="str">
        <f>+Registro!I96</f>
        <v>Valide todas las variables</v>
      </c>
      <c r="AF7" s="31" t="str">
        <f>+Registro!I137</f>
        <v>Valide todas las variables</v>
      </c>
      <c r="AG7" s="40"/>
      <c r="AH7" s="31" t="str">
        <f>+Registro!I175</f>
        <v>Valide todas las variables</v>
      </c>
      <c r="AI7" s="31" t="str">
        <f>+Registro!I194</f>
        <v>Valide todas las variables</v>
      </c>
      <c r="AJ7" s="31" t="str">
        <f>+Registro!I199</f>
        <v>Valide todas las variables</v>
      </c>
      <c r="AK7" s="31" t="str">
        <f>+Registro!I206</f>
        <v>Valide todas las variables</v>
      </c>
      <c r="AL7" s="31" t="str">
        <f>+Registro!I217</f>
        <v>Valide todas las variables</v>
      </c>
      <c r="AM7" s="40"/>
      <c r="AN7" s="31" t="str">
        <f>+Registro!I222</f>
        <v>Valide todas las variables</v>
      </c>
      <c r="AO7" s="31" t="str">
        <f>+Registro!I235</f>
        <v>Valide todas las variables</v>
      </c>
      <c r="AP7" s="31" t="str">
        <f>+Registro!I244</f>
        <v>Valide todas las variables</v>
      </c>
      <c r="AQ7" s="31" t="str">
        <f>+Registro!I251</f>
        <v>Valide todas las variables</v>
      </c>
      <c r="AR7" s="31" t="str">
        <f>+Registro!I257</f>
        <v>Valide todas las variables</v>
      </c>
      <c r="AS7" s="31" t="str">
        <f>+Registro!I265</f>
        <v>Valide todas las variables</v>
      </c>
      <c r="AT7" s="31" t="str">
        <f>+Registro!D22</f>
        <v>Valide todos los criterios</v>
      </c>
      <c r="AU7" s="31" t="str">
        <f>+Registro!D32</f>
        <v>Valide todos los criterios</v>
      </c>
      <c r="AV7" s="31" t="str">
        <f>+Registro!D39</f>
        <v>Valide todos los criterios</v>
      </c>
      <c r="AW7" s="31" t="str">
        <f>+Registro!D44</f>
        <v>Valide todos los criterios</v>
      </c>
      <c r="AX7" s="31" t="str">
        <f>+Registro!D52</f>
        <v>Valide todos los criterios</v>
      </c>
      <c r="AY7" s="31">
        <f>+Registro!D63</f>
        <v>0</v>
      </c>
      <c r="AZ7" s="31" t="str">
        <f>+Registro!D71</f>
        <v>Valide todos los criterios</v>
      </c>
      <c r="BA7" s="31" t="str">
        <f>+Registro!D77</f>
        <v>Valide todos los criterios</v>
      </c>
      <c r="BB7" s="31" t="str">
        <f>+Registro!D82</f>
        <v>Valide todos los criterios</v>
      </c>
      <c r="BC7" s="31" t="str">
        <f>+Registro!D91</f>
        <v>Valide todos los criterios</v>
      </c>
      <c r="BD7" s="31" t="str">
        <f>+Registro!D97</f>
        <v>Valide todos los criterios</v>
      </c>
      <c r="BE7" s="31" t="str">
        <f>+Registro!D103</f>
        <v>Valide todos los criterios</v>
      </c>
      <c r="BF7" s="31" t="str">
        <f>+Registro!D106</f>
        <v>Valide todos los criterios</v>
      </c>
      <c r="BG7" s="31" t="str">
        <f>+Registro!D122</f>
        <v>Valide todos los criterios</v>
      </c>
      <c r="BH7" s="31" t="str">
        <f>+Registro!D129</f>
        <v>Valide todos los criterios</v>
      </c>
      <c r="BI7" s="31" t="str">
        <f>+Registro!D138</f>
        <v>Valide todos los criterios</v>
      </c>
      <c r="BJ7" s="31" t="str">
        <f>+Registro!D149</f>
        <v>Valide todos los criterios</v>
      </c>
      <c r="BK7" s="31" t="str">
        <f>+Registro!D156</f>
        <v>Valide todos los criterios</v>
      </c>
      <c r="BL7" s="31" t="str">
        <f>+Registro!D160</f>
        <v>Valide todos los criterios</v>
      </c>
      <c r="BM7" s="31">
        <f>+Registro!D167</f>
        <v>0</v>
      </c>
      <c r="BN7" s="40"/>
      <c r="BO7" s="31" t="str">
        <f>+Registro!D176</f>
        <v>Valide todos los criterios</v>
      </c>
      <c r="BP7" s="31">
        <f>+Registro!D178</f>
        <v>0</v>
      </c>
      <c r="BQ7" s="31">
        <f>+Registro!D186</f>
        <v>0</v>
      </c>
      <c r="BR7" s="31" t="str">
        <f>+Registro!D195</f>
        <v>Valide todos los criterios</v>
      </c>
      <c r="BS7" s="31" t="str">
        <f>+Registro!D200</f>
        <v>Valide todos los criterios</v>
      </c>
      <c r="BT7" s="31" t="str">
        <f>+Registro!D207</f>
        <v>Valide todos los criterios</v>
      </c>
      <c r="BU7" s="31" t="str">
        <f>+Registro!D212</f>
        <v>Valide todos los criterios</v>
      </c>
      <c r="BV7" s="31" t="str">
        <f>+Registro!D218</f>
        <v>Valide todos los criterios</v>
      </c>
      <c r="BW7" s="40"/>
      <c r="BX7" s="31" t="str">
        <f>+Registro!D223</f>
        <v>Valide todos los criterios</v>
      </c>
      <c r="BY7" s="31" t="str">
        <f>+Registro!D236</f>
        <v>Valide todos los criterios</v>
      </c>
      <c r="BZ7" s="31" t="str">
        <f>+Registro!D245</f>
        <v>Valide todos los criterios</v>
      </c>
      <c r="CA7" s="31" t="str">
        <f>+Registro!D252</f>
        <v>Valide todos los criterios</v>
      </c>
      <c r="CB7" s="31" t="str">
        <f>+Registro!D258</f>
        <v>Valide todos los criterios</v>
      </c>
      <c r="CC7" s="31" t="str">
        <f>+Registro!D266</f>
        <v>Valide todos los criterios</v>
      </c>
      <c r="CD7" s="31">
        <f>+Registro!E23</f>
        <v>0</v>
      </c>
      <c r="CE7" s="31">
        <f>+Registro!E33</f>
        <v>0</v>
      </c>
      <c r="CF7" s="31">
        <f>+Registro!E40</f>
        <v>0</v>
      </c>
      <c r="CG7" s="31">
        <f>+Registro!E45</f>
        <v>0</v>
      </c>
      <c r="CH7" s="31">
        <f>+Registro!E53</f>
        <v>0</v>
      </c>
      <c r="CI7" s="31">
        <f>+Registro!E64</f>
        <v>0</v>
      </c>
      <c r="CJ7" s="31">
        <f>+Registro!E72</f>
        <v>0</v>
      </c>
      <c r="CK7" s="31">
        <f>+Registro!E78</f>
        <v>0</v>
      </c>
      <c r="CL7" s="31">
        <f>+Registro!E83</f>
        <v>0</v>
      </c>
      <c r="CM7" s="31">
        <f>+Registro!E92</f>
        <v>0</v>
      </c>
      <c r="CN7" s="31">
        <f>+Registro!E98</f>
        <v>0</v>
      </c>
      <c r="CO7" s="31">
        <f>+Registro!E104</f>
        <v>0</v>
      </c>
      <c r="CP7" s="31">
        <f>+Registro!E107</f>
        <v>0</v>
      </c>
      <c r="CQ7" s="31">
        <f>+Registro!E123</f>
        <v>0</v>
      </c>
      <c r="CR7" s="31">
        <f>+Registro!E130</f>
        <v>0</v>
      </c>
      <c r="CS7" s="31">
        <f>+Registro!E139</f>
        <v>0</v>
      </c>
      <c r="CT7" s="31">
        <f>+Registro!E150</f>
        <v>0</v>
      </c>
      <c r="CU7" s="31">
        <f>+Registro!E157</f>
        <v>0</v>
      </c>
      <c r="CV7" s="31">
        <f>+Registro!E161</f>
        <v>0</v>
      </c>
      <c r="CW7" s="31">
        <f>+Registro!E168</f>
        <v>0</v>
      </c>
      <c r="CX7" s="40"/>
      <c r="CY7" s="31">
        <f>+Registro!E177</f>
        <v>0</v>
      </c>
      <c r="CZ7" s="31">
        <f>+Registro!E179</f>
        <v>0</v>
      </c>
      <c r="DA7" s="31">
        <f>+Registro!E187</f>
        <v>0</v>
      </c>
      <c r="DB7" s="31">
        <f>+Registro!E196</f>
        <v>0</v>
      </c>
      <c r="DC7" s="31">
        <f>+Registro!E201</f>
        <v>0</v>
      </c>
      <c r="DD7" s="31">
        <f>+Registro!E208</f>
        <v>0</v>
      </c>
      <c r="DE7" s="31">
        <f>+Registro!E213</f>
        <v>0</v>
      </c>
      <c r="DF7" s="31">
        <f>+Registro!E219</f>
        <v>0</v>
      </c>
      <c r="DG7" s="40"/>
      <c r="DH7" s="31">
        <f>+Registro!E224</f>
        <v>0</v>
      </c>
      <c r="DI7" s="31">
        <f>+Registro!E237</f>
        <v>0</v>
      </c>
      <c r="DJ7" s="31">
        <f>+Registro!E246</f>
        <v>0</v>
      </c>
      <c r="DK7" s="31">
        <f>+Registro!E253</f>
        <v>0</v>
      </c>
      <c r="DL7" s="31">
        <f>+Registro!E259</f>
        <v>0</v>
      </c>
      <c r="DM7" s="31">
        <f>+Registro!E267</f>
        <v>0</v>
      </c>
      <c r="DN7" s="31">
        <f>+Registro!C22</f>
        <v>0</v>
      </c>
      <c r="DO7" s="31">
        <f>+Registro!C23</f>
        <v>0</v>
      </c>
      <c r="DP7" s="31">
        <f>+Registro!C24</f>
        <v>0</v>
      </c>
      <c r="DQ7" s="31">
        <f>+Registro!C25</f>
        <v>0</v>
      </c>
      <c r="DR7" s="31">
        <f>+Registro!C26</f>
        <v>0</v>
      </c>
      <c r="DS7" s="31">
        <f>+Registro!C27</f>
        <v>0</v>
      </c>
      <c r="DT7" s="31">
        <f>+Registro!C28</f>
        <v>0</v>
      </c>
      <c r="DU7" s="31">
        <f>+Registro!C29</f>
        <v>0</v>
      </c>
      <c r="DV7" s="31">
        <f>+Registro!C30</f>
        <v>0</v>
      </c>
      <c r="DW7" s="31">
        <f>+Registro!C32</f>
        <v>0</v>
      </c>
      <c r="DX7" s="31">
        <f>+Registro!C33</f>
        <v>0</v>
      </c>
      <c r="DY7" s="31">
        <f>+Registro!C34</f>
        <v>0</v>
      </c>
      <c r="DZ7" s="31">
        <f>+Registro!C35</f>
        <v>0</v>
      </c>
      <c r="EA7" s="31">
        <f>+Registro!C36</f>
        <v>0</v>
      </c>
      <c r="EB7" s="31">
        <f>+Registro!C37</f>
        <v>0</v>
      </c>
      <c r="EC7" s="31">
        <f>+Registro!C39</f>
        <v>0</v>
      </c>
      <c r="ED7" s="31">
        <f>+Registro!C40</f>
        <v>0</v>
      </c>
      <c r="EE7" s="31">
        <f>+Registro!C41</f>
        <v>0</v>
      </c>
      <c r="EF7" s="31">
        <f>+Registro!C42</f>
        <v>0</v>
      </c>
      <c r="EG7" s="31">
        <f>+Registro!C43</f>
        <v>0</v>
      </c>
      <c r="EH7" s="31">
        <f>+Registro!C44</f>
        <v>0</v>
      </c>
      <c r="EI7" s="31">
        <f>+Registro!C45</f>
        <v>0</v>
      </c>
      <c r="EJ7" s="31">
        <f>+Registro!C46</f>
        <v>0</v>
      </c>
      <c r="EK7" s="31">
        <f>+Registro!C47</f>
        <v>0</v>
      </c>
      <c r="EL7" s="31">
        <f>+Registro!C48</f>
        <v>0</v>
      </c>
      <c r="EM7" s="31">
        <f>+Registro!C49</f>
        <v>0</v>
      </c>
      <c r="EN7" s="31">
        <f>+Registro!C50</f>
        <v>0</v>
      </c>
      <c r="EO7" s="31">
        <f>+Registro!C52</f>
        <v>0</v>
      </c>
      <c r="EP7" s="31">
        <f>+Registro!C53</f>
        <v>0</v>
      </c>
      <c r="EQ7" s="31">
        <f>+Registro!C54</f>
        <v>0</v>
      </c>
      <c r="ER7" s="31">
        <f>+Registro!C55</f>
        <v>0</v>
      </c>
      <c r="ES7" s="31">
        <f>+Registro!C56</f>
        <v>0</v>
      </c>
      <c r="ET7" s="31">
        <f>+Registro!C57</f>
        <v>0</v>
      </c>
      <c r="EU7" s="31">
        <f>+Registro!C58</f>
        <v>0</v>
      </c>
      <c r="EV7" s="31">
        <f>+Registro!C59</f>
        <v>0</v>
      </c>
      <c r="EW7" s="31">
        <f>+Registro!C60</f>
        <v>0</v>
      </c>
      <c r="EX7" s="31">
        <f>+Registro!C61</f>
        <v>0</v>
      </c>
      <c r="EY7" s="31">
        <f>+Registro!C71</f>
        <v>0</v>
      </c>
      <c r="EZ7" s="31">
        <f>+Registro!C72</f>
        <v>0</v>
      </c>
      <c r="FA7" s="31">
        <f>+Registro!C73</f>
        <v>0</v>
      </c>
      <c r="FB7" s="31">
        <f>+Registro!C74</f>
        <v>0</v>
      </c>
      <c r="FC7" s="31">
        <f>+Registro!C75</f>
        <v>0</v>
      </c>
      <c r="FD7" s="31">
        <f>+Registro!C76</f>
        <v>0</v>
      </c>
      <c r="FE7" s="31">
        <f>+Registro!C77</f>
        <v>0</v>
      </c>
      <c r="FF7" s="31">
        <f>+Registro!C78</f>
        <v>0</v>
      </c>
      <c r="FG7" s="31">
        <f>+Registro!C79</f>
        <v>0</v>
      </c>
      <c r="FH7" s="31">
        <f>+Registro!C80</f>
        <v>0</v>
      </c>
      <c r="FI7" s="31">
        <f>+Registro!C81</f>
        <v>0</v>
      </c>
      <c r="FJ7" s="31">
        <f>+Registro!C82</f>
        <v>0</v>
      </c>
      <c r="FK7" s="31">
        <f>+Registro!C83</f>
        <v>0</v>
      </c>
      <c r="FL7" s="31">
        <f>+Registro!C84</f>
        <v>0</v>
      </c>
      <c r="FM7" s="31">
        <f>+Registro!C85</f>
        <v>0</v>
      </c>
      <c r="FN7" s="31">
        <f>+Registro!C86</f>
        <v>0</v>
      </c>
      <c r="FO7" s="31">
        <f>+Registro!C87</f>
        <v>0</v>
      </c>
      <c r="FP7" s="31">
        <f>+Registro!C88</f>
        <v>0</v>
      </c>
      <c r="FQ7" s="31">
        <f>+Registro!C89</f>
        <v>0</v>
      </c>
      <c r="FR7" s="31">
        <f>+Registro!C91</f>
        <v>0</v>
      </c>
      <c r="FS7" s="31">
        <f>+Registro!C92</f>
        <v>0</v>
      </c>
      <c r="FT7" s="31">
        <f>+Registro!C93</f>
        <v>0</v>
      </c>
      <c r="FU7" s="31">
        <f>+Registro!C94</f>
        <v>0</v>
      </c>
      <c r="FV7" s="31">
        <f>+Registro!C95</f>
        <v>0</v>
      </c>
      <c r="FW7" s="31">
        <f>+Registro!C97</f>
        <v>0</v>
      </c>
      <c r="FX7" s="31">
        <f>+Registro!C98</f>
        <v>0</v>
      </c>
      <c r="FY7" s="31">
        <f>+Registro!C99</f>
        <v>0</v>
      </c>
      <c r="FZ7" s="31">
        <f>+Registro!C100</f>
        <v>0</v>
      </c>
      <c r="GA7" s="31">
        <f>+Registro!C101</f>
        <v>0</v>
      </c>
      <c r="GB7" s="31">
        <f>+Registro!C102</f>
        <v>0</v>
      </c>
      <c r="GC7" s="31">
        <f>+Registro!C103</f>
        <v>0</v>
      </c>
      <c r="GD7" s="31">
        <f>+Registro!C104</f>
        <v>0</v>
      </c>
      <c r="GE7" s="31">
        <f>+Registro!C105</f>
        <v>0</v>
      </c>
      <c r="GF7" s="31">
        <f>+Registro!A121</f>
        <v>0</v>
      </c>
      <c r="GG7" s="31">
        <f>+Registro!C106</f>
        <v>0</v>
      </c>
      <c r="GH7" s="31">
        <f>+Registro!C107</f>
        <v>0</v>
      </c>
      <c r="GI7" s="31">
        <f>+Registro!C108</f>
        <v>0</v>
      </c>
      <c r="GJ7" s="31">
        <f>+Registro!C109</f>
        <v>0</v>
      </c>
      <c r="GK7" s="31">
        <f>+Registro!C110</f>
        <v>0</v>
      </c>
      <c r="GL7" s="31">
        <f>+Registro!C111</f>
        <v>0</v>
      </c>
      <c r="GM7" s="31">
        <f>+Registro!C112</f>
        <v>0</v>
      </c>
      <c r="GN7" s="31">
        <f>+Registro!C113</f>
        <v>0</v>
      </c>
      <c r="GO7" s="31">
        <f>+Registro!C114</f>
        <v>0</v>
      </c>
      <c r="GP7" s="31">
        <f>+Registro!C115</f>
        <v>0</v>
      </c>
      <c r="GQ7" s="31">
        <f>+Registro!C116</f>
        <v>0</v>
      </c>
      <c r="GR7" s="31">
        <f>+Registro!C117</f>
        <v>0</v>
      </c>
      <c r="GS7" s="31">
        <f>+Registro!C118</f>
        <v>0</v>
      </c>
      <c r="GT7" s="31">
        <f>+Registro!C119</f>
        <v>0</v>
      </c>
      <c r="GU7" s="31">
        <f>+Registro!C120</f>
        <v>0</v>
      </c>
      <c r="GV7" s="31">
        <f>+Registro!C121</f>
        <v>0</v>
      </c>
      <c r="GW7" s="31">
        <f>+Registro!C122</f>
        <v>0</v>
      </c>
      <c r="GX7" s="31">
        <f>+Registro!C123</f>
        <v>0</v>
      </c>
      <c r="GY7" s="31">
        <f>+Registro!C124</f>
        <v>0</v>
      </c>
      <c r="GZ7" s="31">
        <f>+Registro!C125</f>
        <v>0</v>
      </c>
      <c r="HA7" s="31">
        <f>+Registro!C126</f>
        <v>0</v>
      </c>
      <c r="HB7" s="31">
        <f>+Registro!C127</f>
        <v>0</v>
      </c>
      <c r="HC7" s="31">
        <f>+Registro!C128</f>
        <v>0</v>
      </c>
      <c r="HD7" s="31">
        <f>+Registro!C129</f>
        <v>0</v>
      </c>
      <c r="HE7" s="31">
        <f>+Registro!C130</f>
        <v>0</v>
      </c>
      <c r="HF7" s="31">
        <f>+Registro!C131</f>
        <v>0</v>
      </c>
      <c r="HG7" s="31">
        <f>+Registro!C132</f>
        <v>0</v>
      </c>
      <c r="HH7" s="31">
        <f>+Registro!C133</f>
        <v>0</v>
      </c>
      <c r="HI7" s="31">
        <f>+Registro!C134</f>
        <v>0</v>
      </c>
      <c r="HJ7" s="31">
        <f>+Registro!C135</f>
        <v>0</v>
      </c>
      <c r="HK7" s="31">
        <f>+Registro!C136</f>
        <v>0</v>
      </c>
      <c r="HL7" s="31">
        <f>+Registro!C138</f>
        <v>0</v>
      </c>
      <c r="HM7" s="31">
        <f>+Registro!C139</f>
        <v>0</v>
      </c>
      <c r="HN7" s="31">
        <f>+Registro!C140</f>
        <v>0</v>
      </c>
      <c r="HO7" s="31">
        <f>+Registro!C141</f>
        <v>0</v>
      </c>
      <c r="HP7" s="31">
        <f>+Registro!C142</f>
        <v>0</v>
      </c>
      <c r="HQ7" s="31">
        <f>+Registro!C143</f>
        <v>0</v>
      </c>
      <c r="HR7" s="31">
        <f>+Registro!C144</f>
        <v>0</v>
      </c>
      <c r="HS7" s="31">
        <f>+Registro!C145</f>
        <v>0</v>
      </c>
      <c r="HT7" s="31">
        <f>+Registro!C146</f>
        <v>0</v>
      </c>
      <c r="HU7" s="31">
        <f>+Registro!C147</f>
        <v>0</v>
      </c>
      <c r="HV7" s="31">
        <f>+Registro!C148</f>
        <v>0</v>
      </c>
      <c r="HW7" s="31">
        <f>+Registro!C149</f>
        <v>0</v>
      </c>
      <c r="HX7" s="31">
        <f>+Registro!C150</f>
        <v>0</v>
      </c>
      <c r="HY7" s="31">
        <f>+Registro!C151</f>
        <v>0</v>
      </c>
      <c r="HZ7" s="31">
        <f>+Registro!C152</f>
        <v>0</v>
      </c>
      <c r="IA7" s="31">
        <f>+Registro!C153</f>
        <v>0</v>
      </c>
      <c r="IB7" s="31">
        <f>+Registro!C154</f>
        <v>0</v>
      </c>
      <c r="IC7" s="31">
        <f>+Registro!C155</f>
        <v>0</v>
      </c>
      <c r="ID7" s="31">
        <f>+Registro!C156</f>
        <v>0</v>
      </c>
      <c r="IE7" s="31">
        <f>+Registro!C157</f>
        <v>0</v>
      </c>
      <c r="IF7" s="31">
        <f>+Registro!C158</f>
        <v>0</v>
      </c>
      <c r="IG7" s="31">
        <f>+Registro!C159</f>
        <v>0</v>
      </c>
      <c r="IH7" s="31">
        <f>+Registro!C160</f>
        <v>0</v>
      </c>
      <c r="II7" s="31">
        <f>+Registro!C161</f>
        <v>0</v>
      </c>
      <c r="IJ7" s="31">
        <f>+Registro!C162</f>
        <v>0</v>
      </c>
      <c r="IK7" s="31">
        <f>+Registro!C163</f>
        <v>0</v>
      </c>
      <c r="IL7" s="31">
        <f>+Registro!C164</f>
        <v>0</v>
      </c>
      <c r="IM7" s="31">
        <f>+Registro!C165</f>
        <v>0</v>
      </c>
      <c r="IN7" s="40"/>
      <c r="IO7" s="40"/>
      <c r="IP7" s="31">
        <f>+Registro!C176</f>
        <v>0</v>
      </c>
      <c r="IQ7" s="31">
        <f>+Registro!C177</f>
        <v>0</v>
      </c>
      <c r="IR7" s="31">
        <f>+Registro!C195</f>
        <v>0</v>
      </c>
      <c r="IS7" s="31">
        <f>+Registro!C196</f>
        <v>0</v>
      </c>
      <c r="IT7" s="31">
        <f>+Registro!C197</f>
        <v>0</v>
      </c>
      <c r="IU7" s="31">
        <f>+Registro!C198</f>
        <v>0</v>
      </c>
      <c r="IV7" s="31">
        <f>+Registro!C200</f>
        <v>0</v>
      </c>
      <c r="IW7" s="31">
        <f>+Registro!C201</f>
        <v>0</v>
      </c>
      <c r="IX7" s="31">
        <f>+Registro!C202</f>
        <v>0</v>
      </c>
      <c r="IY7" s="31">
        <f>+Registro!C203</f>
        <v>0</v>
      </c>
      <c r="IZ7" s="31">
        <f>+Registro!C204</f>
        <v>0</v>
      </c>
      <c r="JA7" s="31">
        <f>+Registro!C207</f>
        <v>0</v>
      </c>
      <c r="JB7" s="31">
        <f>+Registro!C208</f>
        <v>0</v>
      </c>
      <c r="JC7" s="31">
        <f>+Registro!C209</f>
        <v>0</v>
      </c>
      <c r="JD7" s="31">
        <f>+Registro!C210</f>
        <v>0</v>
      </c>
      <c r="JE7" s="31">
        <f>+Registro!C212</f>
        <v>0</v>
      </c>
      <c r="JF7" s="31">
        <f>+Registro!C213</f>
        <v>0</v>
      </c>
      <c r="JG7" s="31">
        <f>+Registro!C214</f>
        <v>0</v>
      </c>
      <c r="JH7" s="31">
        <f>+Registro!C215</f>
        <v>0</v>
      </c>
      <c r="JI7" s="31">
        <f>+Registro!C218</f>
        <v>0</v>
      </c>
      <c r="JJ7" s="31">
        <f>+Registro!C219</f>
        <v>0</v>
      </c>
      <c r="JK7" s="31">
        <f>+Registro!C220</f>
        <v>0</v>
      </c>
      <c r="JL7" s="40"/>
      <c r="JM7" s="40"/>
      <c r="JN7" s="31">
        <f>+Registro!C223</f>
        <v>0</v>
      </c>
      <c r="JO7" s="31">
        <f>+Registro!C224</f>
        <v>0</v>
      </c>
      <c r="JP7" s="31">
        <f>+Registro!C225</f>
        <v>0</v>
      </c>
      <c r="JQ7" s="31">
        <f>+Registro!C226</f>
        <v>0</v>
      </c>
      <c r="JR7" s="31">
        <f>+Registro!C227</f>
        <v>0</v>
      </c>
      <c r="JS7" s="31">
        <f>+Registro!C228</f>
        <v>0</v>
      </c>
      <c r="JT7" s="31">
        <f>+Registro!C229</f>
        <v>0</v>
      </c>
      <c r="JU7" s="31">
        <f>+Registro!C230</f>
        <v>0</v>
      </c>
      <c r="JV7" s="31">
        <f>+Registro!C231</f>
        <v>0</v>
      </c>
      <c r="JW7" s="31">
        <f>+Registro!C232</f>
        <v>0</v>
      </c>
      <c r="JX7" s="31">
        <f>+Registro!C233</f>
        <v>0</v>
      </c>
      <c r="JY7" s="31">
        <f>+Registro!C234</f>
        <v>0</v>
      </c>
      <c r="JZ7" s="31">
        <f>+Registro!C236</f>
        <v>0</v>
      </c>
      <c r="KA7" s="31">
        <f>+Registro!C237</f>
        <v>0</v>
      </c>
      <c r="KB7" s="31">
        <f>+Registro!C238</f>
        <v>0</v>
      </c>
      <c r="KC7" s="31">
        <f>+Registro!C239</f>
        <v>0</v>
      </c>
      <c r="KD7" s="31">
        <f>+Registro!C240</f>
        <v>0</v>
      </c>
      <c r="KE7" s="31">
        <f>+Registro!C241</f>
        <v>0</v>
      </c>
      <c r="KF7" s="31">
        <f>+Registro!C242</f>
        <v>0</v>
      </c>
      <c r="KG7" s="31">
        <f>+Registro!C243</f>
        <v>0</v>
      </c>
      <c r="KH7" s="31">
        <f>+Registro!C245</f>
        <v>0</v>
      </c>
      <c r="KI7" s="31">
        <f>+Registro!C246</f>
        <v>0</v>
      </c>
      <c r="KJ7" s="31">
        <f>+Registro!C247</f>
        <v>0</v>
      </c>
      <c r="KK7" s="31">
        <f>+Registro!C248</f>
        <v>0</v>
      </c>
      <c r="KL7" s="31">
        <f>+Registro!C249</f>
        <v>0</v>
      </c>
      <c r="KM7" s="31">
        <f>+Registro!C252</f>
        <v>0</v>
      </c>
      <c r="KN7" s="31">
        <f>+Registro!C253</f>
        <v>0</v>
      </c>
      <c r="KO7" s="31">
        <f>+Registro!C254</f>
        <v>0</v>
      </c>
      <c r="KP7" s="31">
        <f>+Registro!C255</f>
        <v>0</v>
      </c>
      <c r="KQ7" s="31">
        <f>+Registro!C256</f>
        <v>0</v>
      </c>
      <c r="KR7" s="31">
        <f>+Registro!C258</f>
        <v>0</v>
      </c>
      <c r="KS7" s="31">
        <f>+Registro!C259</f>
        <v>0</v>
      </c>
      <c r="KT7" s="31">
        <f>+Registro!C260</f>
        <v>0</v>
      </c>
      <c r="KU7" s="31">
        <f>+Registro!C261</f>
        <v>0</v>
      </c>
      <c r="KV7" s="31">
        <f>+Registro!C262</f>
        <v>0</v>
      </c>
      <c r="KW7" s="31">
        <f>+Registro!C263</f>
        <v>0</v>
      </c>
      <c r="KX7" s="31">
        <f>+Registro!C264</f>
        <v>0</v>
      </c>
      <c r="KY7" s="31">
        <f>+Registro!C266</f>
        <v>0</v>
      </c>
      <c r="KZ7" s="31">
        <f>+Registro!C267</f>
        <v>0</v>
      </c>
      <c r="LA7" s="31">
        <f>+Registro!C268</f>
        <v>0</v>
      </c>
      <c r="LB7" s="31">
        <f>+Registro!C269</f>
        <v>0</v>
      </c>
      <c r="LC7" s="31">
        <f>+Registro!C270</f>
        <v>0</v>
      </c>
      <c r="LD7" s="31">
        <f>+Registro!C271</f>
        <v>0</v>
      </c>
      <c r="LE7" s="34">
        <f>+Registro!A273</f>
        <v>0</v>
      </c>
      <c r="LF7" s="34">
        <f>+Registro!A275</f>
        <v>0</v>
      </c>
      <c r="LG7" s="34">
        <f>+Registro!B277</f>
        <v>0</v>
      </c>
      <c r="LH7" s="34">
        <f>+Registro!B278</f>
        <v>0</v>
      </c>
      <c r="LI7" s="34">
        <f>+Registro!B279</f>
        <v>0</v>
      </c>
      <c r="LJ7" s="34">
        <f>+Registro!B280</f>
        <v>0</v>
      </c>
      <c r="LK7" s="34">
        <f>+Registro!G277</f>
        <v>0</v>
      </c>
      <c r="LL7" s="34">
        <f>+Registro!G278</f>
        <v>0</v>
      </c>
      <c r="LM7" s="34">
        <f>+Registro!G279</f>
        <v>0</v>
      </c>
      <c r="LN7" s="34">
        <f>+Registro!G280</f>
        <v>0</v>
      </c>
      <c r="LO7" s="34">
        <f>+Registro!B283</f>
        <v>0</v>
      </c>
      <c r="LP7" s="34">
        <f>+Registro!B284</f>
        <v>0</v>
      </c>
      <c r="LQ7" s="34">
        <f>+Registro!B285</f>
        <v>0</v>
      </c>
      <c r="LR7" s="34">
        <f>+Registro!B286</f>
        <v>0</v>
      </c>
      <c r="LS7" s="34">
        <f>+Registro!G283</f>
        <v>0</v>
      </c>
      <c r="LT7" s="34">
        <f>+Registro!G284</f>
        <v>0</v>
      </c>
      <c r="LU7" s="34">
        <f>+Registro!G285</f>
        <v>0</v>
      </c>
      <c r="LV7" s="34">
        <f>+Registro!G286</f>
        <v>0</v>
      </c>
      <c r="LW7" s="34">
        <f>+Registro!B289</f>
        <v>0</v>
      </c>
      <c r="LX7" s="34">
        <f>+Registro!B290</f>
        <v>0</v>
      </c>
      <c r="LY7" s="34">
        <f>+Registro!B291</f>
        <v>0</v>
      </c>
      <c r="LZ7" s="34">
        <f>+Registro!B292</f>
        <v>0</v>
      </c>
      <c r="MA7" s="34">
        <f>+Registro!G289</f>
        <v>0</v>
      </c>
      <c r="MB7" s="34">
        <f>+Registro!G290</f>
        <v>0</v>
      </c>
      <c r="MC7" s="34">
        <f>+Registro!G291</f>
        <v>0</v>
      </c>
      <c r="MD7" s="34">
        <f>+Registro!G292</f>
        <v>0</v>
      </c>
      <c r="ME7" s="34">
        <f>+Registro!B295</f>
        <v>0</v>
      </c>
      <c r="MF7" s="34">
        <f>+Registro!B296</f>
        <v>0</v>
      </c>
      <c r="MG7" s="34">
        <f>+Registro!B297</f>
        <v>0</v>
      </c>
      <c r="MH7" s="34">
        <f>+Registro!B298</f>
        <v>0</v>
      </c>
      <c r="MI7" s="34">
        <f>+Registro!G295</f>
        <v>0</v>
      </c>
      <c r="MJ7" s="34">
        <f>+Registro!G296</f>
        <v>0</v>
      </c>
      <c r="MK7" s="34">
        <f>+Registro!G297</f>
        <v>0</v>
      </c>
      <c r="ML7" s="34">
        <f>+Registro!G298</f>
        <v>0</v>
      </c>
      <c r="MM7" s="34">
        <f>+Registro!B301</f>
        <v>0</v>
      </c>
      <c r="MN7" s="34">
        <f>+Registro!B302</f>
        <v>0</v>
      </c>
      <c r="MO7" s="34">
        <f>+Registro!B303</f>
        <v>0</v>
      </c>
      <c r="MP7" s="34">
        <f>+Registro!B304</f>
        <v>0</v>
      </c>
      <c r="MQ7" s="34">
        <f>+Registro!G301</f>
        <v>0</v>
      </c>
      <c r="MR7" s="34">
        <f>+Registro!G302</f>
        <v>0</v>
      </c>
      <c r="MS7" s="34">
        <f>+Registro!G303</f>
        <v>0</v>
      </c>
      <c r="MT7" s="34">
        <f>+Registro!G304</f>
        <v>0</v>
      </c>
    </row>
  </sheetData>
  <sheetProtection algorithmName="SHA-512" hashValue="Ym/sEzcCCNzMbmEYBCNupZ1DL2ZfABXWw3l7RD6fpopG/SsutFenfY2FUHERy1GuTob9AVcNKTsNk/qZPUf1XQ==" saltValue="wAFXGQ3V+JX3IBqgVwRR+Q==" spinCount="100000" sheet="1" objects="1" scenarios="1"/>
  <mergeCells count="17">
    <mergeCell ref="MI5:ML5"/>
    <mergeCell ref="A1:A3"/>
    <mergeCell ref="MS3:MT3"/>
    <mergeCell ref="AA5:AB5"/>
    <mergeCell ref="P5:Z5"/>
    <mergeCell ref="D5:N5"/>
    <mergeCell ref="B1:MR3"/>
    <mergeCell ref="MA5:MD5"/>
    <mergeCell ref="MM5:MP5"/>
    <mergeCell ref="MQ5:MT5"/>
    <mergeCell ref="LE5:LF5"/>
    <mergeCell ref="LG5:LJ5"/>
    <mergeCell ref="LK5:LN5"/>
    <mergeCell ref="LO5:LR5"/>
    <mergeCell ref="LS5:LV5"/>
    <mergeCell ref="LW5:LZ5"/>
    <mergeCell ref="ME5:MH5"/>
  </mergeCells>
  <pageMargins left="0.70866141732283472" right="0.70866141732283472" top="0.74803149606299213" bottom="0.74803149606299213" header="0.31496062992125984" footer="0.31496062992125984"/>
  <pageSetup orientation="portrait" r:id="rId1"/>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64AC6-8B28-493A-BE09-2A25A7836C5C}">
  <sheetPr>
    <pageSetUpPr fitToPage="1"/>
  </sheetPr>
  <dimension ref="A1:FG26"/>
  <sheetViews>
    <sheetView view="pageBreakPreview" zoomScale="80" zoomScaleNormal="80" zoomScaleSheetLayoutView="80" zoomScalePageLayoutView="90" workbookViewId="0">
      <selection activeCell="C1" sqref="C1:D1"/>
    </sheetView>
  </sheetViews>
  <sheetFormatPr baseColWidth="10" defaultColWidth="11.5703125" defaultRowHeight="12" x14ac:dyDescent="0.2"/>
  <cols>
    <col min="1" max="1" width="5.140625" style="54" customWidth="1"/>
    <col min="2" max="2" width="51.7109375" style="54" customWidth="1"/>
    <col min="3" max="7" width="7.5703125" style="54" customWidth="1"/>
    <col min="8" max="8" width="7.7109375" style="54" customWidth="1"/>
    <col min="9" max="14" width="7.5703125" style="54" customWidth="1"/>
    <col min="15" max="16" width="8" style="54" customWidth="1"/>
    <col min="17" max="17" width="7.5703125" style="54" customWidth="1"/>
    <col min="18" max="18" width="8" style="54" customWidth="1"/>
    <col min="19" max="20" width="7.5703125" style="54" customWidth="1"/>
    <col min="21" max="16384" width="11.5703125" style="54"/>
  </cols>
  <sheetData>
    <row r="1" spans="1:163" ht="185.25" customHeight="1" x14ac:dyDescent="0.2">
      <c r="A1" s="92" t="s">
        <v>168</v>
      </c>
      <c r="B1" s="55" t="s">
        <v>169</v>
      </c>
      <c r="C1" s="56" t="s">
        <v>170</v>
      </c>
      <c r="D1" s="56" t="s">
        <v>171</v>
      </c>
      <c r="E1" s="56" t="s">
        <v>172</v>
      </c>
      <c r="F1" s="56" t="s">
        <v>173</v>
      </c>
      <c r="G1" s="56" t="s">
        <v>174</v>
      </c>
      <c r="H1" s="56" t="s">
        <v>175</v>
      </c>
      <c r="I1" s="56" t="s">
        <v>176</v>
      </c>
      <c r="J1" s="56" t="s">
        <v>177</v>
      </c>
      <c r="K1" s="56" t="s">
        <v>178</v>
      </c>
      <c r="L1" s="56" t="s">
        <v>179</v>
      </c>
      <c r="M1" s="56" t="s">
        <v>180</v>
      </c>
      <c r="N1" s="56" t="s">
        <v>181</v>
      </c>
      <c r="O1" s="56" t="s">
        <v>182</v>
      </c>
      <c r="P1" s="56" t="s">
        <v>183</v>
      </c>
      <c r="Q1" s="56" t="s">
        <v>184</v>
      </c>
      <c r="R1" s="56" t="s">
        <v>185</v>
      </c>
      <c r="S1" s="56" t="s">
        <v>186</v>
      </c>
      <c r="T1" s="76" t="s">
        <v>187</v>
      </c>
      <c r="FG1" s="94"/>
    </row>
    <row r="2" spans="1:163" ht="25.5" customHeight="1" x14ac:dyDescent="0.2">
      <c r="A2" s="57">
        <v>1</v>
      </c>
      <c r="B2" s="58"/>
      <c r="C2" s="58"/>
      <c r="D2" s="58"/>
      <c r="E2" s="58"/>
      <c r="F2" s="58"/>
      <c r="G2" s="58"/>
      <c r="H2" s="58"/>
      <c r="I2" s="58"/>
      <c r="J2" s="58"/>
      <c r="K2" s="58"/>
      <c r="L2" s="58"/>
      <c r="M2" s="58"/>
      <c r="N2" s="58"/>
      <c r="O2" s="58"/>
      <c r="P2" s="58"/>
      <c r="Q2" s="58"/>
      <c r="R2" s="58"/>
      <c r="S2" s="58"/>
      <c r="T2" s="65"/>
    </row>
    <row r="3" spans="1:163" ht="25.5" customHeight="1" x14ac:dyDescent="0.2">
      <c r="A3" s="57">
        <v>2</v>
      </c>
      <c r="B3" s="58"/>
      <c r="C3" s="58"/>
      <c r="D3" s="58"/>
      <c r="E3" s="58"/>
      <c r="F3" s="58"/>
      <c r="G3" s="58"/>
      <c r="H3" s="58"/>
      <c r="I3" s="58"/>
      <c r="J3" s="58"/>
      <c r="K3" s="58"/>
      <c r="L3" s="58"/>
      <c r="M3" s="58"/>
      <c r="N3" s="58"/>
      <c r="O3" s="58"/>
      <c r="P3" s="58"/>
      <c r="Q3" s="58"/>
      <c r="R3" s="58"/>
      <c r="S3" s="58"/>
      <c r="T3" s="65"/>
    </row>
    <row r="4" spans="1:163" ht="25.5" customHeight="1" x14ac:dyDescent="0.2">
      <c r="A4" s="57">
        <v>3</v>
      </c>
      <c r="B4" s="58"/>
      <c r="C4" s="58"/>
      <c r="D4" s="58"/>
      <c r="E4" s="58"/>
      <c r="F4" s="58"/>
      <c r="G4" s="58"/>
      <c r="H4" s="58"/>
      <c r="I4" s="58"/>
      <c r="J4" s="58"/>
      <c r="K4" s="58"/>
      <c r="L4" s="58"/>
      <c r="M4" s="58"/>
      <c r="N4" s="58"/>
      <c r="O4" s="58"/>
      <c r="P4" s="58"/>
      <c r="Q4" s="58"/>
      <c r="R4" s="58"/>
      <c r="S4" s="58"/>
      <c r="T4" s="65"/>
    </row>
    <row r="5" spans="1:163" ht="25.5" customHeight="1" x14ac:dyDescent="0.2">
      <c r="A5" s="57">
        <v>4</v>
      </c>
      <c r="B5" s="58"/>
      <c r="C5" s="58"/>
      <c r="D5" s="58"/>
      <c r="E5" s="58"/>
      <c r="F5" s="58"/>
      <c r="G5" s="58"/>
      <c r="H5" s="58"/>
      <c r="I5" s="58"/>
      <c r="J5" s="58"/>
      <c r="K5" s="58"/>
      <c r="L5" s="58"/>
      <c r="M5" s="58"/>
      <c r="N5" s="58"/>
      <c r="O5" s="58"/>
      <c r="P5" s="58"/>
      <c r="Q5" s="58"/>
      <c r="R5" s="58"/>
      <c r="S5" s="58"/>
      <c r="T5" s="65"/>
    </row>
    <row r="6" spans="1:163" ht="25.5" customHeight="1" x14ac:dyDescent="0.2">
      <c r="A6" s="57">
        <v>5</v>
      </c>
      <c r="B6" s="58"/>
      <c r="C6" s="58"/>
      <c r="D6" s="58"/>
      <c r="E6" s="58"/>
      <c r="F6" s="58"/>
      <c r="G6" s="58"/>
      <c r="H6" s="58"/>
      <c r="I6" s="58"/>
      <c r="J6" s="58"/>
      <c r="K6" s="58"/>
      <c r="L6" s="58"/>
      <c r="M6" s="58"/>
      <c r="N6" s="58"/>
      <c r="O6" s="58"/>
      <c r="P6" s="58"/>
      <c r="Q6" s="58"/>
      <c r="R6" s="58"/>
      <c r="S6" s="58"/>
      <c r="T6" s="65"/>
    </row>
    <row r="7" spans="1:163" ht="25.5" customHeight="1" x14ac:dyDescent="0.2">
      <c r="A7" s="57">
        <v>6</v>
      </c>
      <c r="B7" s="58"/>
      <c r="C7" s="58"/>
      <c r="D7" s="58"/>
      <c r="E7" s="58"/>
      <c r="F7" s="58"/>
      <c r="G7" s="58"/>
      <c r="H7" s="58"/>
      <c r="I7" s="58"/>
      <c r="J7" s="58"/>
      <c r="K7" s="58"/>
      <c r="L7" s="58"/>
      <c r="M7" s="58"/>
      <c r="N7" s="58"/>
      <c r="O7" s="58"/>
      <c r="P7" s="58"/>
      <c r="Q7" s="58"/>
      <c r="R7" s="58"/>
      <c r="S7" s="58"/>
      <c r="T7" s="65"/>
    </row>
    <row r="8" spans="1:163" ht="25.5" customHeight="1" x14ac:dyDescent="0.2">
      <c r="A8" s="57">
        <v>7</v>
      </c>
      <c r="B8" s="58"/>
      <c r="C8" s="58"/>
      <c r="D8" s="58"/>
      <c r="E8" s="58"/>
      <c r="F8" s="58"/>
      <c r="G8" s="58"/>
      <c r="H8" s="58"/>
      <c r="I8" s="58"/>
      <c r="J8" s="58"/>
      <c r="K8" s="58"/>
      <c r="L8" s="58"/>
      <c r="M8" s="58"/>
      <c r="N8" s="58"/>
      <c r="O8" s="58"/>
      <c r="P8" s="58"/>
      <c r="Q8" s="58"/>
      <c r="R8" s="58"/>
      <c r="S8" s="58"/>
      <c r="T8" s="65"/>
    </row>
    <row r="9" spans="1:163" ht="25.5" customHeight="1" x14ac:dyDescent="0.2">
      <c r="A9" s="57">
        <v>8</v>
      </c>
      <c r="B9" s="58"/>
      <c r="C9" s="58"/>
      <c r="D9" s="58"/>
      <c r="E9" s="58"/>
      <c r="F9" s="58"/>
      <c r="G9" s="58"/>
      <c r="H9" s="58"/>
      <c r="I9" s="58"/>
      <c r="J9" s="58"/>
      <c r="K9" s="58"/>
      <c r="L9" s="58"/>
      <c r="M9" s="58"/>
      <c r="N9" s="58"/>
      <c r="O9" s="58"/>
      <c r="P9" s="58"/>
      <c r="Q9" s="58"/>
      <c r="R9" s="58"/>
      <c r="S9" s="58"/>
      <c r="T9" s="65"/>
    </row>
    <row r="10" spans="1:163" ht="25.5" customHeight="1" x14ac:dyDescent="0.2">
      <c r="A10" s="57">
        <v>9</v>
      </c>
      <c r="B10" s="58"/>
      <c r="C10" s="58"/>
      <c r="D10" s="58"/>
      <c r="E10" s="58"/>
      <c r="F10" s="58"/>
      <c r="G10" s="58"/>
      <c r="H10" s="58"/>
      <c r="I10" s="58"/>
      <c r="J10" s="58"/>
      <c r="K10" s="58"/>
      <c r="L10" s="58"/>
      <c r="M10" s="58"/>
      <c r="N10" s="58"/>
      <c r="O10" s="58"/>
      <c r="P10" s="58"/>
      <c r="Q10" s="58"/>
      <c r="R10" s="58"/>
      <c r="S10" s="58"/>
      <c r="T10" s="65"/>
    </row>
    <row r="11" spans="1:163" ht="25.5" customHeight="1" x14ac:dyDescent="0.2">
      <c r="A11" s="57">
        <v>10</v>
      </c>
      <c r="B11" s="58"/>
      <c r="C11" s="58"/>
      <c r="D11" s="58"/>
      <c r="E11" s="58"/>
      <c r="F11" s="58"/>
      <c r="G11" s="58"/>
      <c r="H11" s="58"/>
      <c r="I11" s="58"/>
      <c r="J11" s="58"/>
      <c r="K11" s="58"/>
      <c r="L11" s="58"/>
      <c r="M11" s="58"/>
      <c r="N11" s="58"/>
      <c r="O11" s="58"/>
      <c r="P11" s="58"/>
      <c r="Q11" s="58"/>
      <c r="R11" s="58"/>
      <c r="S11" s="58"/>
      <c r="T11" s="65"/>
    </row>
    <row r="12" spans="1:163" ht="25.5" customHeight="1" x14ac:dyDescent="0.2">
      <c r="A12" s="57">
        <v>11</v>
      </c>
      <c r="B12" s="58"/>
      <c r="C12" s="58"/>
      <c r="D12" s="58"/>
      <c r="E12" s="58"/>
      <c r="F12" s="58"/>
      <c r="G12" s="58"/>
      <c r="H12" s="58"/>
      <c r="I12" s="58"/>
      <c r="J12" s="58"/>
      <c r="K12" s="58"/>
      <c r="L12" s="58"/>
      <c r="M12" s="58"/>
      <c r="N12" s="58"/>
      <c r="O12" s="58"/>
      <c r="P12" s="58"/>
      <c r="Q12" s="58"/>
      <c r="R12" s="58"/>
      <c r="S12" s="58"/>
      <c r="T12" s="65"/>
    </row>
    <row r="13" spans="1:163" ht="25.5" customHeight="1" x14ac:dyDescent="0.2">
      <c r="A13" s="57">
        <v>12</v>
      </c>
      <c r="B13" s="58"/>
      <c r="C13" s="58"/>
      <c r="D13" s="58"/>
      <c r="E13" s="58"/>
      <c r="F13" s="58"/>
      <c r="G13" s="58"/>
      <c r="H13" s="58"/>
      <c r="I13" s="58"/>
      <c r="J13" s="58"/>
      <c r="K13" s="58"/>
      <c r="L13" s="58"/>
      <c r="M13" s="58"/>
      <c r="N13" s="58"/>
      <c r="O13" s="58"/>
      <c r="P13" s="58"/>
      <c r="Q13" s="58"/>
      <c r="R13" s="58"/>
      <c r="S13" s="58"/>
      <c r="T13" s="65"/>
    </row>
    <row r="14" spans="1:163" ht="25.5" customHeight="1" x14ac:dyDescent="0.2">
      <c r="A14" s="57">
        <v>13</v>
      </c>
      <c r="B14" s="58"/>
      <c r="C14" s="58"/>
      <c r="D14" s="58"/>
      <c r="E14" s="58"/>
      <c r="F14" s="58"/>
      <c r="G14" s="58"/>
      <c r="H14" s="58"/>
      <c r="I14" s="58"/>
      <c r="J14" s="58"/>
      <c r="K14" s="58"/>
      <c r="L14" s="58"/>
      <c r="M14" s="58"/>
      <c r="N14" s="58"/>
      <c r="O14" s="58"/>
      <c r="P14" s="58"/>
      <c r="Q14" s="58"/>
      <c r="R14" s="58"/>
      <c r="S14" s="58"/>
      <c r="T14" s="65"/>
    </row>
    <row r="15" spans="1:163" ht="25.5" customHeight="1" x14ac:dyDescent="0.2">
      <c r="A15" s="57">
        <v>14</v>
      </c>
      <c r="B15" s="58"/>
      <c r="C15" s="58"/>
      <c r="D15" s="58"/>
      <c r="E15" s="58"/>
      <c r="F15" s="58"/>
      <c r="G15" s="58"/>
      <c r="H15" s="58"/>
      <c r="I15" s="58"/>
      <c r="J15" s="58"/>
      <c r="K15" s="58"/>
      <c r="L15" s="58"/>
      <c r="M15" s="58"/>
      <c r="N15" s="58"/>
      <c r="O15" s="58"/>
      <c r="P15" s="58"/>
      <c r="Q15" s="58"/>
      <c r="R15" s="58"/>
      <c r="S15" s="58"/>
      <c r="T15" s="65"/>
    </row>
    <row r="16" spans="1:163" ht="25.5" customHeight="1" x14ac:dyDescent="0.2">
      <c r="A16" s="57">
        <v>15</v>
      </c>
      <c r="B16" s="58"/>
      <c r="C16" s="58"/>
      <c r="D16" s="58"/>
      <c r="E16" s="58"/>
      <c r="F16" s="58"/>
      <c r="G16" s="58"/>
      <c r="H16" s="58"/>
      <c r="I16" s="58"/>
      <c r="J16" s="58"/>
      <c r="K16" s="58"/>
      <c r="L16" s="58"/>
      <c r="M16" s="58"/>
      <c r="N16" s="58"/>
      <c r="O16" s="58"/>
      <c r="P16" s="58"/>
      <c r="Q16" s="58"/>
      <c r="R16" s="58"/>
      <c r="S16" s="58"/>
      <c r="T16" s="65"/>
    </row>
    <row r="17" spans="1:20" ht="25.5" customHeight="1" x14ac:dyDescent="0.2">
      <c r="A17" s="57">
        <v>16</v>
      </c>
      <c r="B17" s="58"/>
      <c r="C17" s="58"/>
      <c r="D17" s="58"/>
      <c r="E17" s="58"/>
      <c r="F17" s="58"/>
      <c r="G17" s="58"/>
      <c r="H17" s="58"/>
      <c r="I17" s="58"/>
      <c r="J17" s="58"/>
      <c r="K17" s="58"/>
      <c r="L17" s="58"/>
      <c r="M17" s="58"/>
      <c r="N17" s="58"/>
      <c r="O17" s="58"/>
      <c r="P17" s="58"/>
      <c r="Q17" s="58"/>
      <c r="R17" s="58"/>
      <c r="S17" s="58"/>
      <c r="T17" s="65"/>
    </row>
    <row r="18" spans="1:20" ht="25.5" customHeight="1" thickBot="1" x14ac:dyDescent="0.25">
      <c r="A18" s="59">
        <v>17</v>
      </c>
      <c r="B18" s="60"/>
      <c r="C18" s="60"/>
      <c r="D18" s="60"/>
      <c r="E18" s="60"/>
      <c r="F18" s="60"/>
      <c r="G18" s="60"/>
      <c r="H18" s="60"/>
      <c r="I18" s="60"/>
      <c r="J18" s="60"/>
      <c r="K18" s="60"/>
      <c r="L18" s="60"/>
      <c r="M18" s="60"/>
      <c r="N18" s="60"/>
      <c r="O18" s="60"/>
      <c r="P18" s="60"/>
      <c r="Q18" s="60"/>
      <c r="R18" s="60"/>
      <c r="S18" s="60"/>
      <c r="T18" s="66"/>
    </row>
    <row r="19" spans="1:20" ht="12.75" thickBot="1" x14ac:dyDescent="0.25"/>
    <row r="20" spans="1:20" x14ac:dyDescent="0.2">
      <c r="A20" s="226" t="s">
        <v>188</v>
      </c>
      <c r="B20" s="227"/>
      <c r="C20" s="227"/>
      <c r="D20" s="227"/>
      <c r="E20" s="227"/>
      <c r="F20" s="227"/>
      <c r="G20" s="227"/>
      <c r="H20" s="227"/>
      <c r="I20" s="227"/>
      <c r="J20" s="227"/>
      <c r="K20" s="227"/>
      <c r="L20" s="227"/>
      <c r="M20" s="228"/>
    </row>
    <row r="21" spans="1:20" x14ac:dyDescent="0.2">
      <c r="A21" s="61" t="s">
        <v>189</v>
      </c>
      <c r="B21" s="229" t="s">
        <v>512</v>
      </c>
      <c r="C21" s="229"/>
      <c r="D21" s="229"/>
      <c r="E21" s="229"/>
      <c r="F21" s="229"/>
      <c r="G21" s="229"/>
      <c r="H21" s="229"/>
      <c r="I21" s="229"/>
      <c r="J21" s="229"/>
      <c r="K21" s="229"/>
      <c r="L21" s="229"/>
      <c r="M21" s="230"/>
    </row>
    <row r="22" spans="1:20" x14ac:dyDescent="0.2">
      <c r="A22" s="61" t="s">
        <v>190</v>
      </c>
      <c r="B22" s="229" t="s">
        <v>191</v>
      </c>
      <c r="C22" s="229"/>
      <c r="D22" s="229"/>
      <c r="E22" s="229"/>
      <c r="F22" s="229"/>
      <c r="G22" s="229"/>
      <c r="H22" s="229"/>
      <c r="I22" s="229"/>
      <c r="J22" s="229"/>
      <c r="K22" s="229"/>
      <c r="L22" s="229"/>
      <c r="M22" s="230"/>
    </row>
    <row r="23" spans="1:20" ht="12.75" thickBot="1" x14ac:dyDescent="0.25">
      <c r="A23" s="62" t="s">
        <v>192</v>
      </c>
      <c r="B23" s="231" t="s">
        <v>193</v>
      </c>
      <c r="C23" s="231"/>
      <c r="D23" s="231"/>
      <c r="E23" s="231"/>
      <c r="F23" s="231"/>
      <c r="G23" s="231"/>
      <c r="H23" s="231"/>
      <c r="I23" s="231"/>
      <c r="J23" s="231"/>
      <c r="K23" s="231"/>
      <c r="L23" s="231"/>
      <c r="M23" s="232"/>
    </row>
    <row r="25" spans="1:20" ht="23.25" customHeight="1" x14ac:dyDescent="0.2">
      <c r="A25" s="233" t="s">
        <v>194</v>
      </c>
      <c r="B25" s="233"/>
      <c r="C25" s="233"/>
      <c r="D25" s="233"/>
      <c r="E25" s="233"/>
      <c r="F25" s="233"/>
      <c r="G25" s="233"/>
      <c r="H25" s="233"/>
      <c r="I25" s="233"/>
      <c r="J25" s="233"/>
      <c r="K25" s="233"/>
      <c r="L25" s="233"/>
      <c r="M25" s="233"/>
      <c r="N25" s="233"/>
      <c r="O25" s="233"/>
      <c r="P25" s="233"/>
      <c r="Q25" s="233"/>
      <c r="R25" s="233"/>
      <c r="S25" s="233"/>
      <c r="T25" s="233"/>
    </row>
    <row r="26" spans="1:20" ht="15.75" customHeight="1" x14ac:dyDescent="0.2">
      <c r="A26" s="225"/>
      <c r="B26" s="225"/>
      <c r="C26" s="225"/>
      <c r="D26" s="225"/>
      <c r="E26" s="225"/>
      <c r="F26" s="225"/>
      <c r="G26" s="225"/>
      <c r="H26" s="225"/>
      <c r="I26" s="225"/>
      <c r="J26" s="225"/>
      <c r="K26" s="225"/>
      <c r="L26" s="225"/>
      <c r="M26" s="225"/>
      <c r="N26" s="225"/>
      <c r="O26" s="225"/>
      <c r="P26" s="225"/>
      <c r="Q26" s="225"/>
      <c r="R26" s="225"/>
      <c r="S26" s="225"/>
      <c r="T26" s="225"/>
    </row>
  </sheetData>
  <mergeCells count="6">
    <mergeCell ref="A26:T26"/>
    <mergeCell ref="A20:M20"/>
    <mergeCell ref="B21:M21"/>
    <mergeCell ref="B22:M22"/>
    <mergeCell ref="B23:M23"/>
    <mergeCell ref="A25:T25"/>
  </mergeCells>
  <printOptions horizontalCentered="1"/>
  <pageMargins left="0.23622047244094491" right="0.23622047244094491" top="1.2204724409448819" bottom="0.74803149606299213" header="0.31496062992125984" footer="0.31496062992125984"/>
  <pageSetup scale="68" fitToHeight="0" orientation="landscape" r:id="rId1"/>
  <headerFooter>
    <oddHeader>&amp;L&amp;G&amp;C&amp;"Arial,Normal"&amp;10PROCESO
PROTECCIÓN
REGISTRO CASA DE PROTECCIÓN SRD&amp;R&amp;"Arial,Normal"&amp;10F2.A2.G19.P 
Versión 3 
Página &amp;P de &amp;N 
05/03/2021 
Clasificación de la Información 
Clasificada</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42DA2-41BB-4869-BEEC-1D4185C2F29F}">
  <sheetPr>
    <pageSetUpPr fitToPage="1"/>
  </sheetPr>
  <dimension ref="A1:Y25"/>
  <sheetViews>
    <sheetView view="pageBreakPreview" zoomScale="70" zoomScaleNormal="80" zoomScaleSheetLayoutView="70" zoomScalePageLayoutView="70" workbookViewId="0">
      <selection activeCell="C1" sqref="C1:D1"/>
    </sheetView>
  </sheetViews>
  <sheetFormatPr baseColWidth="10" defaultColWidth="11.5703125" defaultRowHeight="15" x14ac:dyDescent="0.25"/>
  <cols>
    <col min="1" max="1" width="13.140625" style="63" customWidth="1"/>
    <col min="2" max="2" width="50.7109375" style="63" customWidth="1"/>
    <col min="3" max="25" width="8.7109375" style="63" customWidth="1"/>
    <col min="26" max="16384" width="11.5703125" style="63"/>
  </cols>
  <sheetData>
    <row r="1" spans="1:25" x14ac:dyDescent="0.25">
      <c r="A1" s="237" t="s">
        <v>168</v>
      </c>
      <c r="B1" s="239" t="s">
        <v>169</v>
      </c>
      <c r="C1" s="241"/>
      <c r="D1" s="241"/>
      <c r="E1" s="241"/>
      <c r="F1" s="241"/>
      <c r="G1" s="241"/>
      <c r="H1" s="241"/>
      <c r="I1" s="241"/>
      <c r="J1" s="241"/>
      <c r="K1" s="241"/>
      <c r="L1" s="241"/>
      <c r="M1" s="241"/>
      <c r="N1" s="241"/>
      <c r="O1" s="241"/>
      <c r="P1" s="241"/>
      <c r="Q1" s="241"/>
      <c r="R1" s="241"/>
      <c r="S1" s="241"/>
      <c r="T1" s="241"/>
      <c r="U1" s="241"/>
      <c r="V1" s="241"/>
      <c r="W1" s="241"/>
      <c r="X1" s="241"/>
      <c r="Y1" s="242"/>
    </row>
    <row r="2" spans="1:25" ht="172.5" customHeight="1" x14ac:dyDescent="0.25">
      <c r="A2" s="238"/>
      <c r="B2" s="240"/>
      <c r="C2" s="64" t="s">
        <v>195</v>
      </c>
      <c r="D2" s="64" t="s">
        <v>196</v>
      </c>
      <c r="E2" s="64" t="s">
        <v>197</v>
      </c>
      <c r="F2" s="64" t="s">
        <v>198</v>
      </c>
      <c r="G2" s="64" t="s">
        <v>199</v>
      </c>
      <c r="H2" s="64" t="s">
        <v>200</v>
      </c>
      <c r="I2" s="64" t="s">
        <v>201</v>
      </c>
      <c r="J2" s="64" t="s">
        <v>202</v>
      </c>
      <c r="K2" s="64" t="s">
        <v>203</v>
      </c>
      <c r="L2" s="64" t="s">
        <v>204</v>
      </c>
      <c r="M2" s="64" t="s">
        <v>205</v>
      </c>
      <c r="N2" s="64" t="s">
        <v>206</v>
      </c>
      <c r="O2" s="64" t="s">
        <v>207</v>
      </c>
      <c r="P2" s="64" t="s">
        <v>208</v>
      </c>
      <c r="Q2" s="64" t="s">
        <v>209</v>
      </c>
      <c r="R2" s="64" t="s">
        <v>210</v>
      </c>
      <c r="S2" s="64" t="s">
        <v>211</v>
      </c>
      <c r="T2" s="64" t="s">
        <v>212</v>
      </c>
      <c r="U2" s="64" t="s">
        <v>213</v>
      </c>
      <c r="V2" s="64" t="s">
        <v>214</v>
      </c>
      <c r="W2" s="64" t="s">
        <v>215</v>
      </c>
      <c r="X2" s="64" t="s">
        <v>216</v>
      </c>
      <c r="Y2" s="95" t="s">
        <v>217</v>
      </c>
    </row>
    <row r="3" spans="1:25" ht="24.6" customHeight="1" x14ac:dyDescent="0.25">
      <c r="A3" s="57">
        <v>1</v>
      </c>
      <c r="B3" s="58"/>
      <c r="C3" s="58"/>
      <c r="D3" s="58"/>
      <c r="E3" s="58"/>
      <c r="F3" s="58"/>
      <c r="G3" s="58"/>
      <c r="H3" s="58"/>
      <c r="I3" s="58"/>
      <c r="J3" s="58"/>
      <c r="K3" s="58"/>
      <c r="L3" s="58"/>
      <c r="M3" s="58"/>
      <c r="N3" s="58"/>
      <c r="O3" s="58"/>
      <c r="P3" s="58"/>
      <c r="Q3" s="58"/>
      <c r="R3" s="58"/>
      <c r="S3" s="58"/>
      <c r="T3" s="58"/>
      <c r="U3" s="58"/>
      <c r="V3" s="58"/>
      <c r="W3" s="58"/>
      <c r="X3" s="58"/>
      <c r="Y3" s="65"/>
    </row>
    <row r="4" spans="1:25" ht="24.95" customHeight="1" x14ac:dyDescent="0.25">
      <c r="A4" s="57">
        <v>2</v>
      </c>
      <c r="B4" s="58"/>
      <c r="C4" s="58"/>
      <c r="D4" s="58"/>
      <c r="E4" s="58"/>
      <c r="F4" s="58"/>
      <c r="G4" s="58"/>
      <c r="H4" s="58"/>
      <c r="I4" s="58"/>
      <c r="J4" s="58"/>
      <c r="K4" s="58"/>
      <c r="L4" s="58"/>
      <c r="M4" s="58"/>
      <c r="N4" s="58"/>
      <c r="O4" s="58"/>
      <c r="P4" s="58"/>
      <c r="Q4" s="58"/>
      <c r="R4" s="58"/>
      <c r="S4" s="58"/>
      <c r="T4" s="58"/>
      <c r="U4" s="58"/>
      <c r="V4" s="58"/>
      <c r="W4" s="58"/>
      <c r="X4" s="58"/>
      <c r="Y4" s="65"/>
    </row>
    <row r="5" spans="1:25" ht="24.95" customHeight="1" x14ac:dyDescent="0.25">
      <c r="A5" s="57">
        <v>3</v>
      </c>
      <c r="B5" s="58"/>
      <c r="C5" s="58"/>
      <c r="D5" s="58"/>
      <c r="E5" s="58"/>
      <c r="F5" s="58"/>
      <c r="G5" s="58"/>
      <c r="H5" s="58"/>
      <c r="I5" s="58"/>
      <c r="J5" s="58"/>
      <c r="K5" s="58"/>
      <c r="L5" s="58"/>
      <c r="M5" s="58"/>
      <c r="N5" s="58"/>
      <c r="O5" s="58"/>
      <c r="P5" s="58"/>
      <c r="Q5" s="58"/>
      <c r="R5" s="58"/>
      <c r="S5" s="58"/>
      <c r="T5" s="58"/>
      <c r="U5" s="58"/>
      <c r="V5" s="58"/>
      <c r="W5" s="58"/>
      <c r="X5" s="58"/>
      <c r="Y5" s="65"/>
    </row>
    <row r="6" spans="1:25" ht="24.95" customHeight="1" x14ac:dyDescent="0.25">
      <c r="A6" s="57">
        <v>4</v>
      </c>
      <c r="B6" s="58"/>
      <c r="C6" s="58"/>
      <c r="D6" s="58"/>
      <c r="E6" s="58"/>
      <c r="F6" s="58"/>
      <c r="G6" s="58"/>
      <c r="H6" s="58"/>
      <c r="I6" s="58"/>
      <c r="J6" s="58"/>
      <c r="K6" s="58"/>
      <c r="L6" s="58"/>
      <c r="M6" s="58"/>
      <c r="N6" s="58"/>
      <c r="O6" s="58"/>
      <c r="P6" s="58"/>
      <c r="Q6" s="58"/>
      <c r="R6" s="58"/>
      <c r="S6" s="58"/>
      <c r="T6" s="58"/>
      <c r="U6" s="58"/>
      <c r="V6" s="58"/>
      <c r="W6" s="58"/>
      <c r="X6" s="58"/>
      <c r="Y6" s="65"/>
    </row>
    <row r="7" spans="1:25" ht="24.95" customHeight="1" x14ac:dyDescent="0.25">
      <c r="A7" s="57">
        <v>5</v>
      </c>
      <c r="B7" s="58"/>
      <c r="C7" s="58"/>
      <c r="D7" s="58"/>
      <c r="E7" s="58"/>
      <c r="F7" s="58"/>
      <c r="G7" s="58"/>
      <c r="H7" s="58"/>
      <c r="I7" s="58"/>
      <c r="J7" s="58"/>
      <c r="K7" s="58"/>
      <c r="L7" s="58"/>
      <c r="M7" s="58"/>
      <c r="N7" s="58"/>
      <c r="O7" s="58"/>
      <c r="P7" s="58"/>
      <c r="Q7" s="58"/>
      <c r="R7" s="58"/>
      <c r="S7" s="58"/>
      <c r="T7" s="58"/>
      <c r="U7" s="58"/>
      <c r="V7" s="58"/>
      <c r="W7" s="58"/>
      <c r="X7" s="58"/>
      <c r="Y7" s="65"/>
    </row>
    <row r="8" spans="1:25" ht="24.95" customHeight="1" x14ac:dyDescent="0.25">
      <c r="A8" s="57">
        <v>6</v>
      </c>
      <c r="B8" s="58"/>
      <c r="C8" s="58"/>
      <c r="D8" s="58"/>
      <c r="E8" s="58"/>
      <c r="F8" s="58"/>
      <c r="G8" s="58"/>
      <c r="H8" s="58"/>
      <c r="I8" s="58"/>
      <c r="J8" s="58"/>
      <c r="K8" s="58"/>
      <c r="L8" s="58"/>
      <c r="M8" s="58"/>
      <c r="N8" s="58"/>
      <c r="O8" s="58"/>
      <c r="P8" s="58"/>
      <c r="Q8" s="58"/>
      <c r="R8" s="58"/>
      <c r="S8" s="58"/>
      <c r="T8" s="58"/>
      <c r="U8" s="58"/>
      <c r="V8" s="58"/>
      <c r="W8" s="58"/>
      <c r="X8" s="58"/>
      <c r="Y8" s="65"/>
    </row>
    <row r="9" spans="1:25" ht="24.95" customHeight="1" x14ac:dyDescent="0.25">
      <c r="A9" s="57">
        <v>7</v>
      </c>
      <c r="B9" s="58"/>
      <c r="C9" s="58"/>
      <c r="D9" s="58"/>
      <c r="E9" s="58"/>
      <c r="F9" s="58"/>
      <c r="G9" s="58"/>
      <c r="H9" s="58"/>
      <c r="I9" s="58"/>
      <c r="J9" s="58"/>
      <c r="K9" s="58"/>
      <c r="L9" s="58"/>
      <c r="M9" s="58"/>
      <c r="N9" s="58"/>
      <c r="O9" s="58"/>
      <c r="P9" s="58"/>
      <c r="Q9" s="58"/>
      <c r="R9" s="58"/>
      <c r="S9" s="58"/>
      <c r="T9" s="58"/>
      <c r="U9" s="58"/>
      <c r="V9" s="58"/>
      <c r="W9" s="58"/>
      <c r="X9" s="58"/>
      <c r="Y9" s="65"/>
    </row>
    <row r="10" spans="1:25" ht="24.95" customHeight="1" x14ac:dyDescent="0.25">
      <c r="A10" s="57">
        <v>8</v>
      </c>
      <c r="B10" s="58"/>
      <c r="C10" s="58"/>
      <c r="D10" s="58"/>
      <c r="E10" s="58"/>
      <c r="F10" s="58"/>
      <c r="G10" s="58"/>
      <c r="H10" s="58"/>
      <c r="I10" s="58"/>
      <c r="J10" s="58"/>
      <c r="K10" s="58"/>
      <c r="L10" s="58"/>
      <c r="M10" s="58"/>
      <c r="N10" s="58"/>
      <c r="O10" s="58"/>
      <c r="P10" s="58"/>
      <c r="Q10" s="58"/>
      <c r="R10" s="58"/>
      <c r="S10" s="58"/>
      <c r="T10" s="58"/>
      <c r="U10" s="58"/>
      <c r="V10" s="58"/>
      <c r="W10" s="58"/>
      <c r="X10" s="58"/>
      <c r="Y10" s="65"/>
    </row>
    <row r="11" spans="1:25" ht="24.95" customHeight="1" x14ac:dyDescent="0.25">
      <c r="A11" s="57">
        <v>9</v>
      </c>
      <c r="B11" s="58"/>
      <c r="C11" s="58"/>
      <c r="D11" s="58"/>
      <c r="E11" s="58"/>
      <c r="F11" s="58"/>
      <c r="G11" s="58"/>
      <c r="H11" s="58"/>
      <c r="I11" s="58"/>
      <c r="J11" s="58"/>
      <c r="K11" s="58"/>
      <c r="L11" s="58"/>
      <c r="M11" s="58"/>
      <c r="N11" s="58"/>
      <c r="O11" s="58"/>
      <c r="P11" s="58"/>
      <c r="Q11" s="58"/>
      <c r="R11" s="58"/>
      <c r="S11" s="58"/>
      <c r="T11" s="58"/>
      <c r="U11" s="58"/>
      <c r="V11" s="58"/>
      <c r="W11" s="58"/>
      <c r="X11" s="58"/>
      <c r="Y11" s="65"/>
    </row>
    <row r="12" spans="1:25" ht="24.95" customHeight="1" x14ac:dyDescent="0.25">
      <c r="A12" s="57">
        <v>10</v>
      </c>
      <c r="B12" s="58"/>
      <c r="C12" s="58"/>
      <c r="D12" s="58"/>
      <c r="E12" s="58"/>
      <c r="F12" s="58"/>
      <c r="G12" s="58"/>
      <c r="H12" s="58"/>
      <c r="I12" s="58"/>
      <c r="J12" s="58"/>
      <c r="K12" s="58"/>
      <c r="L12" s="58"/>
      <c r="M12" s="58"/>
      <c r="N12" s="58"/>
      <c r="O12" s="58"/>
      <c r="P12" s="58"/>
      <c r="Q12" s="58"/>
      <c r="R12" s="58"/>
      <c r="S12" s="58"/>
      <c r="T12" s="58"/>
      <c r="U12" s="58"/>
      <c r="V12" s="58"/>
      <c r="W12" s="58"/>
      <c r="X12" s="58"/>
      <c r="Y12" s="65"/>
    </row>
    <row r="13" spans="1:25" ht="24.95" customHeight="1" x14ac:dyDescent="0.25">
      <c r="A13" s="57">
        <v>11</v>
      </c>
      <c r="B13" s="58"/>
      <c r="C13" s="58"/>
      <c r="D13" s="58"/>
      <c r="E13" s="58"/>
      <c r="F13" s="58"/>
      <c r="G13" s="58"/>
      <c r="H13" s="58"/>
      <c r="I13" s="58"/>
      <c r="J13" s="58"/>
      <c r="K13" s="58"/>
      <c r="L13" s="58"/>
      <c r="M13" s="58"/>
      <c r="N13" s="58"/>
      <c r="O13" s="58"/>
      <c r="P13" s="58"/>
      <c r="Q13" s="58"/>
      <c r="R13" s="58"/>
      <c r="S13" s="58"/>
      <c r="T13" s="58"/>
      <c r="U13" s="58"/>
      <c r="V13" s="58"/>
      <c r="W13" s="58"/>
      <c r="X13" s="58"/>
      <c r="Y13" s="65"/>
    </row>
    <row r="14" spans="1:25" ht="24.95" customHeight="1" x14ac:dyDescent="0.25">
      <c r="A14" s="57">
        <v>12</v>
      </c>
      <c r="B14" s="58"/>
      <c r="C14" s="58"/>
      <c r="D14" s="58"/>
      <c r="E14" s="58"/>
      <c r="F14" s="58"/>
      <c r="G14" s="58"/>
      <c r="H14" s="58"/>
      <c r="I14" s="58"/>
      <c r="J14" s="58"/>
      <c r="K14" s="58"/>
      <c r="L14" s="58"/>
      <c r="M14" s="58"/>
      <c r="N14" s="58"/>
      <c r="O14" s="58"/>
      <c r="P14" s="58"/>
      <c r="Q14" s="58"/>
      <c r="R14" s="58"/>
      <c r="S14" s="58"/>
      <c r="T14" s="58"/>
      <c r="U14" s="58"/>
      <c r="V14" s="58"/>
      <c r="W14" s="58"/>
      <c r="X14" s="58"/>
      <c r="Y14" s="65"/>
    </row>
    <row r="15" spans="1:25" ht="24.95" customHeight="1" x14ac:dyDescent="0.25">
      <c r="A15" s="57">
        <v>13</v>
      </c>
      <c r="B15" s="58"/>
      <c r="C15" s="58"/>
      <c r="D15" s="58"/>
      <c r="E15" s="58"/>
      <c r="F15" s="58"/>
      <c r="G15" s="58"/>
      <c r="H15" s="58"/>
      <c r="I15" s="58"/>
      <c r="J15" s="58"/>
      <c r="K15" s="58"/>
      <c r="L15" s="58"/>
      <c r="M15" s="58"/>
      <c r="N15" s="58"/>
      <c r="O15" s="58"/>
      <c r="P15" s="58"/>
      <c r="Q15" s="58"/>
      <c r="R15" s="58"/>
      <c r="S15" s="58"/>
      <c r="T15" s="58"/>
      <c r="U15" s="58"/>
      <c r="V15" s="58"/>
      <c r="W15" s="58"/>
      <c r="X15" s="58"/>
      <c r="Y15" s="65"/>
    </row>
    <row r="16" spans="1:25" ht="24.95" customHeight="1" x14ac:dyDescent="0.25">
      <c r="A16" s="57">
        <v>14</v>
      </c>
      <c r="B16" s="58"/>
      <c r="C16" s="58"/>
      <c r="D16" s="58"/>
      <c r="E16" s="58"/>
      <c r="F16" s="58"/>
      <c r="G16" s="58"/>
      <c r="H16" s="58"/>
      <c r="I16" s="58"/>
      <c r="J16" s="58"/>
      <c r="K16" s="58"/>
      <c r="L16" s="58"/>
      <c r="M16" s="58"/>
      <c r="N16" s="58"/>
      <c r="O16" s="58"/>
      <c r="P16" s="58"/>
      <c r="Q16" s="58"/>
      <c r="R16" s="58"/>
      <c r="S16" s="58"/>
      <c r="T16" s="58"/>
      <c r="U16" s="58"/>
      <c r="V16" s="58"/>
      <c r="W16" s="58"/>
      <c r="X16" s="58"/>
      <c r="Y16" s="65"/>
    </row>
    <row r="17" spans="1:25" ht="24.95" customHeight="1" x14ac:dyDescent="0.25">
      <c r="A17" s="57">
        <v>15</v>
      </c>
      <c r="B17" s="58"/>
      <c r="C17" s="58"/>
      <c r="D17" s="58"/>
      <c r="E17" s="58"/>
      <c r="F17" s="58"/>
      <c r="G17" s="58"/>
      <c r="H17" s="58"/>
      <c r="I17" s="58"/>
      <c r="J17" s="58"/>
      <c r="K17" s="58"/>
      <c r="L17" s="58"/>
      <c r="M17" s="58"/>
      <c r="N17" s="58"/>
      <c r="O17" s="58"/>
      <c r="P17" s="58"/>
      <c r="Q17" s="58"/>
      <c r="R17" s="58"/>
      <c r="S17" s="58"/>
      <c r="T17" s="58"/>
      <c r="U17" s="58"/>
      <c r="V17" s="58"/>
      <c r="W17" s="58"/>
      <c r="X17" s="58"/>
      <c r="Y17" s="65"/>
    </row>
    <row r="18" spans="1:25" ht="24.95" customHeight="1" x14ac:dyDescent="0.25">
      <c r="A18" s="57">
        <v>16</v>
      </c>
      <c r="B18" s="58"/>
      <c r="C18" s="58"/>
      <c r="D18" s="58"/>
      <c r="E18" s="58"/>
      <c r="F18" s="58"/>
      <c r="G18" s="58"/>
      <c r="H18" s="58"/>
      <c r="I18" s="58"/>
      <c r="J18" s="58"/>
      <c r="K18" s="58"/>
      <c r="L18" s="58"/>
      <c r="M18" s="58"/>
      <c r="N18" s="58"/>
      <c r="O18" s="58"/>
      <c r="P18" s="58"/>
      <c r="Q18" s="58"/>
      <c r="R18" s="58"/>
      <c r="S18" s="58"/>
      <c r="T18" s="58"/>
      <c r="U18" s="58"/>
      <c r="V18" s="58"/>
      <c r="W18" s="58"/>
      <c r="X18" s="58"/>
      <c r="Y18" s="65"/>
    </row>
    <row r="19" spans="1:25" ht="24.95" customHeight="1" thickBot="1" x14ac:dyDescent="0.3">
      <c r="A19" s="59">
        <v>17</v>
      </c>
      <c r="B19" s="60"/>
      <c r="C19" s="60"/>
      <c r="D19" s="60"/>
      <c r="E19" s="60"/>
      <c r="F19" s="60"/>
      <c r="G19" s="60"/>
      <c r="H19" s="60"/>
      <c r="I19" s="60"/>
      <c r="J19" s="60"/>
      <c r="K19" s="60"/>
      <c r="L19" s="60"/>
      <c r="M19" s="60"/>
      <c r="N19" s="60"/>
      <c r="O19" s="60"/>
      <c r="P19" s="60"/>
      <c r="Q19" s="60"/>
      <c r="R19" s="60"/>
      <c r="S19" s="60"/>
      <c r="T19" s="60"/>
      <c r="U19" s="60"/>
      <c r="V19" s="60"/>
      <c r="W19" s="60"/>
      <c r="X19" s="60"/>
      <c r="Y19" s="66"/>
    </row>
    <row r="20" spans="1:25" ht="15.75" thickBot="1" x14ac:dyDescent="0.3">
      <c r="A20" s="67"/>
      <c r="B20" s="67"/>
      <c r="C20" s="67"/>
      <c r="D20" s="67"/>
      <c r="E20" s="67"/>
      <c r="F20" s="67"/>
      <c r="G20" s="67"/>
      <c r="H20" s="67"/>
      <c r="I20" s="67"/>
      <c r="J20" s="67"/>
      <c r="K20" s="67"/>
      <c r="L20" s="67"/>
      <c r="M20" s="67"/>
      <c r="N20" s="67"/>
      <c r="O20" s="67"/>
      <c r="P20" s="67"/>
      <c r="Q20" s="67"/>
      <c r="R20" s="67"/>
    </row>
    <row r="21" spans="1:25" x14ac:dyDescent="0.25">
      <c r="A21" s="226" t="s">
        <v>188</v>
      </c>
      <c r="B21" s="227"/>
      <c r="C21" s="227"/>
      <c r="D21" s="227"/>
      <c r="E21" s="227"/>
      <c r="F21" s="227"/>
      <c r="G21" s="227"/>
      <c r="H21" s="227"/>
      <c r="I21" s="227"/>
      <c r="J21" s="227"/>
      <c r="K21" s="227"/>
      <c r="L21" s="227"/>
      <c r="M21" s="227"/>
      <c r="N21" s="227"/>
      <c r="O21" s="227"/>
      <c r="P21" s="227"/>
      <c r="Q21" s="227"/>
      <c r="R21" s="227"/>
      <c r="S21" s="227"/>
      <c r="T21" s="227"/>
      <c r="U21" s="227"/>
      <c r="V21" s="227"/>
      <c r="W21" s="227"/>
      <c r="X21" s="227"/>
      <c r="Y21" s="228"/>
    </row>
    <row r="22" spans="1:25" x14ac:dyDescent="0.25">
      <c r="A22" s="73" t="s">
        <v>189</v>
      </c>
      <c r="B22" s="243" t="s">
        <v>218</v>
      </c>
      <c r="C22" s="243"/>
      <c r="D22" s="243"/>
      <c r="E22" s="243"/>
      <c r="F22" s="243"/>
      <c r="G22" s="243"/>
      <c r="H22" s="243"/>
      <c r="I22" s="243"/>
      <c r="J22" s="243"/>
      <c r="K22" s="243"/>
      <c r="L22" s="243"/>
      <c r="M22" s="243"/>
      <c r="N22" s="243"/>
      <c r="O22" s="243"/>
      <c r="P22" s="243"/>
      <c r="Q22" s="243"/>
      <c r="R22" s="243"/>
      <c r="S22" s="243"/>
      <c r="T22" s="243"/>
      <c r="U22" s="243"/>
      <c r="V22" s="243"/>
      <c r="W22" s="243"/>
      <c r="X22" s="243"/>
      <c r="Y22" s="244"/>
    </row>
    <row r="23" spans="1:25" x14ac:dyDescent="0.25">
      <c r="A23" s="73" t="s">
        <v>190</v>
      </c>
      <c r="B23" s="243" t="s">
        <v>219</v>
      </c>
      <c r="C23" s="243"/>
      <c r="D23" s="243"/>
      <c r="E23" s="243"/>
      <c r="F23" s="243"/>
      <c r="G23" s="243"/>
      <c r="H23" s="243"/>
      <c r="I23" s="243"/>
      <c r="J23" s="243"/>
      <c r="K23" s="243"/>
      <c r="L23" s="243"/>
      <c r="M23" s="243"/>
      <c r="N23" s="243"/>
      <c r="O23" s="243"/>
      <c r="P23" s="243"/>
      <c r="Q23" s="243"/>
      <c r="R23" s="243"/>
      <c r="S23" s="243"/>
      <c r="T23" s="243"/>
      <c r="U23" s="243"/>
      <c r="V23" s="243"/>
      <c r="W23" s="243"/>
      <c r="X23" s="243"/>
      <c r="Y23" s="244"/>
    </row>
    <row r="24" spans="1:25" ht="27" customHeight="1" thickBot="1" x14ac:dyDescent="0.3">
      <c r="A24" s="68" t="s">
        <v>192</v>
      </c>
      <c r="B24" s="234" t="s">
        <v>220</v>
      </c>
      <c r="C24" s="234"/>
      <c r="D24" s="234"/>
      <c r="E24" s="234"/>
      <c r="F24" s="234"/>
      <c r="G24" s="234"/>
      <c r="H24" s="234"/>
      <c r="I24" s="234"/>
      <c r="J24" s="234"/>
      <c r="K24" s="234"/>
      <c r="L24" s="234"/>
      <c r="M24" s="234"/>
      <c r="N24" s="234"/>
      <c r="O24" s="234"/>
      <c r="P24" s="234"/>
      <c r="Q24" s="234"/>
      <c r="R24" s="234"/>
      <c r="S24" s="234"/>
      <c r="T24" s="234"/>
      <c r="U24" s="234"/>
      <c r="V24" s="234"/>
      <c r="W24" s="234"/>
      <c r="X24" s="234"/>
      <c r="Y24" s="235"/>
    </row>
    <row r="25" spans="1:25" ht="76.900000000000006" customHeight="1" x14ac:dyDescent="0.25">
      <c r="A25" s="236"/>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row>
  </sheetData>
  <mergeCells count="8">
    <mergeCell ref="B24:Y24"/>
    <mergeCell ref="A25:Y25"/>
    <mergeCell ref="A1:A2"/>
    <mergeCell ref="B1:B2"/>
    <mergeCell ref="C1:Y1"/>
    <mergeCell ref="A21:Y21"/>
    <mergeCell ref="B22:Y22"/>
    <mergeCell ref="B23:Y23"/>
  </mergeCells>
  <printOptions horizontalCentered="1"/>
  <pageMargins left="0.23622047244094491" right="0.23622047244094491" top="1.2204724409448819" bottom="0.74803149606299213" header="0.31496062992125984" footer="0.31496062992125984"/>
  <pageSetup scale="50" fitToHeight="0" orientation="landscape" r:id="rId1"/>
  <headerFooter>
    <oddHeader>&amp;L&amp;G&amp;C&amp;"Arial,Normal"&amp;10PROCESO
PROTECCIÓN
REGISTRO CASA DE PROTECCIÓN SRD&amp;R&amp;"Arial,Normal"&amp;10F2.A2.G19.P 
Versión 3 
Página &amp;P de &amp;N 
05/03/2021 
Clasificación de la Información 
Clasificada</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FA887-0D43-49AC-9C8E-5CDFBDCCE030}">
  <sheetPr>
    <pageSetUpPr fitToPage="1"/>
  </sheetPr>
  <dimension ref="A1:P25"/>
  <sheetViews>
    <sheetView view="pageBreakPreview" zoomScale="80" zoomScaleNormal="80" zoomScaleSheetLayoutView="80" zoomScalePageLayoutView="70" workbookViewId="0">
      <selection activeCell="C1" sqref="C1:D1"/>
    </sheetView>
  </sheetViews>
  <sheetFormatPr baseColWidth="10" defaultColWidth="11.5703125" defaultRowHeight="15" x14ac:dyDescent="0.25"/>
  <cols>
    <col min="1" max="1" width="13.140625" style="63" customWidth="1"/>
    <col min="2" max="2" width="50.7109375" style="63" customWidth="1"/>
    <col min="3" max="16" width="10.7109375" style="63" customWidth="1"/>
    <col min="17" max="16384" width="11.5703125" style="63"/>
  </cols>
  <sheetData>
    <row r="1" spans="1:16" x14ac:dyDescent="0.25">
      <c r="A1" s="245" t="s">
        <v>168</v>
      </c>
      <c r="B1" s="240" t="s">
        <v>169</v>
      </c>
      <c r="C1" s="247" t="s">
        <v>221</v>
      </c>
      <c r="D1" s="247"/>
      <c r="E1" s="247"/>
      <c r="F1" s="247"/>
      <c r="G1" s="247"/>
      <c r="H1" s="247"/>
      <c r="I1" s="247"/>
      <c r="J1" s="247"/>
      <c r="K1" s="247"/>
      <c r="L1" s="247"/>
      <c r="M1" s="248"/>
      <c r="N1" s="248"/>
      <c r="O1" s="248"/>
      <c r="P1" s="248"/>
    </row>
    <row r="2" spans="1:16" ht="168.75" customHeight="1" thickBot="1" x14ac:dyDescent="0.3">
      <c r="A2" s="238"/>
      <c r="B2" s="246"/>
      <c r="C2" s="69" t="s">
        <v>222</v>
      </c>
      <c r="D2" s="69" t="s">
        <v>223</v>
      </c>
      <c r="E2" s="69" t="s">
        <v>224</v>
      </c>
      <c r="F2" s="69" t="s">
        <v>225</v>
      </c>
      <c r="G2" s="69" t="s">
        <v>226</v>
      </c>
      <c r="H2" s="69" t="s">
        <v>227</v>
      </c>
      <c r="I2" s="69" t="s">
        <v>228</v>
      </c>
      <c r="J2" s="69" t="s">
        <v>229</v>
      </c>
      <c r="K2" s="69" t="s">
        <v>230</v>
      </c>
      <c r="L2" s="69" t="s">
        <v>231</v>
      </c>
      <c r="M2" s="70" t="s">
        <v>232</v>
      </c>
      <c r="N2" s="71" t="s">
        <v>233</v>
      </c>
      <c r="O2" s="71" t="s">
        <v>234</v>
      </c>
      <c r="P2" s="72" t="s">
        <v>235</v>
      </c>
    </row>
    <row r="3" spans="1:16" ht="24.95" customHeight="1" x14ac:dyDescent="0.25">
      <c r="A3" s="57">
        <v>1</v>
      </c>
      <c r="B3" s="58"/>
      <c r="C3" s="58"/>
      <c r="D3" s="58"/>
      <c r="E3" s="58"/>
      <c r="F3" s="58"/>
      <c r="G3" s="58"/>
      <c r="H3" s="58"/>
      <c r="I3" s="58"/>
      <c r="J3" s="58"/>
      <c r="K3" s="58"/>
      <c r="L3" s="58"/>
      <c r="M3" s="58"/>
      <c r="N3" s="58"/>
      <c r="O3" s="58"/>
      <c r="P3" s="58"/>
    </row>
    <row r="4" spans="1:16" ht="24.95" customHeight="1" x14ac:dyDescent="0.25">
      <c r="A4" s="57">
        <v>2</v>
      </c>
      <c r="B4" s="58"/>
      <c r="C4" s="58"/>
      <c r="D4" s="58"/>
      <c r="E4" s="58"/>
      <c r="F4" s="58"/>
      <c r="G4" s="58"/>
      <c r="H4" s="58"/>
      <c r="I4" s="58"/>
      <c r="J4" s="58"/>
      <c r="K4" s="58"/>
      <c r="L4" s="58"/>
      <c r="M4" s="58"/>
      <c r="N4" s="58"/>
      <c r="O4" s="58"/>
      <c r="P4" s="58"/>
    </row>
    <row r="5" spans="1:16" ht="24.95" customHeight="1" x14ac:dyDescent="0.25">
      <c r="A5" s="57">
        <v>3</v>
      </c>
      <c r="B5" s="58"/>
      <c r="C5" s="58"/>
      <c r="D5" s="58"/>
      <c r="E5" s="58"/>
      <c r="F5" s="58"/>
      <c r="G5" s="58"/>
      <c r="H5" s="58"/>
      <c r="I5" s="58"/>
      <c r="J5" s="58"/>
      <c r="K5" s="58"/>
      <c r="L5" s="58"/>
      <c r="M5" s="58"/>
      <c r="N5" s="58"/>
      <c r="O5" s="58"/>
      <c r="P5" s="58"/>
    </row>
    <row r="6" spans="1:16" ht="24.95" customHeight="1" x14ac:dyDescent="0.25">
      <c r="A6" s="57">
        <v>4</v>
      </c>
      <c r="B6" s="58"/>
      <c r="C6" s="58"/>
      <c r="D6" s="58"/>
      <c r="E6" s="58"/>
      <c r="F6" s="58"/>
      <c r="G6" s="58"/>
      <c r="H6" s="58"/>
      <c r="I6" s="58"/>
      <c r="J6" s="58"/>
      <c r="K6" s="58"/>
      <c r="L6" s="58"/>
      <c r="M6" s="58"/>
      <c r="N6" s="58"/>
      <c r="O6" s="58"/>
      <c r="P6" s="58"/>
    </row>
    <row r="7" spans="1:16" ht="24.95" customHeight="1" x14ac:dyDescent="0.25">
      <c r="A7" s="57">
        <v>5</v>
      </c>
      <c r="B7" s="58"/>
      <c r="C7" s="58"/>
      <c r="D7" s="58"/>
      <c r="E7" s="58"/>
      <c r="F7" s="58"/>
      <c r="G7" s="58"/>
      <c r="H7" s="58"/>
      <c r="I7" s="58"/>
      <c r="J7" s="58"/>
      <c r="K7" s="58"/>
      <c r="L7" s="58"/>
      <c r="M7" s="58"/>
      <c r="N7" s="58"/>
      <c r="O7" s="58"/>
      <c r="P7" s="58"/>
    </row>
    <row r="8" spans="1:16" ht="24.95" customHeight="1" x14ac:dyDescent="0.25">
      <c r="A8" s="57">
        <v>6</v>
      </c>
      <c r="B8" s="58"/>
      <c r="C8" s="58"/>
      <c r="D8" s="58"/>
      <c r="E8" s="58"/>
      <c r="F8" s="58"/>
      <c r="G8" s="58"/>
      <c r="H8" s="58"/>
      <c r="I8" s="58"/>
      <c r="J8" s="58"/>
      <c r="K8" s="58"/>
      <c r="L8" s="58"/>
      <c r="M8" s="58"/>
      <c r="N8" s="58"/>
      <c r="O8" s="58"/>
      <c r="P8" s="58"/>
    </row>
    <row r="9" spans="1:16" ht="24.95" customHeight="1" x14ac:dyDescent="0.25">
      <c r="A9" s="57">
        <v>7</v>
      </c>
      <c r="B9" s="58"/>
      <c r="C9" s="58"/>
      <c r="D9" s="58"/>
      <c r="E9" s="58"/>
      <c r="F9" s="58"/>
      <c r="G9" s="58"/>
      <c r="H9" s="58"/>
      <c r="I9" s="58"/>
      <c r="J9" s="58"/>
      <c r="K9" s="58"/>
      <c r="L9" s="58"/>
      <c r="M9" s="58"/>
      <c r="N9" s="58"/>
      <c r="O9" s="58"/>
      <c r="P9" s="58"/>
    </row>
    <row r="10" spans="1:16" ht="24.95" customHeight="1" x14ac:dyDescent="0.25">
      <c r="A10" s="57">
        <v>8</v>
      </c>
      <c r="B10" s="58"/>
      <c r="C10" s="58"/>
      <c r="D10" s="58"/>
      <c r="E10" s="58"/>
      <c r="F10" s="58"/>
      <c r="G10" s="58"/>
      <c r="H10" s="58"/>
      <c r="I10" s="58"/>
      <c r="J10" s="58"/>
      <c r="K10" s="58"/>
      <c r="L10" s="58"/>
      <c r="M10" s="58"/>
      <c r="N10" s="58"/>
      <c r="O10" s="58"/>
      <c r="P10" s="58"/>
    </row>
    <row r="11" spans="1:16" ht="24.95" customHeight="1" x14ac:dyDescent="0.25">
      <c r="A11" s="57">
        <v>9</v>
      </c>
      <c r="B11" s="58"/>
      <c r="C11" s="58"/>
      <c r="D11" s="58"/>
      <c r="E11" s="58"/>
      <c r="F11" s="58"/>
      <c r="G11" s="58"/>
      <c r="H11" s="58"/>
      <c r="I11" s="58"/>
      <c r="J11" s="58"/>
      <c r="K11" s="58"/>
      <c r="L11" s="58"/>
      <c r="M11" s="58"/>
      <c r="N11" s="58"/>
      <c r="O11" s="58"/>
      <c r="P11" s="58"/>
    </row>
    <row r="12" spans="1:16" ht="24.95" customHeight="1" x14ac:dyDescent="0.25">
      <c r="A12" s="57">
        <v>10</v>
      </c>
      <c r="B12" s="58"/>
      <c r="C12" s="58"/>
      <c r="D12" s="58"/>
      <c r="E12" s="58"/>
      <c r="F12" s="58"/>
      <c r="G12" s="58"/>
      <c r="H12" s="58"/>
      <c r="I12" s="58"/>
      <c r="J12" s="58"/>
      <c r="K12" s="58"/>
      <c r="L12" s="58"/>
      <c r="M12" s="58"/>
      <c r="N12" s="58"/>
      <c r="O12" s="58"/>
      <c r="P12" s="58"/>
    </row>
    <row r="13" spans="1:16" ht="24.95" customHeight="1" x14ac:dyDescent="0.25">
      <c r="A13" s="57">
        <v>11</v>
      </c>
      <c r="B13" s="58"/>
      <c r="C13" s="58"/>
      <c r="D13" s="58"/>
      <c r="E13" s="58"/>
      <c r="F13" s="58"/>
      <c r="G13" s="58"/>
      <c r="H13" s="58"/>
      <c r="I13" s="58"/>
      <c r="J13" s="58"/>
      <c r="K13" s="58"/>
      <c r="L13" s="58"/>
      <c r="M13" s="58"/>
      <c r="N13" s="58"/>
      <c r="O13" s="58"/>
      <c r="P13" s="58"/>
    </row>
    <row r="14" spans="1:16" ht="24.95" customHeight="1" x14ac:dyDescent="0.25">
      <c r="A14" s="57">
        <v>12</v>
      </c>
      <c r="B14" s="58"/>
      <c r="C14" s="58"/>
      <c r="D14" s="58"/>
      <c r="E14" s="58"/>
      <c r="F14" s="58"/>
      <c r="G14" s="58"/>
      <c r="H14" s="58"/>
      <c r="I14" s="58"/>
      <c r="J14" s="58"/>
      <c r="K14" s="58"/>
      <c r="L14" s="58"/>
      <c r="M14" s="58"/>
      <c r="N14" s="58"/>
      <c r="O14" s="58"/>
      <c r="P14" s="58"/>
    </row>
    <row r="15" spans="1:16" ht="24.95" customHeight="1" x14ac:dyDescent="0.25">
      <c r="A15" s="57">
        <v>13</v>
      </c>
      <c r="B15" s="58"/>
      <c r="C15" s="58"/>
      <c r="D15" s="58"/>
      <c r="E15" s="58"/>
      <c r="F15" s="58"/>
      <c r="G15" s="58"/>
      <c r="H15" s="58"/>
      <c r="I15" s="58"/>
      <c r="J15" s="58"/>
      <c r="K15" s="58"/>
      <c r="L15" s="58"/>
      <c r="M15" s="58"/>
      <c r="N15" s="58"/>
      <c r="O15" s="58"/>
      <c r="P15" s="58"/>
    </row>
    <row r="16" spans="1:16" ht="24.95" customHeight="1" x14ac:dyDescent="0.25">
      <c r="A16" s="57">
        <v>14</v>
      </c>
      <c r="B16" s="58"/>
      <c r="C16" s="58"/>
      <c r="D16" s="58"/>
      <c r="E16" s="58"/>
      <c r="F16" s="58"/>
      <c r="G16" s="58"/>
      <c r="H16" s="58"/>
      <c r="I16" s="58"/>
      <c r="J16" s="58"/>
      <c r="K16" s="58"/>
      <c r="L16" s="58"/>
      <c r="M16" s="58"/>
      <c r="N16" s="58"/>
      <c r="O16" s="58"/>
      <c r="P16" s="58"/>
    </row>
    <row r="17" spans="1:16" ht="24.95" customHeight="1" x14ac:dyDescent="0.25">
      <c r="A17" s="57">
        <v>15</v>
      </c>
      <c r="B17" s="58"/>
      <c r="C17" s="58"/>
      <c r="D17" s="58"/>
      <c r="E17" s="58"/>
      <c r="F17" s="58"/>
      <c r="G17" s="58"/>
      <c r="H17" s="58"/>
      <c r="I17" s="58"/>
      <c r="J17" s="58"/>
      <c r="K17" s="58"/>
      <c r="L17" s="58"/>
      <c r="M17" s="58"/>
      <c r="N17" s="58"/>
      <c r="O17" s="58"/>
      <c r="P17" s="58"/>
    </row>
    <row r="18" spans="1:16" ht="24.95" customHeight="1" x14ac:dyDescent="0.25">
      <c r="A18" s="57">
        <v>16</v>
      </c>
      <c r="B18" s="58"/>
      <c r="C18" s="58"/>
      <c r="D18" s="58"/>
      <c r="E18" s="58"/>
      <c r="F18" s="58"/>
      <c r="G18" s="58"/>
      <c r="H18" s="58"/>
      <c r="I18" s="58"/>
      <c r="J18" s="58"/>
      <c r="K18" s="58"/>
      <c r="L18" s="58"/>
      <c r="M18" s="58"/>
      <c r="N18" s="58"/>
      <c r="O18" s="58"/>
      <c r="P18" s="58"/>
    </row>
    <row r="19" spans="1:16" ht="24.95" customHeight="1" thickBot="1" x14ac:dyDescent="0.3">
      <c r="A19" s="59">
        <v>17</v>
      </c>
      <c r="B19" s="60"/>
      <c r="C19" s="60"/>
      <c r="D19" s="60"/>
      <c r="E19" s="60"/>
      <c r="F19" s="60"/>
      <c r="G19" s="60"/>
      <c r="H19" s="60"/>
      <c r="I19" s="60"/>
      <c r="J19" s="60"/>
      <c r="K19" s="60"/>
      <c r="L19" s="60"/>
      <c r="M19" s="60"/>
      <c r="N19" s="60"/>
      <c r="O19" s="60"/>
      <c r="P19" s="60"/>
    </row>
    <row r="20" spans="1:16" ht="15.75" thickBot="1" x14ac:dyDescent="0.3">
      <c r="A20" s="67"/>
      <c r="B20" s="67"/>
      <c r="C20" s="67"/>
      <c r="D20" s="67"/>
      <c r="E20" s="67"/>
      <c r="F20" s="67"/>
      <c r="G20" s="67"/>
      <c r="H20" s="67"/>
      <c r="I20" s="67"/>
      <c r="J20" s="67"/>
      <c r="K20" s="67"/>
    </row>
    <row r="21" spans="1:16" x14ac:dyDescent="0.25">
      <c r="A21" s="226" t="s">
        <v>188</v>
      </c>
      <c r="B21" s="227"/>
      <c r="C21" s="227"/>
      <c r="D21" s="227"/>
      <c r="E21" s="227"/>
      <c r="F21" s="227"/>
      <c r="G21" s="227"/>
      <c r="H21" s="227"/>
      <c r="I21" s="227"/>
      <c r="J21" s="227"/>
      <c r="K21" s="227"/>
      <c r="L21" s="227"/>
      <c r="M21" s="227"/>
      <c r="N21" s="227"/>
      <c r="O21" s="227"/>
      <c r="P21" s="228"/>
    </row>
    <row r="22" spans="1:16" x14ac:dyDescent="0.25">
      <c r="A22" s="73" t="s">
        <v>189</v>
      </c>
      <c r="B22" s="243" t="s">
        <v>236</v>
      </c>
      <c r="C22" s="243"/>
      <c r="D22" s="243"/>
      <c r="E22" s="243"/>
      <c r="F22" s="243"/>
      <c r="G22" s="243"/>
      <c r="H22" s="243"/>
      <c r="I22" s="243"/>
      <c r="J22" s="243"/>
      <c r="K22" s="243"/>
      <c r="L22" s="243"/>
      <c r="M22" s="243"/>
      <c r="N22" s="243"/>
      <c r="O22" s="243"/>
      <c r="P22" s="244"/>
    </row>
    <row r="23" spans="1:16" x14ac:dyDescent="0.25">
      <c r="A23" s="73" t="s">
        <v>190</v>
      </c>
      <c r="B23" s="243" t="s">
        <v>237</v>
      </c>
      <c r="C23" s="243"/>
      <c r="D23" s="243"/>
      <c r="E23" s="243"/>
      <c r="F23" s="243"/>
      <c r="G23" s="243"/>
      <c r="H23" s="243"/>
      <c r="I23" s="243"/>
      <c r="J23" s="243"/>
      <c r="K23" s="243"/>
      <c r="L23" s="243"/>
      <c r="M23" s="243"/>
      <c r="N23" s="243"/>
      <c r="O23" s="243"/>
      <c r="P23" s="244"/>
    </row>
    <row r="24" spans="1:16" ht="27" customHeight="1" thickBot="1" x14ac:dyDescent="0.3">
      <c r="A24" s="68" t="s">
        <v>192</v>
      </c>
      <c r="B24" s="234" t="s">
        <v>238</v>
      </c>
      <c r="C24" s="234"/>
      <c r="D24" s="234"/>
      <c r="E24" s="234"/>
      <c r="F24" s="234"/>
      <c r="G24" s="234"/>
      <c r="H24" s="234"/>
      <c r="I24" s="234"/>
      <c r="J24" s="234"/>
      <c r="K24" s="234"/>
      <c r="L24" s="234"/>
      <c r="M24" s="234"/>
      <c r="N24" s="234"/>
      <c r="O24" s="234"/>
      <c r="P24" s="235"/>
    </row>
    <row r="25" spans="1:16" ht="76.900000000000006" customHeight="1" x14ac:dyDescent="0.25">
      <c r="A25" s="236"/>
      <c r="B25" s="236"/>
      <c r="C25" s="236"/>
      <c r="D25" s="236"/>
      <c r="E25" s="236"/>
      <c r="F25" s="236"/>
      <c r="G25" s="236"/>
      <c r="H25" s="236"/>
      <c r="I25" s="236"/>
      <c r="J25" s="236"/>
      <c r="K25" s="236"/>
      <c r="L25" s="236"/>
      <c r="M25" s="236"/>
      <c r="N25" s="236"/>
      <c r="O25" s="236"/>
      <c r="P25" s="236"/>
    </row>
  </sheetData>
  <mergeCells count="8">
    <mergeCell ref="B24:P24"/>
    <mergeCell ref="A25:P25"/>
    <mergeCell ref="A1:A2"/>
    <mergeCell ref="B1:B2"/>
    <mergeCell ref="C1:P1"/>
    <mergeCell ref="A21:P21"/>
    <mergeCell ref="B22:P22"/>
    <mergeCell ref="B23:P23"/>
  </mergeCells>
  <printOptions horizontalCentered="1"/>
  <pageMargins left="0.23622047244094491" right="0.23622047244094491" top="1.2204724409448819" bottom="0.74803149606299213" header="0.31496062992125984" footer="0.31496062992125984"/>
  <pageSetup scale="62" fitToHeight="0" orientation="landscape" r:id="rId1"/>
  <headerFooter>
    <oddHeader>&amp;L&amp;G&amp;C&amp;"Arial,Normal"&amp;10PROCESO
PROTECCIÓN
REGISTRO CASA DE PROTECCIÓN SRD&amp;R&amp;"Arial,Normal"&amp;10F2.A2.G19.P 
Versión 3 
Página &amp;P de &amp;N 
05/03/2021 
Clasificación de la Información 
Clasificada</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66DEB-8A7F-4CEF-A909-9D8540D0F16F}">
  <sheetPr>
    <pageSetUpPr fitToPage="1"/>
  </sheetPr>
  <dimension ref="A1:XFD19"/>
  <sheetViews>
    <sheetView view="pageBreakPreview" zoomScale="90" zoomScaleNormal="80" zoomScaleSheetLayoutView="90" zoomScalePageLayoutView="90" workbookViewId="0">
      <selection activeCell="C1" sqref="C1:D1"/>
    </sheetView>
  </sheetViews>
  <sheetFormatPr baseColWidth="10" defaultColWidth="11.5703125" defaultRowHeight="15" x14ac:dyDescent="0.25"/>
  <cols>
    <col min="1" max="1" width="13.140625" style="63" customWidth="1"/>
    <col min="2" max="2" width="27.28515625" style="63" customWidth="1"/>
    <col min="3" max="15" width="10.7109375" style="63" customWidth="1"/>
    <col min="16" max="16384" width="11.5703125" style="63"/>
  </cols>
  <sheetData>
    <row r="1" spans="1:16384" x14ac:dyDescent="0.25">
      <c r="A1" s="252" t="s">
        <v>239</v>
      </c>
      <c r="B1" s="253"/>
      <c r="C1" s="253"/>
      <c r="D1" s="253"/>
      <c r="E1" s="253"/>
      <c r="F1" s="253"/>
      <c r="G1" s="253"/>
      <c r="H1" s="253"/>
      <c r="I1" s="253"/>
      <c r="J1" s="253"/>
      <c r="K1" s="253"/>
      <c r="L1" s="253"/>
      <c r="M1" s="253"/>
      <c r="N1" s="253"/>
      <c r="O1" s="254"/>
    </row>
    <row r="2" spans="1:16384" ht="15" customHeight="1" x14ac:dyDescent="0.25">
      <c r="A2" s="255" t="s">
        <v>240</v>
      </c>
      <c r="B2" s="256"/>
      <c r="C2" s="256" t="s">
        <v>241</v>
      </c>
      <c r="D2" s="256"/>
      <c r="E2" s="256"/>
      <c r="F2" s="256"/>
      <c r="G2" s="256"/>
      <c r="H2" s="256"/>
      <c r="I2" s="256"/>
      <c r="J2" s="256"/>
      <c r="K2" s="256"/>
      <c r="L2" s="256"/>
      <c r="M2" s="256"/>
      <c r="N2" s="96" t="s">
        <v>189</v>
      </c>
      <c r="O2" s="97" t="s">
        <v>190</v>
      </c>
    </row>
    <row r="3" spans="1:16384" ht="24.95" customHeight="1" x14ac:dyDescent="0.25">
      <c r="A3" s="249" t="s">
        <v>242</v>
      </c>
      <c r="B3" s="250"/>
      <c r="C3" s="251" t="s">
        <v>243</v>
      </c>
      <c r="D3" s="251"/>
      <c r="E3" s="251"/>
      <c r="F3" s="251"/>
      <c r="G3" s="251"/>
      <c r="H3" s="251"/>
      <c r="I3" s="251"/>
      <c r="J3" s="251"/>
      <c r="K3" s="251"/>
      <c r="L3" s="251"/>
      <c r="M3" s="251"/>
      <c r="N3" s="58"/>
      <c r="O3" s="65"/>
    </row>
    <row r="4" spans="1:16384" ht="24.95" customHeight="1" x14ac:dyDescent="0.25">
      <c r="A4" s="249" t="s">
        <v>244</v>
      </c>
      <c r="B4" s="250"/>
      <c r="C4" s="251" t="s">
        <v>245</v>
      </c>
      <c r="D4" s="251"/>
      <c r="E4" s="251"/>
      <c r="F4" s="251"/>
      <c r="G4" s="251"/>
      <c r="H4" s="251"/>
      <c r="I4" s="251"/>
      <c r="J4" s="251"/>
      <c r="K4" s="251"/>
      <c r="L4" s="251"/>
      <c r="M4" s="251"/>
      <c r="N4" s="58"/>
      <c r="O4" s="65"/>
    </row>
    <row r="5" spans="1:16384" ht="24.95" customHeight="1" x14ac:dyDescent="0.25">
      <c r="A5" s="249" t="s">
        <v>246</v>
      </c>
      <c r="B5" s="250"/>
      <c r="C5" s="251" t="s">
        <v>247</v>
      </c>
      <c r="D5" s="251"/>
      <c r="E5" s="251"/>
      <c r="F5" s="251"/>
      <c r="G5" s="251"/>
      <c r="H5" s="251"/>
      <c r="I5" s="251"/>
      <c r="J5" s="251"/>
      <c r="K5" s="251"/>
      <c r="L5" s="251"/>
      <c r="M5" s="251"/>
      <c r="N5" s="58"/>
      <c r="O5" s="65"/>
    </row>
    <row r="6" spans="1:16384" ht="24.95" customHeight="1" x14ac:dyDescent="0.25">
      <c r="A6" s="249" t="s">
        <v>248</v>
      </c>
      <c r="B6" s="250"/>
      <c r="C6" s="251" t="s">
        <v>249</v>
      </c>
      <c r="D6" s="251"/>
      <c r="E6" s="251"/>
      <c r="F6" s="251"/>
      <c r="G6" s="251"/>
      <c r="H6" s="251"/>
      <c r="I6" s="251"/>
      <c r="J6" s="251"/>
      <c r="K6" s="251"/>
      <c r="L6" s="251"/>
      <c r="M6" s="251"/>
      <c r="N6" s="58"/>
      <c r="O6" s="65"/>
    </row>
    <row r="7" spans="1:16384" ht="24.95" customHeight="1" x14ac:dyDescent="0.25">
      <c r="A7" s="249" t="s">
        <v>250</v>
      </c>
      <c r="B7" s="250"/>
      <c r="C7" s="251" t="s">
        <v>251</v>
      </c>
      <c r="D7" s="251"/>
      <c r="E7" s="251"/>
      <c r="F7" s="251"/>
      <c r="G7" s="251"/>
      <c r="H7" s="251"/>
      <c r="I7" s="251"/>
      <c r="J7" s="251"/>
      <c r="K7" s="251"/>
      <c r="L7" s="251"/>
      <c r="M7" s="251"/>
      <c r="N7" s="58"/>
      <c r="O7" s="65"/>
    </row>
    <row r="8" spans="1:16384" ht="24.95" customHeight="1" x14ac:dyDescent="0.25">
      <c r="A8" s="249" t="s">
        <v>252</v>
      </c>
      <c r="B8" s="250"/>
      <c r="C8" s="251" t="s">
        <v>253</v>
      </c>
      <c r="D8" s="251"/>
      <c r="E8" s="251"/>
      <c r="F8" s="251"/>
      <c r="G8" s="251"/>
      <c r="H8" s="251"/>
      <c r="I8" s="251"/>
      <c r="J8" s="251"/>
      <c r="K8" s="251"/>
      <c r="L8" s="251"/>
      <c r="M8" s="251"/>
      <c r="N8" s="58"/>
      <c r="O8" s="65"/>
    </row>
    <row r="9" spans="1:16384" ht="24.95" customHeight="1" x14ac:dyDescent="0.25">
      <c r="A9" s="249" t="s">
        <v>254</v>
      </c>
      <c r="B9" s="250"/>
      <c r="C9" s="251" t="s">
        <v>255</v>
      </c>
      <c r="D9" s="251"/>
      <c r="E9" s="251"/>
      <c r="F9" s="251"/>
      <c r="G9" s="251"/>
      <c r="H9" s="251"/>
      <c r="I9" s="251"/>
      <c r="J9" s="251"/>
      <c r="K9" s="251"/>
      <c r="L9" s="251"/>
      <c r="M9" s="251"/>
      <c r="N9" s="58"/>
      <c r="O9" s="65"/>
    </row>
    <row r="10" spans="1:16384" ht="24.95" customHeight="1" x14ac:dyDescent="0.25">
      <c r="A10" s="249" t="s">
        <v>256</v>
      </c>
      <c r="B10" s="250"/>
      <c r="C10" s="251" t="s">
        <v>257</v>
      </c>
      <c r="D10" s="251"/>
      <c r="E10" s="251"/>
      <c r="F10" s="251"/>
      <c r="G10" s="251"/>
      <c r="H10" s="251"/>
      <c r="I10" s="251"/>
      <c r="J10" s="251"/>
      <c r="K10" s="251"/>
      <c r="L10" s="251"/>
      <c r="M10" s="251"/>
      <c r="N10" s="58"/>
      <c r="O10" s="65"/>
    </row>
    <row r="11" spans="1:16384" ht="24.95" customHeight="1" thickBot="1" x14ac:dyDescent="0.3">
      <c r="A11" s="258" t="s">
        <v>258</v>
      </c>
      <c r="B11" s="259"/>
      <c r="C11" s="260" t="s">
        <v>259</v>
      </c>
      <c r="D11" s="260"/>
      <c r="E11" s="260"/>
      <c r="F11" s="260"/>
      <c r="G11" s="260"/>
      <c r="H11" s="260"/>
      <c r="I11" s="260"/>
      <c r="J11" s="260"/>
      <c r="K11" s="260"/>
      <c r="L11" s="260"/>
      <c r="M11" s="260"/>
      <c r="N11" s="60"/>
      <c r="O11" s="66"/>
    </row>
    <row r="12" spans="1:16384" ht="15.75" thickBot="1" x14ac:dyDescent="0.3">
      <c r="A12" s="67"/>
      <c r="B12" s="67"/>
      <c r="C12" s="67"/>
      <c r="D12" s="67"/>
      <c r="E12" s="67"/>
      <c r="F12" s="67"/>
      <c r="G12" s="67"/>
      <c r="H12" s="67"/>
      <c r="I12" s="67"/>
      <c r="J12" s="67"/>
      <c r="K12" s="67"/>
    </row>
    <row r="13" spans="1:16384" x14ac:dyDescent="0.25">
      <c r="A13" s="261" t="s">
        <v>260</v>
      </c>
      <c r="B13" s="262"/>
      <c r="C13" s="262"/>
      <c r="D13" s="262"/>
      <c r="E13" s="262"/>
      <c r="F13" s="262"/>
      <c r="G13" s="262"/>
      <c r="H13" s="262"/>
      <c r="I13" s="262"/>
      <c r="J13" s="262"/>
      <c r="K13" s="262"/>
      <c r="L13" s="262"/>
      <c r="M13" s="262"/>
      <c r="N13" s="262"/>
      <c r="O13" s="263"/>
    </row>
    <row r="14" spans="1:16384" ht="15" customHeight="1" x14ac:dyDescent="0.25">
      <c r="A14" s="73" t="s">
        <v>189</v>
      </c>
      <c r="B14" s="243" t="s">
        <v>261</v>
      </c>
      <c r="C14" s="243"/>
      <c r="D14" s="243"/>
      <c r="E14" s="243"/>
      <c r="F14" s="243"/>
      <c r="G14" s="243"/>
      <c r="H14" s="243"/>
      <c r="I14" s="243"/>
      <c r="J14" s="243"/>
      <c r="K14" s="243"/>
      <c r="L14" s="243"/>
      <c r="M14" s="243"/>
      <c r="N14" s="243"/>
      <c r="O14" s="244"/>
    </row>
    <row r="15" spans="1:16384" ht="15.75" customHeight="1" thickBot="1" x14ac:dyDescent="0.3">
      <c r="A15" s="68" t="s">
        <v>190</v>
      </c>
      <c r="B15" s="234" t="s">
        <v>262</v>
      </c>
      <c r="C15" s="234"/>
      <c r="D15" s="234"/>
      <c r="E15" s="234"/>
      <c r="F15" s="234"/>
      <c r="G15" s="234"/>
      <c r="H15" s="234"/>
      <c r="I15" s="234"/>
      <c r="J15" s="234"/>
      <c r="K15" s="234"/>
      <c r="L15" s="234"/>
      <c r="M15" s="234"/>
      <c r="N15" s="234"/>
      <c r="O15" s="235"/>
    </row>
    <row r="16" spans="1:16384" x14ac:dyDescent="0.25">
      <c r="A16" s="264"/>
      <c r="B16" s="264"/>
      <c r="C16" s="264"/>
      <c r="D16" s="264"/>
      <c r="E16" s="264"/>
      <c r="F16" s="264"/>
      <c r="G16" s="264"/>
      <c r="H16" s="264"/>
      <c r="I16" s="264"/>
      <c r="J16" s="264"/>
      <c r="K16" s="264"/>
      <c r="L16" s="264"/>
      <c r="M16" s="264"/>
      <c r="N16" s="264"/>
      <c r="O16" s="264"/>
      <c r="P16" s="257"/>
      <c r="Q16" s="257"/>
      <c r="R16" s="257"/>
      <c r="S16" s="257"/>
      <c r="T16" s="257"/>
      <c r="U16" s="257"/>
      <c r="V16" s="257"/>
      <c r="W16" s="257"/>
      <c r="X16" s="257"/>
      <c r="Y16" s="257"/>
      <c r="Z16" s="257"/>
      <c r="AA16" s="257"/>
      <c r="AB16" s="257"/>
      <c r="AC16" s="257"/>
      <c r="AD16" s="257"/>
      <c r="AE16" s="257"/>
      <c r="AF16" s="257"/>
      <c r="AG16" s="257"/>
      <c r="AH16" s="257"/>
      <c r="AI16" s="257"/>
      <c r="AJ16" s="257"/>
      <c r="AK16" s="257"/>
      <c r="AL16" s="257"/>
      <c r="AM16" s="257"/>
      <c r="AN16" s="257"/>
      <c r="AO16" s="257"/>
      <c r="AP16" s="257"/>
      <c r="AQ16" s="257"/>
      <c r="AR16" s="257"/>
      <c r="AS16" s="257"/>
      <c r="AT16" s="257"/>
      <c r="AU16" s="257"/>
      <c r="AV16" s="257"/>
      <c r="AW16" s="257"/>
      <c r="AX16" s="257"/>
      <c r="AY16" s="257"/>
      <c r="AZ16" s="257"/>
      <c r="BA16" s="257"/>
      <c r="BB16" s="257"/>
      <c r="BC16" s="257"/>
      <c r="BD16" s="257"/>
      <c r="BE16" s="257"/>
      <c r="BF16" s="257"/>
      <c r="BG16" s="257"/>
      <c r="BH16" s="257"/>
      <c r="BI16" s="257"/>
      <c r="BJ16" s="257"/>
      <c r="BK16" s="257"/>
      <c r="BL16" s="257"/>
      <c r="BM16" s="257"/>
      <c r="BN16" s="257"/>
      <c r="BO16" s="257"/>
      <c r="BP16" s="257"/>
      <c r="BQ16" s="257"/>
      <c r="BR16" s="257"/>
      <c r="BS16" s="257"/>
      <c r="BT16" s="257"/>
      <c r="BU16" s="257"/>
      <c r="BV16" s="257"/>
      <c r="BW16" s="257"/>
      <c r="BX16" s="257"/>
      <c r="BY16" s="257"/>
      <c r="BZ16" s="257"/>
      <c r="CA16" s="257"/>
      <c r="CB16" s="257"/>
      <c r="CC16" s="257"/>
      <c r="CD16" s="257"/>
      <c r="CE16" s="257"/>
      <c r="CF16" s="257"/>
      <c r="CG16" s="257"/>
      <c r="CH16" s="257"/>
      <c r="CI16" s="257"/>
      <c r="CJ16" s="257"/>
      <c r="CK16" s="257"/>
      <c r="CL16" s="257"/>
      <c r="CM16" s="257"/>
      <c r="CN16" s="257"/>
      <c r="CO16" s="257"/>
      <c r="CP16" s="257"/>
      <c r="CQ16" s="257"/>
      <c r="CR16" s="257"/>
      <c r="CS16" s="257"/>
      <c r="CT16" s="257"/>
      <c r="CU16" s="257"/>
      <c r="CV16" s="257"/>
      <c r="CW16" s="257"/>
      <c r="CX16" s="257"/>
      <c r="CY16" s="257"/>
      <c r="CZ16" s="257"/>
      <c r="DA16" s="257"/>
      <c r="DB16" s="257"/>
      <c r="DC16" s="257"/>
      <c r="DD16" s="257"/>
      <c r="DE16" s="257"/>
      <c r="DF16" s="257"/>
      <c r="DG16" s="257"/>
      <c r="DH16" s="257"/>
      <c r="DI16" s="257"/>
      <c r="DJ16" s="257"/>
      <c r="DK16" s="257"/>
      <c r="DL16" s="257"/>
      <c r="DM16" s="257"/>
      <c r="DN16" s="257"/>
      <c r="DO16" s="257"/>
      <c r="DP16" s="257"/>
      <c r="DQ16" s="257"/>
      <c r="DR16" s="257"/>
      <c r="DS16" s="257"/>
      <c r="DT16" s="257"/>
      <c r="DU16" s="257"/>
      <c r="DV16" s="257"/>
      <c r="DW16" s="257"/>
      <c r="DX16" s="257"/>
      <c r="DY16" s="257"/>
      <c r="DZ16" s="257"/>
      <c r="EA16" s="257"/>
      <c r="EB16" s="257"/>
      <c r="EC16" s="257"/>
      <c r="ED16" s="257"/>
      <c r="EE16" s="257"/>
      <c r="EF16" s="257"/>
      <c r="EG16" s="257"/>
      <c r="EH16" s="257"/>
      <c r="EI16" s="257"/>
      <c r="EJ16" s="257"/>
      <c r="EK16" s="257"/>
      <c r="EL16" s="257"/>
      <c r="EM16" s="257"/>
      <c r="EN16" s="257"/>
      <c r="EO16" s="257"/>
      <c r="EP16" s="257"/>
      <c r="EQ16" s="257"/>
      <c r="ER16" s="257"/>
      <c r="ES16" s="257"/>
      <c r="ET16" s="257"/>
      <c r="EU16" s="257"/>
      <c r="EV16" s="257"/>
      <c r="EW16" s="257"/>
      <c r="EX16" s="257"/>
      <c r="EY16" s="257"/>
      <c r="EZ16" s="257"/>
      <c r="FA16" s="257"/>
      <c r="FB16" s="257"/>
      <c r="FC16" s="257"/>
      <c r="FD16" s="257"/>
      <c r="FE16" s="257"/>
      <c r="FF16" s="257"/>
      <c r="FG16" s="257"/>
      <c r="FH16" s="257"/>
      <c r="FI16" s="257"/>
      <c r="FJ16" s="257"/>
      <c r="FK16" s="257"/>
      <c r="FL16" s="257"/>
      <c r="FM16" s="257"/>
      <c r="FN16" s="257"/>
      <c r="FO16" s="257"/>
      <c r="FP16" s="257"/>
      <c r="FQ16" s="257"/>
      <c r="FR16" s="257"/>
      <c r="FS16" s="257"/>
      <c r="FT16" s="257"/>
      <c r="FU16" s="257"/>
      <c r="FV16" s="257"/>
      <c r="FW16" s="257"/>
      <c r="FX16" s="257"/>
      <c r="FY16" s="257"/>
      <c r="FZ16" s="257"/>
      <c r="GA16" s="257"/>
      <c r="GB16" s="257"/>
      <c r="GC16" s="257"/>
      <c r="GD16" s="257"/>
      <c r="GE16" s="257"/>
      <c r="GF16" s="257"/>
      <c r="GG16" s="257"/>
      <c r="GH16" s="257"/>
      <c r="GI16" s="257"/>
      <c r="GJ16" s="257"/>
      <c r="GK16" s="257"/>
      <c r="GL16" s="257"/>
      <c r="GM16" s="257"/>
      <c r="GN16" s="257"/>
      <c r="GO16" s="257"/>
      <c r="GP16" s="257"/>
      <c r="GQ16" s="257"/>
      <c r="GR16" s="257"/>
      <c r="GS16" s="257"/>
      <c r="GT16" s="257"/>
      <c r="GU16" s="257"/>
      <c r="GV16" s="257"/>
      <c r="GW16" s="257"/>
      <c r="GX16" s="257"/>
      <c r="GY16" s="257"/>
      <c r="GZ16" s="257"/>
      <c r="HA16" s="257"/>
      <c r="HB16" s="257"/>
      <c r="HC16" s="257"/>
      <c r="HD16" s="257"/>
      <c r="HE16" s="257"/>
      <c r="HF16" s="257"/>
      <c r="HG16" s="257"/>
      <c r="HH16" s="257"/>
      <c r="HI16" s="257"/>
      <c r="HJ16" s="257"/>
      <c r="HK16" s="257"/>
      <c r="HL16" s="257"/>
      <c r="HM16" s="257"/>
      <c r="HN16" s="257"/>
      <c r="HO16" s="257"/>
      <c r="HP16" s="257"/>
      <c r="HQ16" s="257"/>
      <c r="HR16" s="257"/>
      <c r="HS16" s="257"/>
      <c r="HT16" s="257"/>
      <c r="HU16" s="257"/>
      <c r="HV16" s="257"/>
      <c r="HW16" s="257"/>
      <c r="HX16" s="257"/>
      <c r="HY16" s="257"/>
      <c r="HZ16" s="257"/>
      <c r="IA16" s="257"/>
      <c r="IB16" s="257"/>
      <c r="IC16" s="257"/>
      <c r="ID16" s="257"/>
      <c r="IE16" s="257"/>
      <c r="IF16" s="257"/>
      <c r="IG16" s="257"/>
      <c r="IH16" s="257"/>
      <c r="II16" s="257"/>
      <c r="IJ16" s="257"/>
      <c r="IK16" s="257"/>
      <c r="IL16" s="257"/>
      <c r="IM16" s="257"/>
      <c r="IN16" s="257"/>
      <c r="IO16" s="257"/>
      <c r="IP16" s="257"/>
      <c r="IQ16" s="257"/>
      <c r="IR16" s="257"/>
      <c r="IS16" s="257"/>
      <c r="IT16" s="257"/>
      <c r="IU16" s="257"/>
      <c r="IV16" s="257"/>
      <c r="IW16" s="257"/>
      <c r="IX16" s="257"/>
      <c r="IY16" s="257"/>
      <c r="IZ16" s="257"/>
      <c r="JA16" s="257"/>
      <c r="JB16" s="257"/>
      <c r="JC16" s="257"/>
      <c r="JD16" s="257"/>
      <c r="JE16" s="257"/>
      <c r="JF16" s="257"/>
      <c r="JG16" s="257"/>
      <c r="JH16" s="257"/>
      <c r="JI16" s="257"/>
      <c r="JJ16" s="257"/>
      <c r="JK16" s="257"/>
      <c r="JL16" s="257"/>
      <c r="JM16" s="257"/>
      <c r="JN16" s="257"/>
      <c r="JO16" s="257"/>
      <c r="JP16" s="257"/>
      <c r="JQ16" s="257"/>
      <c r="JR16" s="257"/>
      <c r="JS16" s="257"/>
      <c r="JT16" s="257"/>
      <c r="JU16" s="257"/>
      <c r="JV16" s="257"/>
      <c r="JW16" s="257"/>
      <c r="JX16" s="257"/>
      <c r="JY16" s="257"/>
      <c r="JZ16" s="257"/>
      <c r="KA16" s="257"/>
      <c r="KB16" s="257"/>
      <c r="KC16" s="257"/>
      <c r="KD16" s="257"/>
      <c r="KE16" s="257"/>
      <c r="KF16" s="257"/>
      <c r="KG16" s="257"/>
      <c r="KH16" s="257"/>
      <c r="KI16" s="257"/>
      <c r="KJ16" s="257"/>
      <c r="KK16" s="257"/>
      <c r="KL16" s="257"/>
      <c r="KM16" s="257"/>
      <c r="KN16" s="257"/>
      <c r="KO16" s="257"/>
      <c r="KP16" s="257"/>
      <c r="KQ16" s="257"/>
      <c r="KR16" s="257"/>
      <c r="KS16" s="257"/>
      <c r="KT16" s="257"/>
      <c r="KU16" s="257"/>
      <c r="KV16" s="257"/>
      <c r="KW16" s="257"/>
      <c r="KX16" s="257"/>
      <c r="KY16" s="257"/>
      <c r="KZ16" s="257"/>
      <c r="LA16" s="257"/>
      <c r="LB16" s="257"/>
      <c r="LC16" s="257"/>
      <c r="LD16" s="257"/>
      <c r="LE16" s="257"/>
      <c r="LF16" s="257"/>
      <c r="LG16" s="257"/>
      <c r="LH16" s="257"/>
      <c r="LI16" s="257"/>
      <c r="LJ16" s="257"/>
      <c r="LK16" s="257"/>
      <c r="LL16" s="257"/>
      <c r="LM16" s="257"/>
      <c r="LN16" s="257"/>
      <c r="LO16" s="257"/>
      <c r="LP16" s="257"/>
      <c r="LQ16" s="257"/>
      <c r="LR16" s="257"/>
      <c r="LS16" s="257"/>
      <c r="LT16" s="257"/>
      <c r="LU16" s="257"/>
      <c r="LV16" s="257"/>
      <c r="LW16" s="257"/>
      <c r="LX16" s="257"/>
      <c r="LY16" s="257"/>
      <c r="LZ16" s="257"/>
      <c r="MA16" s="257"/>
      <c r="MB16" s="257"/>
      <c r="MC16" s="257"/>
      <c r="MD16" s="257"/>
      <c r="ME16" s="257"/>
      <c r="MF16" s="257"/>
      <c r="MG16" s="257"/>
      <c r="MH16" s="257"/>
      <c r="MI16" s="257"/>
      <c r="MJ16" s="257"/>
      <c r="MK16" s="257"/>
      <c r="ML16" s="257"/>
      <c r="MM16" s="257"/>
      <c r="MN16" s="257"/>
      <c r="MO16" s="257"/>
      <c r="MP16" s="257"/>
      <c r="MQ16" s="257"/>
      <c r="MR16" s="257"/>
      <c r="MS16" s="257"/>
      <c r="MT16" s="257"/>
      <c r="MU16" s="257"/>
      <c r="MV16" s="257"/>
      <c r="MW16" s="257"/>
      <c r="MX16" s="257"/>
      <c r="MY16" s="257"/>
      <c r="MZ16" s="257"/>
      <c r="NA16" s="257"/>
      <c r="NB16" s="257"/>
      <c r="NC16" s="257"/>
      <c r="ND16" s="257"/>
      <c r="NE16" s="257"/>
      <c r="NF16" s="257"/>
      <c r="NG16" s="257"/>
      <c r="NH16" s="257"/>
      <c r="NI16" s="257"/>
      <c r="NJ16" s="257"/>
      <c r="NK16" s="257"/>
      <c r="NL16" s="257"/>
      <c r="NM16" s="257"/>
      <c r="NN16" s="257"/>
      <c r="NO16" s="257"/>
      <c r="NP16" s="257"/>
      <c r="NQ16" s="257"/>
      <c r="NR16" s="257"/>
      <c r="NS16" s="257"/>
      <c r="NT16" s="257"/>
      <c r="NU16" s="257"/>
      <c r="NV16" s="257"/>
      <c r="NW16" s="257"/>
      <c r="NX16" s="257"/>
      <c r="NY16" s="257"/>
      <c r="NZ16" s="257"/>
      <c r="OA16" s="257"/>
      <c r="OB16" s="257"/>
      <c r="OC16" s="257"/>
      <c r="OD16" s="257"/>
      <c r="OE16" s="257"/>
      <c r="OF16" s="257"/>
      <c r="OG16" s="257"/>
      <c r="OH16" s="257"/>
      <c r="OI16" s="257"/>
      <c r="OJ16" s="257"/>
      <c r="OK16" s="257"/>
      <c r="OL16" s="257"/>
      <c r="OM16" s="257"/>
      <c r="ON16" s="257"/>
      <c r="OO16" s="257"/>
      <c r="OP16" s="257"/>
      <c r="OQ16" s="257"/>
      <c r="OR16" s="257"/>
      <c r="OS16" s="257"/>
      <c r="OT16" s="257"/>
      <c r="OU16" s="257"/>
      <c r="OV16" s="257"/>
      <c r="OW16" s="257"/>
      <c r="OX16" s="257"/>
      <c r="OY16" s="257"/>
      <c r="OZ16" s="257"/>
      <c r="PA16" s="257"/>
      <c r="PB16" s="257"/>
      <c r="PC16" s="257"/>
      <c r="PD16" s="257"/>
      <c r="PE16" s="257"/>
      <c r="PF16" s="257"/>
      <c r="PG16" s="257"/>
      <c r="PH16" s="257"/>
      <c r="PI16" s="257"/>
      <c r="PJ16" s="257"/>
      <c r="PK16" s="257"/>
      <c r="PL16" s="257"/>
      <c r="PM16" s="257"/>
      <c r="PN16" s="257"/>
      <c r="PO16" s="257"/>
      <c r="PP16" s="257"/>
      <c r="PQ16" s="257"/>
      <c r="PR16" s="257"/>
      <c r="PS16" s="257"/>
      <c r="PT16" s="257"/>
      <c r="PU16" s="257"/>
      <c r="PV16" s="257"/>
      <c r="PW16" s="257"/>
      <c r="PX16" s="257"/>
      <c r="PY16" s="257"/>
      <c r="PZ16" s="257"/>
      <c r="QA16" s="257"/>
      <c r="QB16" s="257"/>
      <c r="QC16" s="257"/>
      <c r="QD16" s="257"/>
      <c r="QE16" s="257"/>
      <c r="QF16" s="257"/>
      <c r="QG16" s="257"/>
      <c r="QH16" s="257"/>
      <c r="QI16" s="257"/>
      <c r="QJ16" s="257"/>
      <c r="QK16" s="257"/>
      <c r="QL16" s="257"/>
      <c r="QM16" s="257"/>
      <c r="QN16" s="257"/>
      <c r="QO16" s="257"/>
      <c r="QP16" s="257"/>
      <c r="QQ16" s="257"/>
      <c r="QR16" s="257"/>
      <c r="QS16" s="257"/>
      <c r="QT16" s="257"/>
      <c r="QU16" s="257"/>
      <c r="QV16" s="257"/>
      <c r="QW16" s="257"/>
      <c r="QX16" s="257"/>
      <c r="QY16" s="257"/>
      <c r="QZ16" s="257"/>
      <c r="RA16" s="257"/>
      <c r="RB16" s="257"/>
      <c r="RC16" s="257"/>
      <c r="RD16" s="257"/>
      <c r="RE16" s="257"/>
      <c r="RF16" s="257"/>
      <c r="RG16" s="257"/>
      <c r="RH16" s="257"/>
      <c r="RI16" s="257"/>
      <c r="RJ16" s="257"/>
      <c r="RK16" s="257"/>
      <c r="RL16" s="257"/>
      <c r="RM16" s="257"/>
      <c r="RN16" s="257"/>
      <c r="RO16" s="257"/>
      <c r="RP16" s="257"/>
      <c r="RQ16" s="257"/>
      <c r="RR16" s="257"/>
      <c r="RS16" s="257"/>
      <c r="RT16" s="257"/>
      <c r="RU16" s="257"/>
      <c r="RV16" s="257"/>
      <c r="RW16" s="257"/>
      <c r="RX16" s="257"/>
      <c r="RY16" s="257"/>
      <c r="RZ16" s="257"/>
      <c r="SA16" s="257"/>
      <c r="SB16" s="257"/>
      <c r="SC16" s="257"/>
      <c r="SD16" s="257"/>
      <c r="SE16" s="257"/>
      <c r="SF16" s="257"/>
      <c r="SG16" s="257"/>
      <c r="SH16" s="257"/>
      <c r="SI16" s="257"/>
      <c r="SJ16" s="257"/>
      <c r="SK16" s="257"/>
      <c r="SL16" s="257"/>
      <c r="SM16" s="257"/>
      <c r="SN16" s="257"/>
      <c r="SO16" s="257"/>
      <c r="SP16" s="257"/>
      <c r="SQ16" s="257"/>
      <c r="SR16" s="257"/>
      <c r="SS16" s="257"/>
      <c r="ST16" s="257"/>
      <c r="SU16" s="257"/>
      <c r="SV16" s="257"/>
      <c r="SW16" s="257"/>
      <c r="SX16" s="257"/>
      <c r="SY16" s="257"/>
      <c r="SZ16" s="257"/>
      <c r="TA16" s="257"/>
      <c r="TB16" s="257"/>
      <c r="TC16" s="257"/>
      <c r="TD16" s="257"/>
      <c r="TE16" s="257"/>
      <c r="TF16" s="257"/>
      <c r="TG16" s="257"/>
      <c r="TH16" s="257"/>
      <c r="TI16" s="257"/>
      <c r="TJ16" s="257"/>
      <c r="TK16" s="257"/>
      <c r="TL16" s="257"/>
      <c r="TM16" s="257"/>
      <c r="TN16" s="257"/>
      <c r="TO16" s="257"/>
      <c r="TP16" s="257"/>
      <c r="TQ16" s="257"/>
      <c r="TR16" s="257"/>
      <c r="TS16" s="257"/>
      <c r="TT16" s="257"/>
      <c r="TU16" s="257"/>
      <c r="TV16" s="257"/>
      <c r="TW16" s="257"/>
      <c r="TX16" s="257"/>
      <c r="TY16" s="257"/>
      <c r="TZ16" s="257"/>
      <c r="UA16" s="257"/>
      <c r="UB16" s="257"/>
      <c r="UC16" s="257"/>
      <c r="UD16" s="257"/>
      <c r="UE16" s="257"/>
      <c r="UF16" s="257"/>
      <c r="UG16" s="257"/>
      <c r="UH16" s="257"/>
      <c r="UI16" s="257"/>
      <c r="UJ16" s="257"/>
      <c r="UK16" s="257"/>
      <c r="UL16" s="257"/>
      <c r="UM16" s="257"/>
      <c r="UN16" s="257"/>
      <c r="UO16" s="257"/>
      <c r="UP16" s="257"/>
      <c r="UQ16" s="257"/>
      <c r="UR16" s="257"/>
      <c r="US16" s="257"/>
      <c r="UT16" s="257"/>
      <c r="UU16" s="257"/>
      <c r="UV16" s="257"/>
      <c r="UW16" s="257"/>
      <c r="UX16" s="257"/>
      <c r="UY16" s="257"/>
      <c r="UZ16" s="257"/>
      <c r="VA16" s="257"/>
      <c r="VB16" s="257"/>
      <c r="VC16" s="257"/>
      <c r="VD16" s="257"/>
      <c r="VE16" s="257"/>
      <c r="VF16" s="257"/>
      <c r="VG16" s="257"/>
      <c r="VH16" s="257"/>
      <c r="VI16" s="257"/>
      <c r="VJ16" s="257"/>
      <c r="VK16" s="257"/>
      <c r="VL16" s="257"/>
      <c r="VM16" s="257"/>
      <c r="VN16" s="257"/>
      <c r="VO16" s="257"/>
      <c r="VP16" s="257"/>
      <c r="VQ16" s="257"/>
      <c r="VR16" s="257"/>
      <c r="VS16" s="257"/>
      <c r="VT16" s="257"/>
      <c r="VU16" s="257"/>
      <c r="VV16" s="257"/>
      <c r="VW16" s="257"/>
      <c r="VX16" s="257"/>
      <c r="VY16" s="257"/>
      <c r="VZ16" s="257"/>
      <c r="WA16" s="257"/>
      <c r="WB16" s="257"/>
      <c r="WC16" s="257"/>
      <c r="WD16" s="257"/>
      <c r="WE16" s="257"/>
      <c r="WF16" s="257"/>
      <c r="WG16" s="257"/>
      <c r="WH16" s="257"/>
      <c r="WI16" s="257"/>
      <c r="WJ16" s="257"/>
      <c r="WK16" s="257"/>
      <c r="WL16" s="257"/>
      <c r="WM16" s="257"/>
      <c r="WN16" s="257"/>
      <c r="WO16" s="257"/>
      <c r="WP16" s="257"/>
      <c r="WQ16" s="257"/>
      <c r="WR16" s="257"/>
      <c r="WS16" s="257"/>
      <c r="WT16" s="257"/>
      <c r="WU16" s="257"/>
      <c r="WV16" s="257"/>
      <c r="WW16" s="257"/>
      <c r="WX16" s="257"/>
      <c r="WY16" s="257"/>
      <c r="WZ16" s="257"/>
      <c r="XA16" s="257"/>
      <c r="XB16" s="257"/>
      <c r="XC16" s="257"/>
      <c r="XD16" s="257"/>
      <c r="XE16" s="257"/>
      <c r="XF16" s="257"/>
      <c r="XG16" s="257"/>
      <c r="XH16" s="257"/>
      <c r="XI16" s="257"/>
      <c r="XJ16" s="257"/>
      <c r="XK16" s="257"/>
      <c r="XL16" s="257"/>
      <c r="XM16" s="257"/>
      <c r="XN16" s="257"/>
      <c r="XO16" s="257"/>
      <c r="XP16" s="257"/>
      <c r="XQ16" s="257"/>
      <c r="XR16" s="257"/>
      <c r="XS16" s="257"/>
      <c r="XT16" s="257"/>
      <c r="XU16" s="257"/>
      <c r="XV16" s="257"/>
      <c r="XW16" s="257"/>
      <c r="XX16" s="257"/>
      <c r="XY16" s="257"/>
      <c r="XZ16" s="257"/>
      <c r="YA16" s="257"/>
      <c r="YB16" s="257"/>
      <c r="YC16" s="257"/>
      <c r="YD16" s="257"/>
      <c r="YE16" s="257"/>
      <c r="YF16" s="257"/>
      <c r="YG16" s="257"/>
      <c r="YH16" s="257"/>
      <c r="YI16" s="257"/>
      <c r="YJ16" s="257"/>
      <c r="YK16" s="257"/>
      <c r="YL16" s="257"/>
      <c r="YM16" s="257"/>
      <c r="YN16" s="257"/>
      <c r="YO16" s="257"/>
      <c r="YP16" s="257"/>
      <c r="YQ16" s="257"/>
      <c r="YR16" s="257"/>
      <c r="YS16" s="257"/>
      <c r="YT16" s="257"/>
      <c r="YU16" s="257"/>
      <c r="YV16" s="257"/>
      <c r="YW16" s="257"/>
      <c r="YX16" s="257"/>
      <c r="YY16" s="257"/>
      <c r="YZ16" s="257"/>
      <c r="ZA16" s="257"/>
      <c r="ZB16" s="257"/>
      <c r="ZC16" s="257"/>
      <c r="ZD16" s="257"/>
      <c r="ZE16" s="257"/>
      <c r="ZF16" s="257"/>
      <c r="ZG16" s="257"/>
      <c r="ZH16" s="257"/>
      <c r="ZI16" s="257"/>
      <c r="ZJ16" s="257"/>
      <c r="ZK16" s="257"/>
      <c r="ZL16" s="257"/>
      <c r="ZM16" s="257"/>
      <c r="ZN16" s="257"/>
      <c r="ZO16" s="257"/>
      <c r="ZP16" s="257"/>
      <c r="ZQ16" s="257"/>
      <c r="ZR16" s="257"/>
      <c r="ZS16" s="257"/>
      <c r="ZT16" s="257"/>
      <c r="ZU16" s="257"/>
      <c r="ZV16" s="257"/>
      <c r="ZW16" s="257"/>
      <c r="ZX16" s="257"/>
      <c r="ZY16" s="257"/>
      <c r="ZZ16" s="257"/>
      <c r="AAA16" s="257"/>
      <c r="AAB16" s="257"/>
      <c r="AAC16" s="257"/>
      <c r="AAD16" s="257"/>
      <c r="AAE16" s="257"/>
      <c r="AAF16" s="257"/>
      <c r="AAG16" s="257"/>
      <c r="AAH16" s="257"/>
      <c r="AAI16" s="257"/>
      <c r="AAJ16" s="257"/>
      <c r="AAK16" s="257"/>
      <c r="AAL16" s="257"/>
      <c r="AAM16" s="257"/>
      <c r="AAN16" s="257"/>
      <c r="AAO16" s="257"/>
      <c r="AAP16" s="257"/>
      <c r="AAQ16" s="257"/>
      <c r="AAR16" s="257"/>
      <c r="AAS16" s="257"/>
      <c r="AAT16" s="257"/>
      <c r="AAU16" s="257"/>
      <c r="AAV16" s="257"/>
      <c r="AAW16" s="257"/>
      <c r="AAX16" s="257"/>
      <c r="AAY16" s="257"/>
      <c r="AAZ16" s="257"/>
      <c r="ABA16" s="257"/>
      <c r="ABB16" s="257"/>
      <c r="ABC16" s="257"/>
      <c r="ABD16" s="257"/>
      <c r="ABE16" s="257"/>
      <c r="ABF16" s="257"/>
      <c r="ABG16" s="257"/>
      <c r="ABH16" s="257"/>
      <c r="ABI16" s="257"/>
      <c r="ABJ16" s="257"/>
      <c r="ABK16" s="257"/>
      <c r="ABL16" s="257"/>
      <c r="ABM16" s="257"/>
      <c r="ABN16" s="257"/>
      <c r="ABO16" s="257"/>
      <c r="ABP16" s="257"/>
      <c r="ABQ16" s="257"/>
      <c r="ABR16" s="257"/>
      <c r="ABS16" s="257"/>
      <c r="ABT16" s="257"/>
      <c r="ABU16" s="257"/>
      <c r="ABV16" s="257"/>
      <c r="ABW16" s="257"/>
      <c r="ABX16" s="257"/>
      <c r="ABY16" s="257"/>
      <c r="ABZ16" s="257"/>
      <c r="ACA16" s="257"/>
      <c r="ACB16" s="257"/>
      <c r="ACC16" s="257"/>
      <c r="ACD16" s="257"/>
      <c r="ACE16" s="257"/>
      <c r="ACF16" s="257"/>
      <c r="ACG16" s="257"/>
      <c r="ACH16" s="257"/>
      <c r="ACI16" s="257"/>
      <c r="ACJ16" s="257"/>
      <c r="ACK16" s="257"/>
      <c r="ACL16" s="257"/>
      <c r="ACM16" s="257"/>
      <c r="ACN16" s="257"/>
      <c r="ACO16" s="257"/>
      <c r="ACP16" s="257"/>
      <c r="ACQ16" s="257"/>
      <c r="ACR16" s="257"/>
      <c r="ACS16" s="257"/>
      <c r="ACT16" s="257"/>
      <c r="ACU16" s="257"/>
      <c r="ACV16" s="257"/>
      <c r="ACW16" s="257"/>
      <c r="ACX16" s="257"/>
      <c r="ACY16" s="257"/>
      <c r="ACZ16" s="257"/>
      <c r="ADA16" s="257"/>
      <c r="ADB16" s="257"/>
      <c r="ADC16" s="257"/>
      <c r="ADD16" s="257"/>
      <c r="ADE16" s="257"/>
      <c r="ADF16" s="257"/>
      <c r="ADG16" s="257"/>
      <c r="ADH16" s="257"/>
      <c r="ADI16" s="257"/>
      <c r="ADJ16" s="257"/>
      <c r="ADK16" s="257"/>
      <c r="ADL16" s="257"/>
      <c r="ADM16" s="257"/>
      <c r="ADN16" s="257"/>
      <c r="ADO16" s="257"/>
      <c r="ADP16" s="257"/>
      <c r="ADQ16" s="257"/>
      <c r="ADR16" s="257"/>
      <c r="ADS16" s="257"/>
      <c r="ADT16" s="257"/>
      <c r="ADU16" s="257"/>
      <c r="ADV16" s="257"/>
      <c r="ADW16" s="257"/>
      <c r="ADX16" s="257"/>
      <c r="ADY16" s="257"/>
      <c r="ADZ16" s="257"/>
      <c r="AEA16" s="257"/>
      <c r="AEB16" s="257"/>
      <c r="AEC16" s="257"/>
      <c r="AED16" s="257"/>
      <c r="AEE16" s="257"/>
      <c r="AEF16" s="257"/>
      <c r="AEG16" s="257"/>
      <c r="AEH16" s="257"/>
      <c r="AEI16" s="257"/>
      <c r="AEJ16" s="257"/>
      <c r="AEK16" s="257"/>
      <c r="AEL16" s="257"/>
      <c r="AEM16" s="257"/>
      <c r="AEN16" s="257"/>
      <c r="AEO16" s="257"/>
      <c r="AEP16" s="257"/>
      <c r="AEQ16" s="257"/>
      <c r="AER16" s="257"/>
      <c r="AES16" s="257"/>
      <c r="AET16" s="257"/>
      <c r="AEU16" s="257"/>
      <c r="AEV16" s="257"/>
      <c r="AEW16" s="257"/>
      <c r="AEX16" s="257"/>
      <c r="AEY16" s="257"/>
      <c r="AEZ16" s="257"/>
      <c r="AFA16" s="257"/>
      <c r="AFB16" s="257"/>
      <c r="AFC16" s="257"/>
      <c r="AFD16" s="257"/>
      <c r="AFE16" s="257"/>
      <c r="AFF16" s="257"/>
      <c r="AFG16" s="257"/>
      <c r="AFH16" s="257"/>
      <c r="AFI16" s="257"/>
      <c r="AFJ16" s="257"/>
      <c r="AFK16" s="257"/>
      <c r="AFL16" s="257"/>
      <c r="AFM16" s="257"/>
      <c r="AFN16" s="257"/>
      <c r="AFO16" s="257"/>
      <c r="AFP16" s="257"/>
      <c r="AFQ16" s="257"/>
      <c r="AFR16" s="257"/>
      <c r="AFS16" s="257"/>
      <c r="AFT16" s="257"/>
      <c r="AFU16" s="257"/>
      <c r="AFV16" s="257"/>
      <c r="AFW16" s="257"/>
      <c r="AFX16" s="257"/>
      <c r="AFY16" s="257"/>
      <c r="AFZ16" s="257"/>
      <c r="AGA16" s="257"/>
      <c r="AGB16" s="257"/>
      <c r="AGC16" s="257"/>
      <c r="AGD16" s="257"/>
      <c r="AGE16" s="257"/>
      <c r="AGF16" s="257"/>
      <c r="AGG16" s="257"/>
      <c r="AGH16" s="257"/>
      <c r="AGI16" s="257"/>
      <c r="AGJ16" s="257"/>
      <c r="AGK16" s="257"/>
      <c r="AGL16" s="257"/>
      <c r="AGM16" s="257"/>
      <c r="AGN16" s="257"/>
      <c r="AGO16" s="257"/>
      <c r="AGP16" s="257"/>
      <c r="AGQ16" s="257"/>
      <c r="AGR16" s="257"/>
      <c r="AGS16" s="257"/>
      <c r="AGT16" s="257"/>
      <c r="AGU16" s="257"/>
      <c r="AGV16" s="257"/>
      <c r="AGW16" s="257"/>
      <c r="AGX16" s="257"/>
      <c r="AGY16" s="257"/>
      <c r="AGZ16" s="257"/>
      <c r="AHA16" s="257"/>
      <c r="AHB16" s="257"/>
      <c r="AHC16" s="257"/>
      <c r="AHD16" s="257"/>
      <c r="AHE16" s="257"/>
      <c r="AHF16" s="257"/>
      <c r="AHG16" s="257"/>
      <c r="AHH16" s="257"/>
      <c r="AHI16" s="257"/>
      <c r="AHJ16" s="257"/>
      <c r="AHK16" s="257"/>
      <c r="AHL16" s="257"/>
      <c r="AHM16" s="257"/>
      <c r="AHN16" s="257"/>
      <c r="AHO16" s="257"/>
      <c r="AHP16" s="257"/>
      <c r="AHQ16" s="257"/>
      <c r="AHR16" s="257"/>
      <c r="AHS16" s="257"/>
      <c r="AHT16" s="257"/>
      <c r="AHU16" s="257"/>
      <c r="AHV16" s="257"/>
      <c r="AHW16" s="257"/>
      <c r="AHX16" s="257"/>
      <c r="AHY16" s="257"/>
      <c r="AHZ16" s="257"/>
      <c r="AIA16" s="257"/>
      <c r="AIB16" s="257"/>
      <c r="AIC16" s="257"/>
      <c r="AID16" s="257"/>
      <c r="AIE16" s="257"/>
      <c r="AIF16" s="257"/>
      <c r="AIG16" s="257"/>
      <c r="AIH16" s="257"/>
      <c r="AII16" s="257"/>
      <c r="AIJ16" s="257"/>
      <c r="AIK16" s="257"/>
      <c r="AIL16" s="257"/>
      <c r="AIM16" s="257"/>
      <c r="AIN16" s="257"/>
      <c r="AIO16" s="257"/>
      <c r="AIP16" s="257"/>
      <c r="AIQ16" s="257"/>
      <c r="AIR16" s="257"/>
      <c r="AIS16" s="257"/>
      <c r="AIT16" s="257"/>
      <c r="AIU16" s="257"/>
      <c r="AIV16" s="257"/>
      <c r="AIW16" s="257"/>
      <c r="AIX16" s="257"/>
      <c r="AIY16" s="257"/>
      <c r="AIZ16" s="257"/>
      <c r="AJA16" s="257"/>
      <c r="AJB16" s="257"/>
      <c r="AJC16" s="257"/>
      <c r="AJD16" s="257"/>
      <c r="AJE16" s="257"/>
      <c r="AJF16" s="257"/>
      <c r="AJG16" s="257"/>
      <c r="AJH16" s="257"/>
      <c r="AJI16" s="257"/>
      <c r="AJJ16" s="257"/>
      <c r="AJK16" s="257"/>
      <c r="AJL16" s="257"/>
      <c r="AJM16" s="257"/>
      <c r="AJN16" s="257"/>
      <c r="AJO16" s="257"/>
      <c r="AJP16" s="257"/>
      <c r="AJQ16" s="257"/>
      <c r="AJR16" s="257"/>
      <c r="AJS16" s="257"/>
      <c r="AJT16" s="257"/>
      <c r="AJU16" s="257"/>
      <c r="AJV16" s="257"/>
      <c r="AJW16" s="257"/>
      <c r="AJX16" s="257"/>
      <c r="AJY16" s="257"/>
      <c r="AJZ16" s="257"/>
      <c r="AKA16" s="257"/>
      <c r="AKB16" s="257"/>
      <c r="AKC16" s="257"/>
      <c r="AKD16" s="257"/>
      <c r="AKE16" s="257"/>
      <c r="AKF16" s="257"/>
      <c r="AKG16" s="257"/>
      <c r="AKH16" s="257"/>
      <c r="AKI16" s="257"/>
      <c r="AKJ16" s="257"/>
      <c r="AKK16" s="257"/>
      <c r="AKL16" s="257"/>
      <c r="AKM16" s="257"/>
      <c r="AKN16" s="257"/>
      <c r="AKO16" s="257"/>
      <c r="AKP16" s="257"/>
      <c r="AKQ16" s="257"/>
      <c r="AKR16" s="257"/>
      <c r="AKS16" s="257"/>
      <c r="AKT16" s="257"/>
      <c r="AKU16" s="257"/>
      <c r="AKV16" s="257"/>
      <c r="AKW16" s="257"/>
      <c r="AKX16" s="257"/>
      <c r="AKY16" s="257"/>
      <c r="AKZ16" s="257"/>
      <c r="ALA16" s="257"/>
      <c r="ALB16" s="257"/>
      <c r="ALC16" s="257"/>
      <c r="ALD16" s="257"/>
      <c r="ALE16" s="257"/>
      <c r="ALF16" s="257"/>
      <c r="ALG16" s="257"/>
      <c r="ALH16" s="257"/>
      <c r="ALI16" s="257"/>
      <c r="ALJ16" s="257"/>
      <c r="ALK16" s="257"/>
      <c r="ALL16" s="257"/>
      <c r="ALM16" s="257"/>
      <c r="ALN16" s="257"/>
      <c r="ALO16" s="257"/>
      <c r="ALP16" s="257"/>
      <c r="ALQ16" s="257"/>
      <c r="ALR16" s="257"/>
      <c r="ALS16" s="257"/>
      <c r="ALT16" s="257"/>
      <c r="ALU16" s="257"/>
      <c r="ALV16" s="257"/>
      <c r="ALW16" s="257"/>
      <c r="ALX16" s="257"/>
      <c r="ALY16" s="257"/>
      <c r="ALZ16" s="257"/>
      <c r="AMA16" s="257"/>
      <c r="AMB16" s="257"/>
      <c r="AMC16" s="257"/>
      <c r="AMD16" s="257"/>
      <c r="AME16" s="257"/>
      <c r="AMF16" s="257"/>
      <c r="AMG16" s="257"/>
      <c r="AMH16" s="257"/>
      <c r="AMI16" s="257"/>
      <c r="AMJ16" s="257"/>
      <c r="AMK16" s="257"/>
      <c r="AML16" s="257"/>
      <c r="AMM16" s="257"/>
      <c r="AMN16" s="257"/>
      <c r="AMO16" s="257"/>
      <c r="AMP16" s="257"/>
      <c r="AMQ16" s="257"/>
      <c r="AMR16" s="257"/>
      <c r="AMS16" s="257"/>
      <c r="AMT16" s="257"/>
      <c r="AMU16" s="257"/>
      <c r="AMV16" s="257"/>
      <c r="AMW16" s="257"/>
      <c r="AMX16" s="257"/>
      <c r="AMY16" s="257"/>
      <c r="AMZ16" s="257"/>
      <c r="ANA16" s="257"/>
      <c r="ANB16" s="257"/>
      <c r="ANC16" s="257"/>
      <c r="AND16" s="257"/>
      <c r="ANE16" s="257"/>
      <c r="ANF16" s="257"/>
      <c r="ANG16" s="257"/>
      <c r="ANH16" s="257"/>
      <c r="ANI16" s="257"/>
      <c r="ANJ16" s="257"/>
      <c r="ANK16" s="257"/>
      <c r="ANL16" s="257"/>
      <c r="ANM16" s="257"/>
      <c r="ANN16" s="257"/>
      <c r="ANO16" s="257"/>
      <c r="ANP16" s="257"/>
      <c r="ANQ16" s="257"/>
      <c r="ANR16" s="257"/>
      <c r="ANS16" s="257"/>
      <c r="ANT16" s="257"/>
      <c r="ANU16" s="257"/>
      <c r="ANV16" s="257"/>
      <c r="ANW16" s="257"/>
      <c r="ANX16" s="257"/>
      <c r="ANY16" s="257"/>
      <c r="ANZ16" s="257"/>
      <c r="AOA16" s="257"/>
      <c r="AOB16" s="257"/>
      <c r="AOC16" s="257"/>
      <c r="AOD16" s="257"/>
      <c r="AOE16" s="257"/>
      <c r="AOF16" s="257"/>
      <c r="AOG16" s="257"/>
      <c r="AOH16" s="257"/>
      <c r="AOI16" s="257"/>
      <c r="AOJ16" s="257"/>
      <c r="AOK16" s="257"/>
      <c r="AOL16" s="257"/>
      <c r="AOM16" s="257"/>
      <c r="AON16" s="257"/>
      <c r="AOO16" s="257"/>
      <c r="AOP16" s="257"/>
      <c r="AOQ16" s="257"/>
      <c r="AOR16" s="257"/>
      <c r="AOS16" s="257"/>
      <c r="AOT16" s="257"/>
      <c r="AOU16" s="257"/>
      <c r="AOV16" s="257"/>
      <c r="AOW16" s="257"/>
      <c r="AOX16" s="257"/>
      <c r="AOY16" s="257"/>
      <c r="AOZ16" s="257"/>
      <c r="APA16" s="257"/>
      <c r="APB16" s="257"/>
      <c r="APC16" s="257"/>
      <c r="APD16" s="257"/>
      <c r="APE16" s="257"/>
      <c r="APF16" s="257"/>
      <c r="APG16" s="257"/>
      <c r="APH16" s="257"/>
      <c r="API16" s="257"/>
      <c r="APJ16" s="257"/>
      <c r="APK16" s="257"/>
      <c r="APL16" s="257"/>
      <c r="APM16" s="257"/>
      <c r="APN16" s="257"/>
      <c r="APO16" s="257"/>
      <c r="APP16" s="257"/>
      <c r="APQ16" s="257"/>
      <c r="APR16" s="257"/>
      <c r="APS16" s="257"/>
      <c r="APT16" s="257"/>
      <c r="APU16" s="257"/>
      <c r="APV16" s="257"/>
      <c r="APW16" s="257"/>
      <c r="APX16" s="257"/>
      <c r="APY16" s="257"/>
      <c r="APZ16" s="257"/>
      <c r="AQA16" s="257"/>
      <c r="AQB16" s="257"/>
      <c r="AQC16" s="257"/>
      <c r="AQD16" s="257"/>
      <c r="AQE16" s="257"/>
      <c r="AQF16" s="257"/>
      <c r="AQG16" s="257"/>
      <c r="AQH16" s="257"/>
      <c r="AQI16" s="257"/>
      <c r="AQJ16" s="257"/>
      <c r="AQK16" s="257"/>
      <c r="AQL16" s="257"/>
      <c r="AQM16" s="257"/>
      <c r="AQN16" s="257"/>
      <c r="AQO16" s="257"/>
      <c r="AQP16" s="257"/>
      <c r="AQQ16" s="257"/>
      <c r="AQR16" s="257"/>
      <c r="AQS16" s="257"/>
      <c r="AQT16" s="257"/>
      <c r="AQU16" s="257"/>
      <c r="AQV16" s="257"/>
      <c r="AQW16" s="257"/>
      <c r="AQX16" s="257"/>
      <c r="AQY16" s="257"/>
      <c r="AQZ16" s="257"/>
      <c r="ARA16" s="257"/>
      <c r="ARB16" s="257"/>
      <c r="ARC16" s="257"/>
      <c r="ARD16" s="257"/>
      <c r="ARE16" s="257"/>
      <c r="ARF16" s="257"/>
      <c r="ARG16" s="257"/>
      <c r="ARH16" s="257"/>
      <c r="ARI16" s="257"/>
      <c r="ARJ16" s="257"/>
      <c r="ARK16" s="257"/>
      <c r="ARL16" s="257"/>
      <c r="ARM16" s="257"/>
      <c r="ARN16" s="257"/>
      <c r="ARO16" s="257"/>
      <c r="ARP16" s="257"/>
      <c r="ARQ16" s="257"/>
      <c r="ARR16" s="257"/>
      <c r="ARS16" s="257"/>
      <c r="ART16" s="257"/>
      <c r="ARU16" s="257"/>
      <c r="ARV16" s="257"/>
      <c r="ARW16" s="257"/>
      <c r="ARX16" s="257"/>
      <c r="ARY16" s="257"/>
      <c r="ARZ16" s="257"/>
      <c r="ASA16" s="257"/>
      <c r="ASB16" s="257"/>
      <c r="ASC16" s="257"/>
      <c r="ASD16" s="257"/>
      <c r="ASE16" s="257"/>
      <c r="ASF16" s="257"/>
      <c r="ASG16" s="257"/>
      <c r="ASH16" s="257"/>
      <c r="ASI16" s="257"/>
      <c r="ASJ16" s="257"/>
      <c r="ASK16" s="257"/>
      <c r="ASL16" s="257"/>
      <c r="ASM16" s="257"/>
      <c r="ASN16" s="257"/>
      <c r="ASO16" s="257"/>
      <c r="ASP16" s="257"/>
      <c r="ASQ16" s="257"/>
      <c r="ASR16" s="257"/>
      <c r="ASS16" s="257"/>
      <c r="AST16" s="257"/>
      <c r="ASU16" s="257"/>
      <c r="ASV16" s="257"/>
      <c r="ASW16" s="257"/>
      <c r="ASX16" s="257"/>
      <c r="ASY16" s="257"/>
      <c r="ASZ16" s="257"/>
      <c r="ATA16" s="257"/>
      <c r="ATB16" s="257"/>
      <c r="ATC16" s="257"/>
      <c r="ATD16" s="257"/>
      <c r="ATE16" s="257"/>
      <c r="ATF16" s="257"/>
      <c r="ATG16" s="257"/>
      <c r="ATH16" s="257"/>
      <c r="ATI16" s="257"/>
      <c r="ATJ16" s="257"/>
      <c r="ATK16" s="257"/>
      <c r="ATL16" s="257"/>
      <c r="ATM16" s="257"/>
      <c r="ATN16" s="257"/>
      <c r="ATO16" s="257"/>
      <c r="ATP16" s="257"/>
      <c r="ATQ16" s="257"/>
      <c r="ATR16" s="257"/>
      <c r="ATS16" s="257"/>
      <c r="ATT16" s="257"/>
      <c r="ATU16" s="257"/>
      <c r="ATV16" s="257"/>
      <c r="ATW16" s="257"/>
      <c r="ATX16" s="257"/>
      <c r="ATY16" s="257"/>
      <c r="ATZ16" s="257"/>
      <c r="AUA16" s="257"/>
      <c r="AUB16" s="257"/>
      <c r="AUC16" s="257"/>
      <c r="AUD16" s="257"/>
      <c r="AUE16" s="257"/>
      <c r="AUF16" s="257"/>
      <c r="AUG16" s="257"/>
      <c r="AUH16" s="257"/>
      <c r="AUI16" s="257"/>
      <c r="AUJ16" s="257"/>
      <c r="AUK16" s="257"/>
      <c r="AUL16" s="257"/>
      <c r="AUM16" s="257"/>
      <c r="AUN16" s="257"/>
      <c r="AUO16" s="257"/>
      <c r="AUP16" s="257"/>
      <c r="AUQ16" s="257"/>
      <c r="AUR16" s="257"/>
      <c r="AUS16" s="257"/>
      <c r="AUT16" s="257"/>
      <c r="AUU16" s="257"/>
      <c r="AUV16" s="257"/>
      <c r="AUW16" s="257"/>
      <c r="AUX16" s="257"/>
      <c r="AUY16" s="257"/>
      <c r="AUZ16" s="257"/>
      <c r="AVA16" s="257"/>
      <c r="AVB16" s="257"/>
      <c r="AVC16" s="257"/>
      <c r="AVD16" s="257"/>
      <c r="AVE16" s="257"/>
      <c r="AVF16" s="257"/>
      <c r="AVG16" s="257"/>
      <c r="AVH16" s="257"/>
      <c r="AVI16" s="257"/>
      <c r="AVJ16" s="257"/>
      <c r="AVK16" s="257"/>
      <c r="AVL16" s="257"/>
      <c r="AVM16" s="257"/>
      <c r="AVN16" s="257"/>
      <c r="AVO16" s="257"/>
      <c r="AVP16" s="257"/>
      <c r="AVQ16" s="257"/>
      <c r="AVR16" s="257"/>
      <c r="AVS16" s="257"/>
      <c r="AVT16" s="257"/>
      <c r="AVU16" s="257"/>
      <c r="AVV16" s="257"/>
      <c r="AVW16" s="257"/>
      <c r="AVX16" s="257"/>
      <c r="AVY16" s="257"/>
      <c r="AVZ16" s="257"/>
      <c r="AWA16" s="257"/>
      <c r="AWB16" s="257"/>
      <c r="AWC16" s="257"/>
      <c r="AWD16" s="257"/>
      <c r="AWE16" s="257"/>
      <c r="AWF16" s="257"/>
      <c r="AWG16" s="257"/>
      <c r="AWH16" s="257"/>
      <c r="AWI16" s="257"/>
      <c r="AWJ16" s="257"/>
      <c r="AWK16" s="257"/>
      <c r="AWL16" s="257"/>
      <c r="AWM16" s="257"/>
      <c r="AWN16" s="257"/>
      <c r="AWO16" s="257"/>
      <c r="AWP16" s="257"/>
      <c r="AWQ16" s="257"/>
      <c r="AWR16" s="257"/>
      <c r="AWS16" s="257"/>
      <c r="AWT16" s="257"/>
      <c r="AWU16" s="257"/>
      <c r="AWV16" s="257"/>
      <c r="AWW16" s="257"/>
      <c r="AWX16" s="257"/>
      <c r="AWY16" s="257"/>
      <c r="AWZ16" s="257"/>
      <c r="AXA16" s="257"/>
      <c r="AXB16" s="257"/>
      <c r="AXC16" s="257"/>
      <c r="AXD16" s="257"/>
      <c r="AXE16" s="257"/>
      <c r="AXF16" s="257"/>
      <c r="AXG16" s="257"/>
      <c r="AXH16" s="257"/>
      <c r="AXI16" s="257"/>
      <c r="AXJ16" s="257"/>
      <c r="AXK16" s="257"/>
      <c r="AXL16" s="257"/>
      <c r="AXM16" s="257"/>
      <c r="AXN16" s="257"/>
      <c r="AXO16" s="257"/>
      <c r="AXP16" s="257"/>
      <c r="AXQ16" s="257"/>
      <c r="AXR16" s="257"/>
      <c r="AXS16" s="257"/>
      <c r="AXT16" s="257"/>
      <c r="AXU16" s="257"/>
      <c r="AXV16" s="257"/>
      <c r="AXW16" s="257"/>
      <c r="AXX16" s="257"/>
      <c r="AXY16" s="257"/>
      <c r="AXZ16" s="257"/>
      <c r="AYA16" s="257"/>
      <c r="AYB16" s="257"/>
      <c r="AYC16" s="257"/>
      <c r="AYD16" s="257"/>
      <c r="AYE16" s="257"/>
      <c r="AYF16" s="257"/>
      <c r="AYG16" s="257"/>
      <c r="AYH16" s="257"/>
      <c r="AYI16" s="257"/>
      <c r="AYJ16" s="257"/>
      <c r="AYK16" s="257"/>
      <c r="AYL16" s="257"/>
      <c r="AYM16" s="257"/>
      <c r="AYN16" s="257"/>
      <c r="AYO16" s="257"/>
      <c r="AYP16" s="257"/>
      <c r="AYQ16" s="257"/>
      <c r="AYR16" s="257"/>
      <c r="AYS16" s="257"/>
      <c r="AYT16" s="257"/>
      <c r="AYU16" s="257"/>
      <c r="AYV16" s="257"/>
      <c r="AYW16" s="257"/>
      <c r="AYX16" s="257"/>
      <c r="AYY16" s="257"/>
      <c r="AYZ16" s="257"/>
      <c r="AZA16" s="257"/>
      <c r="AZB16" s="257"/>
      <c r="AZC16" s="257"/>
      <c r="AZD16" s="257"/>
      <c r="AZE16" s="257"/>
      <c r="AZF16" s="257"/>
      <c r="AZG16" s="257"/>
      <c r="AZH16" s="257"/>
      <c r="AZI16" s="257"/>
      <c r="AZJ16" s="257"/>
      <c r="AZK16" s="257"/>
      <c r="AZL16" s="257"/>
      <c r="AZM16" s="257"/>
      <c r="AZN16" s="257"/>
      <c r="AZO16" s="257"/>
      <c r="AZP16" s="257"/>
      <c r="AZQ16" s="257"/>
      <c r="AZR16" s="257"/>
      <c r="AZS16" s="257"/>
      <c r="AZT16" s="257"/>
      <c r="AZU16" s="257"/>
      <c r="AZV16" s="257"/>
      <c r="AZW16" s="257"/>
      <c r="AZX16" s="257"/>
      <c r="AZY16" s="257"/>
      <c r="AZZ16" s="257"/>
      <c r="BAA16" s="257"/>
      <c r="BAB16" s="257"/>
      <c r="BAC16" s="257"/>
      <c r="BAD16" s="257"/>
      <c r="BAE16" s="257"/>
      <c r="BAF16" s="257"/>
      <c r="BAG16" s="257"/>
      <c r="BAH16" s="257"/>
      <c r="BAI16" s="257"/>
      <c r="BAJ16" s="257"/>
      <c r="BAK16" s="257"/>
      <c r="BAL16" s="257"/>
      <c r="BAM16" s="257"/>
      <c r="BAN16" s="257"/>
      <c r="BAO16" s="257"/>
      <c r="BAP16" s="257"/>
      <c r="BAQ16" s="257"/>
      <c r="BAR16" s="257"/>
      <c r="BAS16" s="257"/>
      <c r="BAT16" s="257"/>
      <c r="BAU16" s="257"/>
      <c r="BAV16" s="257"/>
      <c r="BAW16" s="257"/>
      <c r="BAX16" s="257"/>
      <c r="BAY16" s="257"/>
      <c r="BAZ16" s="257"/>
      <c r="BBA16" s="257"/>
      <c r="BBB16" s="257"/>
      <c r="BBC16" s="257"/>
      <c r="BBD16" s="257"/>
      <c r="BBE16" s="257"/>
      <c r="BBF16" s="257"/>
      <c r="BBG16" s="257"/>
      <c r="BBH16" s="257"/>
      <c r="BBI16" s="257"/>
      <c r="BBJ16" s="257"/>
      <c r="BBK16" s="257"/>
      <c r="BBL16" s="257"/>
      <c r="BBM16" s="257"/>
      <c r="BBN16" s="257"/>
      <c r="BBO16" s="257"/>
      <c r="BBP16" s="257"/>
      <c r="BBQ16" s="257"/>
      <c r="BBR16" s="257"/>
      <c r="BBS16" s="257"/>
      <c r="BBT16" s="257"/>
      <c r="BBU16" s="257"/>
      <c r="BBV16" s="257"/>
      <c r="BBW16" s="257"/>
      <c r="BBX16" s="257"/>
      <c r="BBY16" s="257"/>
      <c r="BBZ16" s="257"/>
      <c r="BCA16" s="257"/>
      <c r="BCB16" s="257"/>
      <c r="BCC16" s="257"/>
      <c r="BCD16" s="257"/>
      <c r="BCE16" s="257"/>
      <c r="BCF16" s="257"/>
      <c r="BCG16" s="257"/>
      <c r="BCH16" s="257"/>
      <c r="BCI16" s="257"/>
      <c r="BCJ16" s="257"/>
      <c r="BCK16" s="257"/>
      <c r="BCL16" s="257"/>
      <c r="BCM16" s="257"/>
      <c r="BCN16" s="257"/>
      <c r="BCO16" s="257"/>
      <c r="BCP16" s="257"/>
      <c r="BCQ16" s="257"/>
      <c r="BCR16" s="257"/>
      <c r="BCS16" s="257"/>
      <c r="BCT16" s="257"/>
      <c r="BCU16" s="257"/>
      <c r="BCV16" s="257"/>
      <c r="BCW16" s="257"/>
      <c r="BCX16" s="257"/>
      <c r="BCY16" s="257"/>
      <c r="BCZ16" s="257"/>
      <c r="BDA16" s="257"/>
      <c r="BDB16" s="257"/>
      <c r="BDC16" s="257"/>
      <c r="BDD16" s="257"/>
      <c r="BDE16" s="257"/>
      <c r="BDF16" s="257"/>
      <c r="BDG16" s="257"/>
      <c r="BDH16" s="257"/>
      <c r="BDI16" s="257"/>
      <c r="BDJ16" s="257"/>
      <c r="BDK16" s="257"/>
      <c r="BDL16" s="257"/>
      <c r="BDM16" s="257"/>
      <c r="BDN16" s="257"/>
      <c r="BDO16" s="257"/>
      <c r="BDP16" s="257"/>
      <c r="BDQ16" s="257"/>
      <c r="BDR16" s="257"/>
      <c r="BDS16" s="257"/>
      <c r="BDT16" s="257"/>
      <c r="BDU16" s="257"/>
      <c r="BDV16" s="257"/>
      <c r="BDW16" s="257"/>
      <c r="BDX16" s="257"/>
      <c r="BDY16" s="257"/>
      <c r="BDZ16" s="257"/>
      <c r="BEA16" s="257"/>
      <c r="BEB16" s="257"/>
      <c r="BEC16" s="257"/>
      <c r="BED16" s="257"/>
      <c r="BEE16" s="257"/>
      <c r="BEF16" s="257"/>
      <c r="BEG16" s="257"/>
      <c r="BEH16" s="257"/>
      <c r="BEI16" s="257"/>
      <c r="BEJ16" s="257"/>
      <c r="BEK16" s="257"/>
      <c r="BEL16" s="257"/>
      <c r="BEM16" s="257"/>
      <c r="BEN16" s="257"/>
      <c r="BEO16" s="257"/>
      <c r="BEP16" s="257"/>
      <c r="BEQ16" s="257"/>
      <c r="BER16" s="257"/>
      <c r="BES16" s="257"/>
      <c r="BET16" s="257"/>
      <c r="BEU16" s="257"/>
      <c r="BEV16" s="257"/>
      <c r="BEW16" s="257"/>
      <c r="BEX16" s="257"/>
      <c r="BEY16" s="257"/>
      <c r="BEZ16" s="257"/>
      <c r="BFA16" s="257"/>
      <c r="BFB16" s="257"/>
      <c r="BFC16" s="257"/>
      <c r="BFD16" s="257"/>
      <c r="BFE16" s="257"/>
      <c r="BFF16" s="257"/>
      <c r="BFG16" s="257"/>
      <c r="BFH16" s="257"/>
      <c r="BFI16" s="257"/>
      <c r="BFJ16" s="257"/>
      <c r="BFK16" s="257"/>
      <c r="BFL16" s="257"/>
      <c r="BFM16" s="257"/>
      <c r="BFN16" s="257"/>
      <c r="BFO16" s="257"/>
      <c r="BFP16" s="257"/>
      <c r="BFQ16" s="257"/>
      <c r="BFR16" s="257"/>
      <c r="BFS16" s="257"/>
      <c r="BFT16" s="257"/>
      <c r="BFU16" s="257"/>
      <c r="BFV16" s="257"/>
      <c r="BFW16" s="257"/>
      <c r="BFX16" s="257"/>
      <c r="BFY16" s="257"/>
      <c r="BFZ16" s="257"/>
      <c r="BGA16" s="257"/>
      <c r="BGB16" s="257"/>
      <c r="BGC16" s="257"/>
      <c r="BGD16" s="257"/>
      <c r="BGE16" s="257"/>
      <c r="BGF16" s="257"/>
      <c r="BGG16" s="257"/>
      <c r="BGH16" s="257"/>
      <c r="BGI16" s="257"/>
      <c r="BGJ16" s="257"/>
      <c r="BGK16" s="257"/>
      <c r="BGL16" s="257"/>
      <c r="BGM16" s="257"/>
      <c r="BGN16" s="257"/>
      <c r="BGO16" s="257"/>
      <c r="BGP16" s="257"/>
      <c r="BGQ16" s="257"/>
      <c r="BGR16" s="257"/>
      <c r="BGS16" s="257"/>
      <c r="BGT16" s="257"/>
      <c r="BGU16" s="257"/>
      <c r="BGV16" s="257"/>
      <c r="BGW16" s="257"/>
      <c r="BGX16" s="257"/>
      <c r="BGY16" s="257"/>
      <c r="BGZ16" s="257"/>
      <c r="BHA16" s="257"/>
      <c r="BHB16" s="257"/>
      <c r="BHC16" s="257"/>
      <c r="BHD16" s="257"/>
      <c r="BHE16" s="257"/>
      <c r="BHF16" s="257"/>
      <c r="BHG16" s="257"/>
      <c r="BHH16" s="257"/>
      <c r="BHI16" s="257"/>
      <c r="BHJ16" s="257"/>
      <c r="BHK16" s="257"/>
      <c r="BHL16" s="257"/>
      <c r="BHM16" s="257"/>
      <c r="BHN16" s="257"/>
      <c r="BHO16" s="257"/>
      <c r="BHP16" s="257"/>
      <c r="BHQ16" s="257"/>
      <c r="BHR16" s="257"/>
      <c r="BHS16" s="257"/>
      <c r="BHT16" s="257"/>
      <c r="BHU16" s="257"/>
      <c r="BHV16" s="257"/>
      <c r="BHW16" s="257"/>
      <c r="BHX16" s="257"/>
      <c r="BHY16" s="257"/>
      <c r="BHZ16" s="257"/>
      <c r="BIA16" s="257"/>
      <c r="BIB16" s="257"/>
      <c r="BIC16" s="257"/>
      <c r="BID16" s="257"/>
      <c r="BIE16" s="257"/>
      <c r="BIF16" s="257"/>
      <c r="BIG16" s="257"/>
      <c r="BIH16" s="257"/>
      <c r="BII16" s="257"/>
      <c r="BIJ16" s="257"/>
      <c r="BIK16" s="257"/>
      <c r="BIL16" s="257"/>
      <c r="BIM16" s="257"/>
      <c r="BIN16" s="257"/>
      <c r="BIO16" s="257"/>
      <c r="BIP16" s="257"/>
      <c r="BIQ16" s="257"/>
      <c r="BIR16" s="257"/>
      <c r="BIS16" s="257"/>
      <c r="BIT16" s="257"/>
      <c r="BIU16" s="257"/>
      <c r="BIV16" s="257"/>
      <c r="BIW16" s="257"/>
      <c r="BIX16" s="257"/>
      <c r="BIY16" s="257"/>
      <c r="BIZ16" s="257"/>
      <c r="BJA16" s="257"/>
      <c r="BJB16" s="257"/>
      <c r="BJC16" s="257"/>
      <c r="BJD16" s="257"/>
      <c r="BJE16" s="257"/>
      <c r="BJF16" s="257"/>
      <c r="BJG16" s="257"/>
      <c r="BJH16" s="257"/>
      <c r="BJI16" s="257"/>
      <c r="BJJ16" s="257"/>
      <c r="BJK16" s="257"/>
      <c r="BJL16" s="257"/>
      <c r="BJM16" s="257"/>
      <c r="BJN16" s="257"/>
      <c r="BJO16" s="257"/>
      <c r="BJP16" s="257"/>
      <c r="BJQ16" s="257"/>
      <c r="BJR16" s="257"/>
      <c r="BJS16" s="257"/>
      <c r="BJT16" s="257"/>
      <c r="BJU16" s="257"/>
      <c r="BJV16" s="257"/>
      <c r="BJW16" s="257"/>
      <c r="BJX16" s="257"/>
      <c r="BJY16" s="257"/>
      <c r="BJZ16" s="257"/>
      <c r="BKA16" s="257"/>
      <c r="BKB16" s="257"/>
      <c r="BKC16" s="257"/>
      <c r="BKD16" s="257"/>
      <c r="BKE16" s="257"/>
      <c r="BKF16" s="257"/>
      <c r="BKG16" s="257"/>
      <c r="BKH16" s="257"/>
      <c r="BKI16" s="257"/>
      <c r="BKJ16" s="257"/>
      <c r="BKK16" s="257"/>
      <c r="BKL16" s="257"/>
      <c r="BKM16" s="257"/>
      <c r="BKN16" s="257"/>
      <c r="BKO16" s="257"/>
      <c r="BKP16" s="257"/>
      <c r="BKQ16" s="257"/>
      <c r="BKR16" s="257"/>
      <c r="BKS16" s="257"/>
      <c r="BKT16" s="257"/>
      <c r="BKU16" s="257"/>
      <c r="BKV16" s="257"/>
      <c r="BKW16" s="257"/>
      <c r="BKX16" s="257"/>
      <c r="BKY16" s="257"/>
      <c r="BKZ16" s="257"/>
      <c r="BLA16" s="257"/>
      <c r="BLB16" s="257"/>
      <c r="BLC16" s="257"/>
      <c r="BLD16" s="257"/>
      <c r="BLE16" s="257"/>
      <c r="BLF16" s="257"/>
      <c r="BLG16" s="257"/>
      <c r="BLH16" s="257"/>
      <c r="BLI16" s="257"/>
      <c r="BLJ16" s="257"/>
      <c r="BLK16" s="257"/>
      <c r="BLL16" s="257"/>
      <c r="BLM16" s="257"/>
      <c r="BLN16" s="257"/>
      <c r="BLO16" s="257"/>
      <c r="BLP16" s="257"/>
      <c r="BLQ16" s="257"/>
      <c r="BLR16" s="257"/>
      <c r="BLS16" s="257"/>
      <c r="BLT16" s="257"/>
      <c r="BLU16" s="257"/>
      <c r="BLV16" s="257"/>
      <c r="BLW16" s="257"/>
      <c r="BLX16" s="257"/>
      <c r="BLY16" s="257"/>
      <c r="BLZ16" s="257"/>
      <c r="BMA16" s="257"/>
      <c r="BMB16" s="257"/>
      <c r="BMC16" s="257"/>
      <c r="BMD16" s="257"/>
      <c r="BME16" s="257"/>
      <c r="BMF16" s="257"/>
      <c r="BMG16" s="257"/>
      <c r="BMH16" s="257"/>
      <c r="BMI16" s="257"/>
      <c r="BMJ16" s="257"/>
      <c r="BMK16" s="257"/>
      <c r="BML16" s="257"/>
      <c r="BMM16" s="257"/>
      <c r="BMN16" s="257"/>
      <c r="BMO16" s="257"/>
      <c r="BMP16" s="257"/>
      <c r="BMQ16" s="257"/>
      <c r="BMR16" s="257"/>
      <c r="BMS16" s="257"/>
      <c r="BMT16" s="257"/>
      <c r="BMU16" s="257"/>
      <c r="BMV16" s="257"/>
      <c r="BMW16" s="257"/>
      <c r="BMX16" s="257"/>
      <c r="BMY16" s="257"/>
      <c r="BMZ16" s="257"/>
      <c r="BNA16" s="257"/>
      <c r="BNB16" s="257"/>
      <c r="BNC16" s="257"/>
      <c r="BND16" s="257"/>
      <c r="BNE16" s="257"/>
      <c r="BNF16" s="257"/>
      <c r="BNG16" s="257"/>
      <c r="BNH16" s="257"/>
      <c r="BNI16" s="257"/>
      <c r="BNJ16" s="257"/>
      <c r="BNK16" s="257"/>
      <c r="BNL16" s="257"/>
      <c r="BNM16" s="257"/>
      <c r="BNN16" s="257"/>
      <c r="BNO16" s="257"/>
      <c r="BNP16" s="257"/>
      <c r="BNQ16" s="257"/>
      <c r="BNR16" s="257"/>
      <c r="BNS16" s="257"/>
      <c r="BNT16" s="257"/>
      <c r="BNU16" s="257"/>
      <c r="BNV16" s="257"/>
      <c r="BNW16" s="257"/>
      <c r="BNX16" s="257"/>
      <c r="BNY16" s="257"/>
      <c r="BNZ16" s="257"/>
      <c r="BOA16" s="257"/>
      <c r="BOB16" s="257"/>
      <c r="BOC16" s="257"/>
      <c r="BOD16" s="257"/>
      <c r="BOE16" s="257"/>
      <c r="BOF16" s="257"/>
      <c r="BOG16" s="257"/>
      <c r="BOH16" s="257"/>
      <c r="BOI16" s="257"/>
      <c r="BOJ16" s="257"/>
      <c r="BOK16" s="257"/>
      <c r="BOL16" s="257"/>
      <c r="BOM16" s="257"/>
      <c r="BON16" s="257"/>
      <c r="BOO16" s="257"/>
      <c r="BOP16" s="257"/>
      <c r="BOQ16" s="257"/>
      <c r="BOR16" s="257"/>
      <c r="BOS16" s="257"/>
      <c r="BOT16" s="257"/>
      <c r="BOU16" s="257"/>
      <c r="BOV16" s="257"/>
      <c r="BOW16" s="257"/>
      <c r="BOX16" s="257"/>
      <c r="BOY16" s="257"/>
      <c r="BOZ16" s="257"/>
      <c r="BPA16" s="257"/>
      <c r="BPB16" s="257"/>
      <c r="BPC16" s="257"/>
      <c r="BPD16" s="257"/>
      <c r="BPE16" s="257"/>
      <c r="BPF16" s="257"/>
      <c r="BPG16" s="257"/>
      <c r="BPH16" s="257"/>
      <c r="BPI16" s="257"/>
      <c r="BPJ16" s="257"/>
      <c r="BPK16" s="257"/>
      <c r="BPL16" s="257"/>
      <c r="BPM16" s="257"/>
      <c r="BPN16" s="257"/>
      <c r="BPO16" s="257"/>
      <c r="BPP16" s="257"/>
      <c r="BPQ16" s="257"/>
      <c r="BPR16" s="257"/>
      <c r="BPS16" s="257"/>
      <c r="BPT16" s="257"/>
      <c r="BPU16" s="257"/>
      <c r="BPV16" s="257"/>
      <c r="BPW16" s="257"/>
      <c r="BPX16" s="257"/>
      <c r="BPY16" s="257"/>
      <c r="BPZ16" s="257"/>
      <c r="BQA16" s="257"/>
      <c r="BQB16" s="257"/>
      <c r="BQC16" s="257"/>
      <c r="BQD16" s="257"/>
      <c r="BQE16" s="257"/>
      <c r="BQF16" s="257"/>
      <c r="BQG16" s="257"/>
      <c r="BQH16" s="257"/>
      <c r="BQI16" s="257"/>
      <c r="BQJ16" s="257"/>
      <c r="BQK16" s="257"/>
      <c r="BQL16" s="257"/>
      <c r="BQM16" s="257"/>
      <c r="BQN16" s="257"/>
      <c r="BQO16" s="257"/>
      <c r="BQP16" s="257"/>
      <c r="BQQ16" s="257"/>
      <c r="BQR16" s="257"/>
      <c r="BQS16" s="257"/>
      <c r="BQT16" s="257"/>
      <c r="BQU16" s="257"/>
      <c r="BQV16" s="257"/>
      <c r="BQW16" s="257"/>
      <c r="BQX16" s="257"/>
      <c r="BQY16" s="257"/>
      <c r="BQZ16" s="257"/>
      <c r="BRA16" s="257"/>
      <c r="BRB16" s="257"/>
      <c r="BRC16" s="257"/>
      <c r="BRD16" s="257"/>
      <c r="BRE16" s="257"/>
      <c r="BRF16" s="257"/>
      <c r="BRG16" s="257"/>
      <c r="BRH16" s="257"/>
      <c r="BRI16" s="257"/>
      <c r="BRJ16" s="257"/>
      <c r="BRK16" s="257"/>
      <c r="BRL16" s="257"/>
      <c r="BRM16" s="257"/>
      <c r="BRN16" s="257"/>
      <c r="BRO16" s="257"/>
      <c r="BRP16" s="257"/>
      <c r="BRQ16" s="257"/>
      <c r="BRR16" s="257"/>
      <c r="BRS16" s="257"/>
      <c r="BRT16" s="257"/>
      <c r="BRU16" s="257"/>
      <c r="BRV16" s="257"/>
      <c r="BRW16" s="257"/>
      <c r="BRX16" s="257"/>
      <c r="BRY16" s="257"/>
      <c r="BRZ16" s="257"/>
      <c r="BSA16" s="257"/>
      <c r="BSB16" s="257"/>
      <c r="BSC16" s="257"/>
      <c r="BSD16" s="257"/>
      <c r="BSE16" s="257"/>
      <c r="BSF16" s="257"/>
      <c r="BSG16" s="257"/>
      <c r="BSH16" s="257"/>
      <c r="BSI16" s="257"/>
      <c r="BSJ16" s="257"/>
      <c r="BSK16" s="257"/>
      <c r="BSL16" s="257"/>
      <c r="BSM16" s="257"/>
      <c r="BSN16" s="257"/>
      <c r="BSO16" s="257"/>
      <c r="BSP16" s="257"/>
      <c r="BSQ16" s="257"/>
      <c r="BSR16" s="257"/>
      <c r="BSS16" s="257"/>
      <c r="BST16" s="257"/>
      <c r="BSU16" s="257"/>
      <c r="BSV16" s="257"/>
      <c r="BSW16" s="257"/>
      <c r="BSX16" s="257"/>
      <c r="BSY16" s="257"/>
      <c r="BSZ16" s="257"/>
      <c r="BTA16" s="257"/>
      <c r="BTB16" s="257"/>
      <c r="BTC16" s="257"/>
      <c r="BTD16" s="257"/>
      <c r="BTE16" s="257"/>
      <c r="BTF16" s="257"/>
      <c r="BTG16" s="257"/>
      <c r="BTH16" s="257"/>
      <c r="BTI16" s="257"/>
      <c r="BTJ16" s="257"/>
      <c r="BTK16" s="257"/>
      <c r="BTL16" s="257"/>
      <c r="BTM16" s="257"/>
      <c r="BTN16" s="257"/>
      <c r="BTO16" s="257"/>
      <c r="BTP16" s="257"/>
      <c r="BTQ16" s="257"/>
      <c r="BTR16" s="257"/>
      <c r="BTS16" s="257"/>
      <c r="BTT16" s="257"/>
      <c r="BTU16" s="257"/>
      <c r="BTV16" s="257"/>
      <c r="BTW16" s="257"/>
      <c r="BTX16" s="257"/>
      <c r="BTY16" s="257"/>
      <c r="BTZ16" s="257"/>
      <c r="BUA16" s="257"/>
      <c r="BUB16" s="257"/>
      <c r="BUC16" s="257"/>
      <c r="BUD16" s="257"/>
      <c r="BUE16" s="257"/>
      <c r="BUF16" s="257"/>
      <c r="BUG16" s="257"/>
      <c r="BUH16" s="257"/>
      <c r="BUI16" s="257"/>
      <c r="BUJ16" s="257"/>
      <c r="BUK16" s="257"/>
      <c r="BUL16" s="257"/>
      <c r="BUM16" s="257"/>
      <c r="BUN16" s="257"/>
      <c r="BUO16" s="257"/>
      <c r="BUP16" s="257"/>
      <c r="BUQ16" s="257"/>
      <c r="BUR16" s="257"/>
      <c r="BUS16" s="257"/>
      <c r="BUT16" s="257"/>
      <c r="BUU16" s="257"/>
      <c r="BUV16" s="257"/>
      <c r="BUW16" s="257"/>
      <c r="BUX16" s="257"/>
      <c r="BUY16" s="257"/>
      <c r="BUZ16" s="257"/>
      <c r="BVA16" s="257"/>
      <c r="BVB16" s="257"/>
      <c r="BVC16" s="257"/>
      <c r="BVD16" s="257"/>
      <c r="BVE16" s="257"/>
      <c r="BVF16" s="257"/>
      <c r="BVG16" s="257"/>
      <c r="BVH16" s="257"/>
      <c r="BVI16" s="257"/>
      <c r="BVJ16" s="257"/>
      <c r="BVK16" s="257"/>
      <c r="BVL16" s="257"/>
      <c r="BVM16" s="257"/>
      <c r="BVN16" s="257"/>
      <c r="BVO16" s="257"/>
      <c r="BVP16" s="257"/>
      <c r="BVQ16" s="257"/>
      <c r="BVR16" s="257"/>
      <c r="BVS16" s="257"/>
      <c r="BVT16" s="257"/>
      <c r="BVU16" s="257"/>
      <c r="BVV16" s="257"/>
      <c r="BVW16" s="257"/>
      <c r="BVX16" s="257"/>
      <c r="BVY16" s="257"/>
      <c r="BVZ16" s="257"/>
      <c r="BWA16" s="257"/>
      <c r="BWB16" s="257"/>
      <c r="BWC16" s="257"/>
      <c r="BWD16" s="257"/>
      <c r="BWE16" s="257"/>
      <c r="BWF16" s="257"/>
      <c r="BWG16" s="257"/>
      <c r="BWH16" s="257"/>
      <c r="BWI16" s="257"/>
      <c r="BWJ16" s="257"/>
      <c r="BWK16" s="257"/>
      <c r="BWL16" s="257"/>
      <c r="BWM16" s="257"/>
      <c r="BWN16" s="257"/>
      <c r="BWO16" s="257"/>
      <c r="BWP16" s="257"/>
      <c r="BWQ16" s="257"/>
      <c r="BWR16" s="257"/>
      <c r="BWS16" s="257"/>
      <c r="BWT16" s="257"/>
      <c r="BWU16" s="257"/>
      <c r="BWV16" s="257"/>
      <c r="BWW16" s="257"/>
      <c r="BWX16" s="257"/>
      <c r="BWY16" s="257"/>
      <c r="BWZ16" s="257"/>
      <c r="BXA16" s="257"/>
      <c r="BXB16" s="257"/>
      <c r="BXC16" s="257"/>
      <c r="BXD16" s="257"/>
      <c r="BXE16" s="257"/>
      <c r="BXF16" s="257"/>
      <c r="BXG16" s="257"/>
      <c r="BXH16" s="257"/>
      <c r="BXI16" s="257"/>
      <c r="BXJ16" s="257"/>
      <c r="BXK16" s="257"/>
      <c r="BXL16" s="257"/>
      <c r="BXM16" s="257"/>
      <c r="BXN16" s="257"/>
      <c r="BXO16" s="257"/>
      <c r="BXP16" s="257"/>
      <c r="BXQ16" s="257"/>
      <c r="BXR16" s="257"/>
      <c r="BXS16" s="257"/>
      <c r="BXT16" s="257"/>
      <c r="BXU16" s="257"/>
      <c r="BXV16" s="257"/>
      <c r="BXW16" s="257"/>
      <c r="BXX16" s="257"/>
      <c r="BXY16" s="257"/>
      <c r="BXZ16" s="257"/>
      <c r="BYA16" s="257"/>
      <c r="BYB16" s="257"/>
      <c r="BYC16" s="257"/>
      <c r="BYD16" s="257"/>
      <c r="BYE16" s="257"/>
      <c r="BYF16" s="257"/>
      <c r="BYG16" s="257"/>
      <c r="BYH16" s="257"/>
      <c r="BYI16" s="257"/>
      <c r="BYJ16" s="257"/>
      <c r="BYK16" s="257"/>
      <c r="BYL16" s="257"/>
      <c r="BYM16" s="257"/>
      <c r="BYN16" s="257"/>
      <c r="BYO16" s="257"/>
      <c r="BYP16" s="257"/>
      <c r="BYQ16" s="257"/>
      <c r="BYR16" s="257"/>
      <c r="BYS16" s="257"/>
      <c r="BYT16" s="257"/>
      <c r="BYU16" s="257"/>
      <c r="BYV16" s="257"/>
      <c r="BYW16" s="257"/>
      <c r="BYX16" s="257"/>
      <c r="BYY16" s="257"/>
      <c r="BYZ16" s="257"/>
      <c r="BZA16" s="257"/>
      <c r="BZB16" s="257"/>
      <c r="BZC16" s="257"/>
      <c r="BZD16" s="257"/>
      <c r="BZE16" s="257"/>
      <c r="BZF16" s="257"/>
      <c r="BZG16" s="257"/>
      <c r="BZH16" s="257"/>
      <c r="BZI16" s="257"/>
      <c r="BZJ16" s="257"/>
      <c r="BZK16" s="257"/>
      <c r="BZL16" s="257"/>
      <c r="BZM16" s="257"/>
      <c r="BZN16" s="257"/>
      <c r="BZO16" s="257"/>
      <c r="BZP16" s="257"/>
      <c r="BZQ16" s="257"/>
      <c r="BZR16" s="257"/>
      <c r="BZS16" s="257"/>
      <c r="BZT16" s="257"/>
      <c r="BZU16" s="257"/>
      <c r="BZV16" s="257"/>
      <c r="BZW16" s="257"/>
      <c r="BZX16" s="257"/>
      <c r="BZY16" s="257"/>
      <c r="BZZ16" s="257"/>
      <c r="CAA16" s="257"/>
      <c r="CAB16" s="257"/>
      <c r="CAC16" s="257"/>
      <c r="CAD16" s="257"/>
      <c r="CAE16" s="257"/>
      <c r="CAF16" s="257"/>
      <c r="CAG16" s="257"/>
      <c r="CAH16" s="257"/>
      <c r="CAI16" s="257"/>
      <c r="CAJ16" s="257"/>
      <c r="CAK16" s="257"/>
      <c r="CAL16" s="257"/>
      <c r="CAM16" s="257"/>
      <c r="CAN16" s="257"/>
      <c r="CAO16" s="257"/>
      <c r="CAP16" s="257"/>
      <c r="CAQ16" s="257"/>
      <c r="CAR16" s="257"/>
      <c r="CAS16" s="257"/>
      <c r="CAT16" s="257"/>
      <c r="CAU16" s="257"/>
      <c r="CAV16" s="257"/>
      <c r="CAW16" s="257"/>
      <c r="CAX16" s="257"/>
      <c r="CAY16" s="257"/>
      <c r="CAZ16" s="257"/>
      <c r="CBA16" s="257"/>
      <c r="CBB16" s="257"/>
      <c r="CBC16" s="257"/>
      <c r="CBD16" s="257"/>
      <c r="CBE16" s="257"/>
      <c r="CBF16" s="257"/>
      <c r="CBG16" s="257"/>
      <c r="CBH16" s="257"/>
      <c r="CBI16" s="257"/>
      <c r="CBJ16" s="257"/>
      <c r="CBK16" s="257"/>
      <c r="CBL16" s="257"/>
      <c r="CBM16" s="257"/>
      <c r="CBN16" s="257"/>
      <c r="CBO16" s="257"/>
      <c r="CBP16" s="257"/>
      <c r="CBQ16" s="257"/>
      <c r="CBR16" s="257"/>
      <c r="CBS16" s="257"/>
      <c r="CBT16" s="257"/>
      <c r="CBU16" s="257"/>
      <c r="CBV16" s="257"/>
      <c r="CBW16" s="257"/>
      <c r="CBX16" s="257"/>
      <c r="CBY16" s="257"/>
      <c r="CBZ16" s="257"/>
      <c r="CCA16" s="257"/>
      <c r="CCB16" s="257"/>
      <c r="CCC16" s="257"/>
      <c r="CCD16" s="257"/>
      <c r="CCE16" s="257"/>
      <c r="CCF16" s="257"/>
      <c r="CCG16" s="257"/>
      <c r="CCH16" s="257"/>
      <c r="CCI16" s="257"/>
      <c r="CCJ16" s="257"/>
      <c r="CCK16" s="257"/>
      <c r="CCL16" s="257"/>
      <c r="CCM16" s="257"/>
      <c r="CCN16" s="257"/>
      <c r="CCO16" s="257"/>
      <c r="CCP16" s="257"/>
      <c r="CCQ16" s="257"/>
      <c r="CCR16" s="257"/>
      <c r="CCS16" s="257"/>
      <c r="CCT16" s="257"/>
      <c r="CCU16" s="257"/>
      <c r="CCV16" s="257"/>
      <c r="CCW16" s="257"/>
      <c r="CCX16" s="257"/>
      <c r="CCY16" s="257"/>
      <c r="CCZ16" s="257"/>
      <c r="CDA16" s="257"/>
      <c r="CDB16" s="257"/>
      <c r="CDC16" s="257"/>
      <c r="CDD16" s="257"/>
      <c r="CDE16" s="257"/>
      <c r="CDF16" s="257"/>
      <c r="CDG16" s="257"/>
      <c r="CDH16" s="257"/>
      <c r="CDI16" s="257"/>
      <c r="CDJ16" s="257"/>
      <c r="CDK16" s="257"/>
      <c r="CDL16" s="257"/>
      <c r="CDM16" s="257"/>
      <c r="CDN16" s="257"/>
      <c r="CDO16" s="257"/>
      <c r="CDP16" s="257"/>
      <c r="CDQ16" s="257"/>
      <c r="CDR16" s="257"/>
      <c r="CDS16" s="257"/>
      <c r="CDT16" s="257"/>
      <c r="CDU16" s="257"/>
      <c r="CDV16" s="257"/>
      <c r="CDW16" s="257"/>
      <c r="CDX16" s="257"/>
      <c r="CDY16" s="257"/>
      <c r="CDZ16" s="257"/>
      <c r="CEA16" s="257"/>
      <c r="CEB16" s="257"/>
      <c r="CEC16" s="257"/>
      <c r="CED16" s="257"/>
      <c r="CEE16" s="257"/>
      <c r="CEF16" s="257"/>
      <c r="CEG16" s="257"/>
      <c r="CEH16" s="257"/>
      <c r="CEI16" s="257"/>
      <c r="CEJ16" s="257"/>
      <c r="CEK16" s="257"/>
      <c r="CEL16" s="257"/>
      <c r="CEM16" s="257"/>
      <c r="CEN16" s="257"/>
      <c r="CEO16" s="257"/>
      <c r="CEP16" s="257"/>
      <c r="CEQ16" s="257"/>
      <c r="CER16" s="257"/>
      <c r="CES16" s="257"/>
      <c r="CET16" s="257"/>
      <c r="CEU16" s="257"/>
      <c r="CEV16" s="257"/>
      <c r="CEW16" s="257"/>
      <c r="CEX16" s="257"/>
      <c r="CEY16" s="257"/>
      <c r="CEZ16" s="257"/>
      <c r="CFA16" s="257"/>
      <c r="CFB16" s="257"/>
      <c r="CFC16" s="257"/>
      <c r="CFD16" s="257"/>
      <c r="CFE16" s="257"/>
      <c r="CFF16" s="257"/>
      <c r="CFG16" s="257"/>
      <c r="CFH16" s="257"/>
      <c r="CFI16" s="257"/>
      <c r="CFJ16" s="257"/>
      <c r="CFK16" s="257"/>
      <c r="CFL16" s="257"/>
      <c r="CFM16" s="257"/>
      <c r="CFN16" s="257"/>
      <c r="CFO16" s="257"/>
      <c r="CFP16" s="257"/>
      <c r="CFQ16" s="257"/>
      <c r="CFR16" s="257"/>
      <c r="CFS16" s="257"/>
      <c r="CFT16" s="257"/>
      <c r="CFU16" s="257"/>
      <c r="CFV16" s="257"/>
      <c r="CFW16" s="257"/>
      <c r="CFX16" s="257"/>
      <c r="CFY16" s="257"/>
      <c r="CFZ16" s="257"/>
      <c r="CGA16" s="257"/>
      <c r="CGB16" s="257"/>
      <c r="CGC16" s="257"/>
      <c r="CGD16" s="257"/>
      <c r="CGE16" s="257"/>
      <c r="CGF16" s="257"/>
      <c r="CGG16" s="257"/>
      <c r="CGH16" s="257"/>
      <c r="CGI16" s="257"/>
      <c r="CGJ16" s="257"/>
      <c r="CGK16" s="257"/>
      <c r="CGL16" s="257"/>
      <c r="CGM16" s="257"/>
      <c r="CGN16" s="257"/>
      <c r="CGO16" s="257"/>
      <c r="CGP16" s="257"/>
      <c r="CGQ16" s="257"/>
      <c r="CGR16" s="257"/>
      <c r="CGS16" s="257"/>
      <c r="CGT16" s="257"/>
      <c r="CGU16" s="257"/>
      <c r="CGV16" s="257"/>
      <c r="CGW16" s="257"/>
      <c r="CGX16" s="257"/>
      <c r="CGY16" s="257"/>
      <c r="CGZ16" s="257"/>
      <c r="CHA16" s="257"/>
      <c r="CHB16" s="257"/>
      <c r="CHC16" s="257"/>
      <c r="CHD16" s="257"/>
      <c r="CHE16" s="257"/>
      <c r="CHF16" s="257"/>
      <c r="CHG16" s="257"/>
      <c r="CHH16" s="257"/>
      <c r="CHI16" s="257"/>
      <c r="CHJ16" s="257"/>
      <c r="CHK16" s="257"/>
      <c r="CHL16" s="257"/>
      <c r="CHM16" s="257"/>
      <c r="CHN16" s="257"/>
      <c r="CHO16" s="257"/>
      <c r="CHP16" s="257"/>
      <c r="CHQ16" s="257"/>
      <c r="CHR16" s="257"/>
      <c r="CHS16" s="257"/>
      <c r="CHT16" s="257"/>
      <c r="CHU16" s="257"/>
      <c r="CHV16" s="257"/>
      <c r="CHW16" s="257"/>
      <c r="CHX16" s="257"/>
      <c r="CHY16" s="257"/>
      <c r="CHZ16" s="257"/>
      <c r="CIA16" s="257"/>
      <c r="CIB16" s="257"/>
      <c r="CIC16" s="257"/>
      <c r="CID16" s="257"/>
      <c r="CIE16" s="257"/>
      <c r="CIF16" s="257"/>
      <c r="CIG16" s="257"/>
      <c r="CIH16" s="257"/>
      <c r="CII16" s="257"/>
      <c r="CIJ16" s="257"/>
      <c r="CIK16" s="257"/>
      <c r="CIL16" s="257"/>
      <c r="CIM16" s="257"/>
      <c r="CIN16" s="257"/>
      <c r="CIO16" s="257"/>
      <c r="CIP16" s="257"/>
      <c r="CIQ16" s="257"/>
      <c r="CIR16" s="257"/>
      <c r="CIS16" s="257"/>
      <c r="CIT16" s="257"/>
      <c r="CIU16" s="257"/>
      <c r="CIV16" s="257"/>
      <c r="CIW16" s="257"/>
      <c r="CIX16" s="257"/>
      <c r="CIY16" s="257"/>
      <c r="CIZ16" s="257"/>
      <c r="CJA16" s="257"/>
      <c r="CJB16" s="257"/>
      <c r="CJC16" s="257"/>
      <c r="CJD16" s="257"/>
      <c r="CJE16" s="257"/>
      <c r="CJF16" s="257"/>
      <c r="CJG16" s="257"/>
      <c r="CJH16" s="257"/>
      <c r="CJI16" s="257"/>
      <c r="CJJ16" s="257"/>
      <c r="CJK16" s="257"/>
      <c r="CJL16" s="257"/>
      <c r="CJM16" s="257"/>
      <c r="CJN16" s="257"/>
      <c r="CJO16" s="257"/>
      <c r="CJP16" s="257"/>
      <c r="CJQ16" s="257"/>
      <c r="CJR16" s="257"/>
      <c r="CJS16" s="257"/>
      <c r="CJT16" s="257"/>
      <c r="CJU16" s="257"/>
      <c r="CJV16" s="257"/>
      <c r="CJW16" s="257"/>
      <c r="CJX16" s="257"/>
      <c r="CJY16" s="257"/>
      <c r="CJZ16" s="257"/>
      <c r="CKA16" s="257"/>
      <c r="CKB16" s="257"/>
      <c r="CKC16" s="257"/>
      <c r="CKD16" s="257"/>
      <c r="CKE16" s="257"/>
      <c r="CKF16" s="257"/>
      <c r="CKG16" s="257"/>
      <c r="CKH16" s="257"/>
      <c r="CKI16" s="257"/>
      <c r="CKJ16" s="257"/>
      <c r="CKK16" s="257"/>
      <c r="CKL16" s="257"/>
      <c r="CKM16" s="257"/>
      <c r="CKN16" s="257"/>
      <c r="CKO16" s="257"/>
      <c r="CKP16" s="257"/>
      <c r="CKQ16" s="257"/>
      <c r="CKR16" s="257"/>
      <c r="CKS16" s="257"/>
      <c r="CKT16" s="257"/>
      <c r="CKU16" s="257"/>
      <c r="CKV16" s="257"/>
      <c r="CKW16" s="257"/>
      <c r="CKX16" s="257"/>
      <c r="CKY16" s="257"/>
      <c r="CKZ16" s="257"/>
      <c r="CLA16" s="257"/>
      <c r="CLB16" s="257"/>
      <c r="CLC16" s="257"/>
      <c r="CLD16" s="257"/>
      <c r="CLE16" s="257"/>
      <c r="CLF16" s="257"/>
      <c r="CLG16" s="257"/>
      <c r="CLH16" s="257"/>
      <c r="CLI16" s="257"/>
      <c r="CLJ16" s="257"/>
      <c r="CLK16" s="257"/>
      <c r="CLL16" s="257"/>
      <c r="CLM16" s="257"/>
      <c r="CLN16" s="257"/>
      <c r="CLO16" s="257"/>
      <c r="CLP16" s="257"/>
      <c r="CLQ16" s="257"/>
      <c r="CLR16" s="257"/>
      <c r="CLS16" s="257"/>
      <c r="CLT16" s="257"/>
      <c r="CLU16" s="257"/>
      <c r="CLV16" s="257"/>
      <c r="CLW16" s="257"/>
      <c r="CLX16" s="257"/>
      <c r="CLY16" s="257"/>
      <c r="CLZ16" s="257"/>
      <c r="CMA16" s="257"/>
      <c r="CMB16" s="257"/>
      <c r="CMC16" s="257"/>
      <c r="CMD16" s="257"/>
      <c r="CME16" s="257"/>
      <c r="CMF16" s="257"/>
      <c r="CMG16" s="257"/>
      <c r="CMH16" s="257"/>
      <c r="CMI16" s="257"/>
      <c r="CMJ16" s="257"/>
      <c r="CMK16" s="257"/>
      <c r="CML16" s="257"/>
      <c r="CMM16" s="257"/>
      <c r="CMN16" s="257"/>
      <c r="CMO16" s="257"/>
      <c r="CMP16" s="257"/>
      <c r="CMQ16" s="257"/>
      <c r="CMR16" s="257"/>
      <c r="CMS16" s="257"/>
      <c r="CMT16" s="257"/>
      <c r="CMU16" s="257"/>
      <c r="CMV16" s="257"/>
      <c r="CMW16" s="257"/>
      <c r="CMX16" s="257"/>
      <c r="CMY16" s="257"/>
      <c r="CMZ16" s="257"/>
      <c r="CNA16" s="257"/>
      <c r="CNB16" s="257"/>
      <c r="CNC16" s="257"/>
      <c r="CND16" s="257"/>
      <c r="CNE16" s="257"/>
      <c r="CNF16" s="257"/>
      <c r="CNG16" s="257"/>
      <c r="CNH16" s="257"/>
      <c r="CNI16" s="257"/>
      <c r="CNJ16" s="257"/>
      <c r="CNK16" s="257"/>
      <c r="CNL16" s="257"/>
      <c r="CNM16" s="257"/>
      <c r="CNN16" s="257"/>
      <c r="CNO16" s="257"/>
      <c r="CNP16" s="257"/>
      <c r="CNQ16" s="257"/>
      <c r="CNR16" s="257"/>
      <c r="CNS16" s="257"/>
      <c r="CNT16" s="257"/>
      <c r="CNU16" s="257"/>
      <c r="CNV16" s="257"/>
      <c r="CNW16" s="257"/>
      <c r="CNX16" s="257"/>
      <c r="CNY16" s="257"/>
      <c r="CNZ16" s="257"/>
      <c r="COA16" s="257"/>
      <c r="COB16" s="257"/>
      <c r="COC16" s="257"/>
      <c r="COD16" s="257"/>
      <c r="COE16" s="257"/>
      <c r="COF16" s="257"/>
      <c r="COG16" s="257"/>
      <c r="COH16" s="257"/>
      <c r="COI16" s="257"/>
      <c r="COJ16" s="257"/>
      <c r="COK16" s="257"/>
      <c r="COL16" s="257"/>
      <c r="COM16" s="257"/>
      <c r="CON16" s="257"/>
      <c r="COO16" s="257"/>
      <c r="COP16" s="257"/>
      <c r="COQ16" s="257"/>
      <c r="COR16" s="257"/>
      <c r="COS16" s="257"/>
      <c r="COT16" s="257"/>
      <c r="COU16" s="257"/>
      <c r="COV16" s="257"/>
      <c r="COW16" s="257"/>
      <c r="COX16" s="257"/>
      <c r="COY16" s="257"/>
      <c r="COZ16" s="257"/>
      <c r="CPA16" s="257"/>
      <c r="CPB16" s="257"/>
      <c r="CPC16" s="257"/>
      <c r="CPD16" s="257"/>
      <c r="CPE16" s="257"/>
      <c r="CPF16" s="257"/>
      <c r="CPG16" s="257"/>
      <c r="CPH16" s="257"/>
      <c r="CPI16" s="257"/>
      <c r="CPJ16" s="257"/>
      <c r="CPK16" s="257"/>
      <c r="CPL16" s="257"/>
      <c r="CPM16" s="257"/>
      <c r="CPN16" s="257"/>
      <c r="CPO16" s="257"/>
      <c r="CPP16" s="257"/>
      <c r="CPQ16" s="257"/>
      <c r="CPR16" s="257"/>
      <c r="CPS16" s="257"/>
      <c r="CPT16" s="257"/>
      <c r="CPU16" s="257"/>
      <c r="CPV16" s="257"/>
      <c r="CPW16" s="257"/>
      <c r="CPX16" s="257"/>
      <c r="CPY16" s="257"/>
      <c r="CPZ16" s="257"/>
      <c r="CQA16" s="257"/>
      <c r="CQB16" s="257"/>
      <c r="CQC16" s="257"/>
      <c r="CQD16" s="257"/>
      <c r="CQE16" s="257"/>
      <c r="CQF16" s="257"/>
      <c r="CQG16" s="257"/>
      <c r="CQH16" s="257"/>
      <c r="CQI16" s="257"/>
      <c r="CQJ16" s="257"/>
      <c r="CQK16" s="257"/>
      <c r="CQL16" s="257"/>
      <c r="CQM16" s="257"/>
      <c r="CQN16" s="257"/>
      <c r="CQO16" s="257"/>
      <c r="CQP16" s="257"/>
      <c r="CQQ16" s="257"/>
      <c r="CQR16" s="257"/>
      <c r="CQS16" s="257"/>
      <c r="CQT16" s="257"/>
      <c r="CQU16" s="257"/>
      <c r="CQV16" s="257"/>
      <c r="CQW16" s="257"/>
      <c r="CQX16" s="257"/>
      <c r="CQY16" s="257"/>
      <c r="CQZ16" s="257"/>
      <c r="CRA16" s="257"/>
      <c r="CRB16" s="257"/>
      <c r="CRC16" s="257"/>
      <c r="CRD16" s="257"/>
      <c r="CRE16" s="257"/>
      <c r="CRF16" s="257"/>
      <c r="CRG16" s="257"/>
      <c r="CRH16" s="257"/>
      <c r="CRI16" s="257"/>
      <c r="CRJ16" s="257"/>
      <c r="CRK16" s="257"/>
      <c r="CRL16" s="257"/>
      <c r="CRM16" s="257"/>
      <c r="CRN16" s="257"/>
      <c r="CRO16" s="257"/>
      <c r="CRP16" s="257"/>
      <c r="CRQ16" s="257"/>
      <c r="CRR16" s="257"/>
      <c r="CRS16" s="257"/>
      <c r="CRT16" s="257"/>
      <c r="CRU16" s="257"/>
      <c r="CRV16" s="257"/>
      <c r="CRW16" s="257"/>
      <c r="CRX16" s="257"/>
      <c r="CRY16" s="257"/>
      <c r="CRZ16" s="257"/>
      <c r="CSA16" s="257"/>
      <c r="CSB16" s="257"/>
      <c r="CSC16" s="257"/>
      <c r="CSD16" s="257"/>
      <c r="CSE16" s="257"/>
      <c r="CSF16" s="257"/>
      <c r="CSG16" s="257"/>
      <c r="CSH16" s="257"/>
      <c r="CSI16" s="257"/>
      <c r="CSJ16" s="257"/>
      <c r="CSK16" s="257"/>
      <c r="CSL16" s="257"/>
      <c r="CSM16" s="257"/>
      <c r="CSN16" s="257"/>
      <c r="CSO16" s="257"/>
      <c r="CSP16" s="257"/>
      <c r="CSQ16" s="257"/>
      <c r="CSR16" s="257"/>
      <c r="CSS16" s="257"/>
      <c r="CST16" s="257"/>
      <c r="CSU16" s="257"/>
      <c r="CSV16" s="257"/>
      <c r="CSW16" s="257"/>
      <c r="CSX16" s="257"/>
      <c r="CSY16" s="257"/>
      <c r="CSZ16" s="257"/>
      <c r="CTA16" s="257"/>
      <c r="CTB16" s="257"/>
      <c r="CTC16" s="257"/>
      <c r="CTD16" s="257"/>
      <c r="CTE16" s="257"/>
      <c r="CTF16" s="257"/>
      <c r="CTG16" s="257"/>
      <c r="CTH16" s="257"/>
      <c r="CTI16" s="257"/>
      <c r="CTJ16" s="257"/>
      <c r="CTK16" s="257"/>
      <c r="CTL16" s="257"/>
      <c r="CTM16" s="257"/>
      <c r="CTN16" s="257"/>
      <c r="CTO16" s="257"/>
      <c r="CTP16" s="257"/>
      <c r="CTQ16" s="257"/>
      <c r="CTR16" s="257"/>
      <c r="CTS16" s="257"/>
      <c r="CTT16" s="257"/>
      <c r="CTU16" s="257"/>
      <c r="CTV16" s="257"/>
      <c r="CTW16" s="257"/>
      <c r="CTX16" s="257"/>
      <c r="CTY16" s="257"/>
      <c r="CTZ16" s="257"/>
      <c r="CUA16" s="257"/>
      <c r="CUB16" s="257"/>
      <c r="CUC16" s="257"/>
      <c r="CUD16" s="257"/>
      <c r="CUE16" s="257"/>
      <c r="CUF16" s="257"/>
      <c r="CUG16" s="257"/>
      <c r="CUH16" s="257"/>
      <c r="CUI16" s="257"/>
      <c r="CUJ16" s="257"/>
      <c r="CUK16" s="257"/>
      <c r="CUL16" s="257"/>
      <c r="CUM16" s="257"/>
      <c r="CUN16" s="257"/>
      <c r="CUO16" s="257"/>
      <c r="CUP16" s="257"/>
      <c r="CUQ16" s="257"/>
      <c r="CUR16" s="257"/>
      <c r="CUS16" s="257"/>
      <c r="CUT16" s="257"/>
      <c r="CUU16" s="257"/>
      <c r="CUV16" s="257"/>
      <c r="CUW16" s="257"/>
      <c r="CUX16" s="257"/>
      <c r="CUY16" s="257"/>
      <c r="CUZ16" s="257"/>
      <c r="CVA16" s="257"/>
      <c r="CVB16" s="257"/>
      <c r="CVC16" s="257"/>
      <c r="CVD16" s="257"/>
      <c r="CVE16" s="257"/>
      <c r="CVF16" s="257"/>
      <c r="CVG16" s="257"/>
      <c r="CVH16" s="257"/>
      <c r="CVI16" s="257"/>
      <c r="CVJ16" s="257"/>
      <c r="CVK16" s="257"/>
      <c r="CVL16" s="257"/>
      <c r="CVM16" s="257"/>
      <c r="CVN16" s="257"/>
      <c r="CVO16" s="257"/>
      <c r="CVP16" s="257"/>
      <c r="CVQ16" s="257"/>
      <c r="CVR16" s="257"/>
      <c r="CVS16" s="257"/>
      <c r="CVT16" s="257"/>
      <c r="CVU16" s="257"/>
      <c r="CVV16" s="257"/>
      <c r="CVW16" s="257"/>
      <c r="CVX16" s="257"/>
      <c r="CVY16" s="257"/>
      <c r="CVZ16" s="257"/>
      <c r="CWA16" s="257"/>
      <c r="CWB16" s="257"/>
      <c r="CWC16" s="257"/>
      <c r="CWD16" s="257"/>
      <c r="CWE16" s="257"/>
      <c r="CWF16" s="257"/>
      <c r="CWG16" s="257"/>
      <c r="CWH16" s="257"/>
      <c r="CWI16" s="257"/>
      <c r="CWJ16" s="257"/>
      <c r="CWK16" s="257"/>
      <c r="CWL16" s="257"/>
      <c r="CWM16" s="257"/>
      <c r="CWN16" s="257"/>
      <c r="CWO16" s="257"/>
      <c r="CWP16" s="257"/>
      <c r="CWQ16" s="257"/>
      <c r="CWR16" s="257"/>
      <c r="CWS16" s="257"/>
      <c r="CWT16" s="257"/>
      <c r="CWU16" s="257"/>
      <c r="CWV16" s="257"/>
      <c r="CWW16" s="257"/>
      <c r="CWX16" s="257"/>
      <c r="CWY16" s="257"/>
      <c r="CWZ16" s="257"/>
      <c r="CXA16" s="257"/>
      <c r="CXB16" s="257"/>
      <c r="CXC16" s="257"/>
      <c r="CXD16" s="257"/>
      <c r="CXE16" s="257"/>
      <c r="CXF16" s="257"/>
      <c r="CXG16" s="257"/>
      <c r="CXH16" s="257"/>
      <c r="CXI16" s="257"/>
      <c r="CXJ16" s="257"/>
      <c r="CXK16" s="257"/>
      <c r="CXL16" s="257"/>
      <c r="CXM16" s="257"/>
      <c r="CXN16" s="257"/>
      <c r="CXO16" s="257"/>
      <c r="CXP16" s="257"/>
      <c r="CXQ16" s="257"/>
      <c r="CXR16" s="257"/>
      <c r="CXS16" s="257"/>
      <c r="CXT16" s="257"/>
      <c r="CXU16" s="257"/>
      <c r="CXV16" s="257"/>
      <c r="CXW16" s="257"/>
      <c r="CXX16" s="257"/>
      <c r="CXY16" s="257"/>
      <c r="CXZ16" s="257"/>
      <c r="CYA16" s="257"/>
      <c r="CYB16" s="257"/>
      <c r="CYC16" s="257"/>
      <c r="CYD16" s="257"/>
      <c r="CYE16" s="257"/>
      <c r="CYF16" s="257"/>
      <c r="CYG16" s="257"/>
      <c r="CYH16" s="257"/>
      <c r="CYI16" s="257"/>
      <c r="CYJ16" s="257"/>
      <c r="CYK16" s="257"/>
      <c r="CYL16" s="257"/>
      <c r="CYM16" s="257"/>
      <c r="CYN16" s="257"/>
      <c r="CYO16" s="257"/>
      <c r="CYP16" s="257"/>
      <c r="CYQ16" s="257"/>
      <c r="CYR16" s="257"/>
      <c r="CYS16" s="257"/>
      <c r="CYT16" s="257"/>
      <c r="CYU16" s="257"/>
      <c r="CYV16" s="257"/>
      <c r="CYW16" s="257"/>
      <c r="CYX16" s="257"/>
      <c r="CYY16" s="257"/>
      <c r="CYZ16" s="257"/>
      <c r="CZA16" s="257"/>
      <c r="CZB16" s="257"/>
      <c r="CZC16" s="257"/>
      <c r="CZD16" s="257"/>
      <c r="CZE16" s="257"/>
      <c r="CZF16" s="257"/>
      <c r="CZG16" s="257"/>
      <c r="CZH16" s="257"/>
      <c r="CZI16" s="257"/>
      <c r="CZJ16" s="257"/>
      <c r="CZK16" s="257"/>
      <c r="CZL16" s="257"/>
      <c r="CZM16" s="257"/>
      <c r="CZN16" s="257"/>
      <c r="CZO16" s="257"/>
      <c r="CZP16" s="257"/>
      <c r="CZQ16" s="257"/>
      <c r="CZR16" s="257"/>
      <c r="CZS16" s="257"/>
      <c r="CZT16" s="257"/>
      <c r="CZU16" s="257"/>
      <c r="CZV16" s="257"/>
      <c r="CZW16" s="257"/>
      <c r="CZX16" s="257"/>
      <c r="CZY16" s="257"/>
      <c r="CZZ16" s="257"/>
      <c r="DAA16" s="257"/>
      <c r="DAB16" s="257"/>
      <c r="DAC16" s="257"/>
      <c r="DAD16" s="257"/>
      <c r="DAE16" s="257"/>
      <c r="DAF16" s="257"/>
      <c r="DAG16" s="257"/>
      <c r="DAH16" s="257"/>
      <c r="DAI16" s="257"/>
      <c r="DAJ16" s="257"/>
      <c r="DAK16" s="257"/>
      <c r="DAL16" s="257"/>
      <c r="DAM16" s="257"/>
      <c r="DAN16" s="257"/>
      <c r="DAO16" s="257"/>
      <c r="DAP16" s="257"/>
      <c r="DAQ16" s="257"/>
      <c r="DAR16" s="257"/>
      <c r="DAS16" s="257"/>
      <c r="DAT16" s="257"/>
      <c r="DAU16" s="257"/>
      <c r="DAV16" s="257"/>
      <c r="DAW16" s="257"/>
      <c r="DAX16" s="257"/>
      <c r="DAY16" s="257"/>
      <c r="DAZ16" s="257"/>
      <c r="DBA16" s="257"/>
      <c r="DBB16" s="257"/>
      <c r="DBC16" s="257"/>
      <c r="DBD16" s="257"/>
      <c r="DBE16" s="257"/>
      <c r="DBF16" s="257"/>
      <c r="DBG16" s="257"/>
      <c r="DBH16" s="257"/>
      <c r="DBI16" s="257"/>
      <c r="DBJ16" s="257"/>
      <c r="DBK16" s="257"/>
      <c r="DBL16" s="257"/>
      <c r="DBM16" s="257"/>
      <c r="DBN16" s="257"/>
      <c r="DBO16" s="257"/>
      <c r="DBP16" s="257"/>
      <c r="DBQ16" s="257"/>
      <c r="DBR16" s="257"/>
      <c r="DBS16" s="257"/>
      <c r="DBT16" s="257"/>
      <c r="DBU16" s="257"/>
      <c r="DBV16" s="257"/>
      <c r="DBW16" s="257"/>
      <c r="DBX16" s="257"/>
      <c r="DBY16" s="257"/>
      <c r="DBZ16" s="257"/>
      <c r="DCA16" s="257"/>
      <c r="DCB16" s="257"/>
      <c r="DCC16" s="257"/>
      <c r="DCD16" s="257"/>
      <c r="DCE16" s="257"/>
      <c r="DCF16" s="257"/>
      <c r="DCG16" s="257"/>
      <c r="DCH16" s="257"/>
      <c r="DCI16" s="257"/>
      <c r="DCJ16" s="257"/>
      <c r="DCK16" s="257"/>
      <c r="DCL16" s="257"/>
      <c r="DCM16" s="257"/>
      <c r="DCN16" s="257"/>
      <c r="DCO16" s="257"/>
      <c r="DCP16" s="257"/>
      <c r="DCQ16" s="257"/>
      <c r="DCR16" s="257"/>
      <c r="DCS16" s="257"/>
      <c r="DCT16" s="257"/>
      <c r="DCU16" s="257"/>
      <c r="DCV16" s="257"/>
      <c r="DCW16" s="257"/>
      <c r="DCX16" s="257"/>
      <c r="DCY16" s="257"/>
      <c r="DCZ16" s="257"/>
      <c r="DDA16" s="257"/>
      <c r="DDB16" s="257"/>
      <c r="DDC16" s="257"/>
      <c r="DDD16" s="257"/>
      <c r="DDE16" s="257"/>
      <c r="DDF16" s="257"/>
      <c r="DDG16" s="257"/>
      <c r="DDH16" s="257"/>
      <c r="DDI16" s="257"/>
      <c r="DDJ16" s="257"/>
      <c r="DDK16" s="257"/>
      <c r="DDL16" s="257"/>
      <c r="DDM16" s="257"/>
      <c r="DDN16" s="257"/>
      <c r="DDO16" s="257"/>
      <c r="DDP16" s="257"/>
      <c r="DDQ16" s="257"/>
      <c r="DDR16" s="257"/>
      <c r="DDS16" s="257"/>
      <c r="DDT16" s="257"/>
      <c r="DDU16" s="257"/>
      <c r="DDV16" s="257"/>
      <c r="DDW16" s="257"/>
      <c r="DDX16" s="257"/>
      <c r="DDY16" s="257"/>
      <c r="DDZ16" s="257"/>
      <c r="DEA16" s="257"/>
      <c r="DEB16" s="257"/>
      <c r="DEC16" s="257"/>
      <c r="DED16" s="257"/>
      <c r="DEE16" s="257"/>
      <c r="DEF16" s="257"/>
      <c r="DEG16" s="257"/>
      <c r="DEH16" s="257"/>
      <c r="DEI16" s="257"/>
      <c r="DEJ16" s="257"/>
      <c r="DEK16" s="257"/>
      <c r="DEL16" s="257"/>
      <c r="DEM16" s="257"/>
      <c r="DEN16" s="257"/>
      <c r="DEO16" s="257"/>
      <c r="DEP16" s="257"/>
      <c r="DEQ16" s="257"/>
      <c r="DER16" s="257"/>
      <c r="DES16" s="257"/>
      <c r="DET16" s="257"/>
      <c r="DEU16" s="257"/>
      <c r="DEV16" s="257"/>
      <c r="DEW16" s="257"/>
      <c r="DEX16" s="257"/>
      <c r="DEY16" s="257"/>
      <c r="DEZ16" s="257"/>
      <c r="DFA16" s="257"/>
      <c r="DFB16" s="257"/>
      <c r="DFC16" s="257"/>
      <c r="DFD16" s="257"/>
      <c r="DFE16" s="257"/>
      <c r="DFF16" s="257"/>
      <c r="DFG16" s="257"/>
      <c r="DFH16" s="257"/>
      <c r="DFI16" s="257"/>
      <c r="DFJ16" s="257"/>
      <c r="DFK16" s="257"/>
      <c r="DFL16" s="257"/>
      <c r="DFM16" s="257"/>
      <c r="DFN16" s="257"/>
      <c r="DFO16" s="257"/>
      <c r="DFP16" s="257"/>
      <c r="DFQ16" s="257"/>
      <c r="DFR16" s="257"/>
      <c r="DFS16" s="257"/>
      <c r="DFT16" s="257"/>
      <c r="DFU16" s="257"/>
      <c r="DFV16" s="257"/>
      <c r="DFW16" s="257"/>
      <c r="DFX16" s="257"/>
      <c r="DFY16" s="257"/>
      <c r="DFZ16" s="257"/>
      <c r="DGA16" s="257"/>
      <c r="DGB16" s="257"/>
      <c r="DGC16" s="257"/>
      <c r="DGD16" s="257"/>
      <c r="DGE16" s="257"/>
      <c r="DGF16" s="257"/>
      <c r="DGG16" s="257"/>
      <c r="DGH16" s="257"/>
      <c r="DGI16" s="257"/>
      <c r="DGJ16" s="257"/>
      <c r="DGK16" s="257"/>
      <c r="DGL16" s="257"/>
      <c r="DGM16" s="257"/>
      <c r="DGN16" s="257"/>
      <c r="DGO16" s="257"/>
      <c r="DGP16" s="257"/>
      <c r="DGQ16" s="257"/>
      <c r="DGR16" s="257"/>
      <c r="DGS16" s="257"/>
      <c r="DGT16" s="257"/>
      <c r="DGU16" s="257"/>
      <c r="DGV16" s="257"/>
      <c r="DGW16" s="257"/>
      <c r="DGX16" s="257"/>
      <c r="DGY16" s="257"/>
      <c r="DGZ16" s="257"/>
      <c r="DHA16" s="257"/>
      <c r="DHB16" s="257"/>
      <c r="DHC16" s="257"/>
      <c r="DHD16" s="257"/>
      <c r="DHE16" s="257"/>
      <c r="DHF16" s="257"/>
      <c r="DHG16" s="257"/>
      <c r="DHH16" s="257"/>
      <c r="DHI16" s="257"/>
      <c r="DHJ16" s="257"/>
      <c r="DHK16" s="257"/>
      <c r="DHL16" s="257"/>
      <c r="DHM16" s="257"/>
      <c r="DHN16" s="257"/>
      <c r="DHO16" s="257"/>
      <c r="DHP16" s="257"/>
      <c r="DHQ16" s="257"/>
      <c r="DHR16" s="257"/>
      <c r="DHS16" s="257"/>
      <c r="DHT16" s="257"/>
      <c r="DHU16" s="257"/>
      <c r="DHV16" s="257"/>
      <c r="DHW16" s="257"/>
      <c r="DHX16" s="257"/>
      <c r="DHY16" s="257"/>
      <c r="DHZ16" s="257"/>
      <c r="DIA16" s="257"/>
      <c r="DIB16" s="257"/>
      <c r="DIC16" s="257"/>
      <c r="DID16" s="257"/>
      <c r="DIE16" s="257"/>
      <c r="DIF16" s="257"/>
      <c r="DIG16" s="257"/>
      <c r="DIH16" s="257"/>
      <c r="DII16" s="257"/>
      <c r="DIJ16" s="257"/>
      <c r="DIK16" s="257"/>
      <c r="DIL16" s="257"/>
      <c r="DIM16" s="257"/>
      <c r="DIN16" s="257"/>
      <c r="DIO16" s="257"/>
      <c r="DIP16" s="257"/>
      <c r="DIQ16" s="257"/>
      <c r="DIR16" s="257"/>
      <c r="DIS16" s="257"/>
      <c r="DIT16" s="257"/>
      <c r="DIU16" s="257"/>
      <c r="DIV16" s="257"/>
      <c r="DIW16" s="257"/>
      <c r="DIX16" s="257"/>
      <c r="DIY16" s="257"/>
      <c r="DIZ16" s="257"/>
      <c r="DJA16" s="257"/>
      <c r="DJB16" s="257"/>
      <c r="DJC16" s="257"/>
      <c r="DJD16" s="257"/>
      <c r="DJE16" s="257"/>
      <c r="DJF16" s="257"/>
      <c r="DJG16" s="257"/>
      <c r="DJH16" s="257"/>
      <c r="DJI16" s="257"/>
      <c r="DJJ16" s="257"/>
      <c r="DJK16" s="257"/>
      <c r="DJL16" s="257"/>
      <c r="DJM16" s="257"/>
      <c r="DJN16" s="257"/>
      <c r="DJO16" s="257"/>
      <c r="DJP16" s="257"/>
      <c r="DJQ16" s="257"/>
      <c r="DJR16" s="257"/>
      <c r="DJS16" s="257"/>
      <c r="DJT16" s="257"/>
      <c r="DJU16" s="257"/>
      <c r="DJV16" s="257"/>
      <c r="DJW16" s="257"/>
      <c r="DJX16" s="257"/>
      <c r="DJY16" s="257"/>
      <c r="DJZ16" s="257"/>
      <c r="DKA16" s="257"/>
      <c r="DKB16" s="257"/>
      <c r="DKC16" s="257"/>
      <c r="DKD16" s="257"/>
      <c r="DKE16" s="257"/>
      <c r="DKF16" s="257"/>
      <c r="DKG16" s="257"/>
      <c r="DKH16" s="257"/>
      <c r="DKI16" s="257"/>
      <c r="DKJ16" s="257"/>
      <c r="DKK16" s="257"/>
      <c r="DKL16" s="257"/>
      <c r="DKM16" s="257"/>
      <c r="DKN16" s="257"/>
      <c r="DKO16" s="257"/>
      <c r="DKP16" s="257"/>
      <c r="DKQ16" s="257"/>
      <c r="DKR16" s="257"/>
      <c r="DKS16" s="257"/>
      <c r="DKT16" s="257"/>
      <c r="DKU16" s="257"/>
      <c r="DKV16" s="257"/>
      <c r="DKW16" s="257"/>
      <c r="DKX16" s="257"/>
      <c r="DKY16" s="257"/>
      <c r="DKZ16" s="257"/>
      <c r="DLA16" s="257"/>
      <c r="DLB16" s="257"/>
      <c r="DLC16" s="257"/>
      <c r="DLD16" s="257"/>
      <c r="DLE16" s="257"/>
      <c r="DLF16" s="257"/>
      <c r="DLG16" s="257"/>
      <c r="DLH16" s="257"/>
      <c r="DLI16" s="257"/>
      <c r="DLJ16" s="257"/>
      <c r="DLK16" s="257"/>
      <c r="DLL16" s="257"/>
      <c r="DLM16" s="257"/>
      <c r="DLN16" s="257"/>
      <c r="DLO16" s="257"/>
      <c r="DLP16" s="257"/>
      <c r="DLQ16" s="257"/>
      <c r="DLR16" s="257"/>
      <c r="DLS16" s="257"/>
      <c r="DLT16" s="257"/>
      <c r="DLU16" s="257"/>
      <c r="DLV16" s="257"/>
      <c r="DLW16" s="257"/>
      <c r="DLX16" s="257"/>
      <c r="DLY16" s="257"/>
      <c r="DLZ16" s="257"/>
      <c r="DMA16" s="257"/>
      <c r="DMB16" s="257"/>
      <c r="DMC16" s="257"/>
      <c r="DMD16" s="257"/>
      <c r="DME16" s="257"/>
      <c r="DMF16" s="257"/>
      <c r="DMG16" s="257"/>
      <c r="DMH16" s="257"/>
      <c r="DMI16" s="257"/>
      <c r="DMJ16" s="257"/>
      <c r="DMK16" s="257"/>
      <c r="DML16" s="257"/>
      <c r="DMM16" s="257"/>
      <c r="DMN16" s="257"/>
      <c r="DMO16" s="257"/>
      <c r="DMP16" s="257"/>
      <c r="DMQ16" s="257"/>
      <c r="DMR16" s="257"/>
      <c r="DMS16" s="257"/>
      <c r="DMT16" s="257"/>
      <c r="DMU16" s="257"/>
      <c r="DMV16" s="257"/>
      <c r="DMW16" s="257"/>
      <c r="DMX16" s="257"/>
      <c r="DMY16" s="257"/>
      <c r="DMZ16" s="257"/>
      <c r="DNA16" s="257"/>
      <c r="DNB16" s="257"/>
      <c r="DNC16" s="257"/>
      <c r="DND16" s="257"/>
      <c r="DNE16" s="257"/>
      <c r="DNF16" s="257"/>
      <c r="DNG16" s="257"/>
      <c r="DNH16" s="257"/>
      <c r="DNI16" s="257"/>
      <c r="DNJ16" s="257"/>
      <c r="DNK16" s="257"/>
      <c r="DNL16" s="257"/>
      <c r="DNM16" s="257"/>
      <c r="DNN16" s="257"/>
      <c r="DNO16" s="257"/>
      <c r="DNP16" s="257"/>
      <c r="DNQ16" s="257"/>
      <c r="DNR16" s="257"/>
      <c r="DNS16" s="257"/>
      <c r="DNT16" s="257"/>
      <c r="DNU16" s="257"/>
      <c r="DNV16" s="257"/>
      <c r="DNW16" s="257"/>
      <c r="DNX16" s="257"/>
      <c r="DNY16" s="257"/>
      <c r="DNZ16" s="257"/>
      <c r="DOA16" s="257"/>
      <c r="DOB16" s="257"/>
      <c r="DOC16" s="257"/>
      <c r="DOD16" s="257"/>
      <c r="DOE16" s="257"/>
      <c r="DOF16" s="257"/>
      <c r="DOG16" s="257"/>
      <c r="DOH16" s="257"/>
      <c r="DOI16" s="257"/>
      <c r="DOJ16" s="257"/>
      <c r="DOK16" s="257"/>
      <c r="DOL16" s="257"/>
      <c r="DOM16" s="257"/>
      <c r="DON16" s="257"/>
      <c r="DOO16" s="257"/>
      <c r="DOP16" s="257"/>
      <c r="DOQ16" s="257"/>
      <c r="DOR16" s="257"/>
      <c r="DOS16" s="257"/>
      <c r="DOT16" s="257"/>
      <c r="DOU16" s="257"/>
      <c r="DOV16" s="257"/>
      <c r="DOW16" s="257"/>
      <c r="DOX16" s="257"/>
      <c r="DOY16" s="257"/>
      <c r="DOZ16" s="257"/>
      <c r="DPA16" s="257"/>
      <c r="DPB16" s="257"/>
      <c r="DPC16" s="257"/>
      <c r="DPD16" s="257"/>
      <c r="DPE16" s="257"/>
      <c r="DPF16" s="257"/>
      <c r="DPG16" s="257"/>
      <c r="DPH16" s="257"/>
      <c r="DPI16" s="257"/>
      <c r="DPJ16" s="257"/>
      <c r="DPK16" s="257"/>
      <c r="DPL16" s="257"/>
      <c r="DPM16" s="257"/>
      <c r="DPN16" s="257"/>
      <c r="DPO16" s="257"/>
      <c r="DPP16" s="257"/>
      <c r="DPQ16" s="257"/>
      <c r="DPR16" s="257"/>
      <c r="DPS16" s="257"/>
      <c r="DPT16" s="257"/>
      <c r="DPU16" s="257"/>
      <c r="DPV16" s="257"/>
      <c r="DPW16" s="257"/>
      <c r="DPX16" s="257"/>
      <c r="DPY16" s="257"/>
      <c r="DPZ16" s="257"/>
      <c r="DQA16" s="257"/>
      <c r="DQB16" s="257"/>
      <c r="DQC16" s="257"/>
      <c r="DQD16" s="257"/>
      <c r="DQE16" s="257"/>
      <c r="DQF16" s="257"/>
      <c r="DQG16" s="257"/>
      <c r="DQH16" s="257"/>
      <c r="DQI16" s="257"/>
      <c r="DQJ16" s="257"/>
      <c r="DQK16" s="257"/>
      <c r="DQL16" s="257"/>
      <c r="DQM16" s="257"/>
      <c r="DQN16" s="257"/>
      <c r="DQO16" s="257"/>
      <c r="DQP16" s="257"/>
      <c r="DQQ16" s="257"/>
      <c r="DQR16" s="257"/>
      <c r="DQS16" s="257"/>
      <c r="DQT16" s="257"/>
      <c r="DQU16" s="257"/>
      <c r="DQV16" s="257"/>
      <c r="DQW16" s="257"/>
      <c r="DQX16" s="257"/>
      <c r="DQY16" s="257"/>
      <c r="DQZ16" s="257"/>
      <c r="DRA16" s="257"/>
      <c r="DRB16" s="257"/>
      <c r="DRC16" s="257"/>
      <c r="DRD16" s="257"/>
      <c r="DRE16" s="257"/>
      <c r="DRF16" s="257"/>
      <c r="DRG16" s="257"/>
      <c r="DRH16" s="257"/>
      <c r="DRI16" s="257"/>
      <c r="DRJ16" s="257"/>
      <c r="DRK16" s="257"/>
      <c r="DRL16" s="257"/>
      <c r="DRM16" s="257"/>
      <c r="DRN16" s="257"/>
      <c r="DRO16" s="257"/>
      <c r="DRP16" s="257"/>
      <c r="DRQ16" s="257"/>
      <c r="DRR16" s="257"/>
      <c r="DRS16" s="257"/>
      <c r="DRT16" s="257"/>
      <c r="DRU16" s="257"/>
      <c r="DRV16" s="257"/>
      <c r="DRW16" s="257"/>
      <c r="DRX16" s="257"/>
      <c r="DRY16" s="257"/>
      <c r="DRZ16" s="257"/>
      <c r="DSA16" s="257"/>
      <c r="DSB16" s="257"/>
      <c r="DSC16" s="257"/>
      <c r="DSD16" s="257"/>
      <c r="DSE16" s="257"/>
      <c r="DSF16" s="257"/>
      <c r="DSG16" s="257"/>
      <c r="DSH16" s="257"/>
      <c r="DSI16" s="257"/>
      <c r="DSJ16" s="257"/>
      <c r="DSK16" s="257"/>
      <c r="DSL16" s="257"/>
      <c r="DSM16" s="257"/>
      <c r="DSN16" s="257"/>
      <c r="DSO16" s="257"/>
      <c r="DSP16" s="257"/>
      <c r="DSQ16" s="257"/>
      <c r="DSR16" s="257"/>
      <c r="DSS16" s="257"/>
      <c r="DST16" s="257"/>
      <c r="DSU16" s="257"/>
      <c r="DSV16" s="257"/>
      <c r="DSW16" s="257"/>
      <c r="DSX16" s="257"/>
      <c r="DSY16" s="257"/>
      <c r="DSZ16" s="257"/>
      <c r="DTA16" s="257"/>
      <c r="DTB16" s="257"/>
      <c r="DTC16" s="257"/>
      <c r="DTD16" s="257"/>
      <c r="DTE16" s="257"/>
      <c r="DTF16" s="257"/>
      <c r="DTG16" s="257"/>
      <c r="DTH16" s="257"/>
      <c r="DTI16" s="257"/>
      <c r="DTJ16" s="257"/>
      <c r="DTK16" s="257"/>
      <c r="DTL16" s="257"/>
      <c r="DTM16" s="257"/>
      <c r="DTN16" s="257"/>
      <c r="DTO16" s="257"/>
      <c r="DTP16" s="257"/>
      <c r="DTQ16" s="257"/>
      <c r="DTR16" s="257"/>
      <c r="DTS16" s="257"/>
      <c r="DTT16" s="257"/>
      <c r="DTU16" s="257"/>
      <c r="DTV16" s="257"/>
      <c r="DTW16" s="257"/>
      <c r="DTX16" s="257"/>
      <c r="DTY16" s="257"/>
      <c r="DTZ16" s="257"/>
      <c r="DUA16" s="257"/>
      <c r="DUB16" s="257"/>
      <c r="DUC16" s="257"/>
      <c r="DUD16" s="257"/>
      <c r="DUE16" s="257"/>
      <c r="DUF16" s="257"/>
      <c r="DUG16" s="257"/>
      <c r="DUH16" s="257"/>
      <c r="DUI16" s="257"/>
      <c r="DUJ16" s="257"/>
      <c r="DUK16" s="257"/>
      <c r="DUL16" s="257"/>
      <c r="DUM16" s="257"/>
      <c r="DUN16" s="257"/>
      <c r="DUO16" s="257"/>
      <c r="DUP16" s="257"/>
      <c r="DUQ16" s="257"/>
      <c r="DUR16" s="257"/>
      <c r="DUS16" s="257"/>
      <c r="DUT16" s="257"/>
      <c r="DUU16" s="257"/>
      <c r="DUV16" s="257"/>
      <c r="DUW16" s="257"/>
      <c r="DUX16" s="257"/>
      <c r="DUY16" s="257"/>
      <c r="DUZ16" s="257"/>
      <c r="DVA16" s="257"/>
      <c r="DVB16" s="257"/>
      <c r="DVC16" s="257"/>
      <c r="DVD16" s="257"/>
      <c r="DVE16" s="257"/>
      <c r="DVF16" s="257"/>
      <c r="DVG16" s="257"/>
      <c r="DVH16" s="257"/>
      <c r="DVI16" s="257"/>
      <c r="DVJ16" s="257"/>
      <c r="DVK16" s="257"/>
      <c r="DVL16" s="257"/>
      <c r="DVM16" s="257"/>
      <c r="DVN16" s="257"/>
      <c r="DVO16" s="257"/>
      <c r="DVP16" s="257"/>
      <c r="DVQ16" s="257"/>
      <c r="DVR16" s="257"/>
      <c r="DVS16" s="257"/>
      <c r="DVT16" s="257"/>
      <c r="DVU16" s="257"/>
      <c r="DVV16" s="257"/>
      <c r="DVW16" s="257"/>
      <c r="DVX16" s="257"/>
      <c r="DVY16" s="257"/>
      <c r="DVZ16" s="257"/>
      <c r="DWA16" s="257"/>
      <c r="DWB16" s="257"/>
      <c r="DWC16" s="257"/>
      <c r="DWD16" s="257"/>
      <c r="DWE16" s="257"/>
      <c r="DWF16" s="257"/>
      <c r="DWG16" s="257"/>
      <c r="DWH16" s="257"/>
      <c r="DWI16" s="257"/>
      <c r="DWJ16" s="257"/>
      <c r="DWK16" s="257"/>
      <c r="DWL16" s="257"/>
      <c r="DWM16" s="257"/>
      <c r="DWN16" s="257"/>
      <c r="DWO16" s="257"/>
      <c r="DWP16" s="257"/>
      <c r="DWQ16" s="257"/>
      <c r="DWR16" s="257"/>
      <c r="DWS16" s="257"/>
      <c r="DWT16" s="257"/>
      <c r="DWU16" s="257"/>
      <c r="DWV16" s="257"/>
      <c r="DWW16" s="257"/>
      <c r="DWX16" s="257"/>
      <c r="DWY16" s="257"/>
      <c r="DWZ16" s="257"/>
      <c r="DXA16" s="257"/>
      <c r="DXB16" s="257"/>
      <c r="DXC16" s="257"/>
      <c r="DXD16" s="257"/>
      <c r="DXE16" s="257"/>
      <c r="DXF16" s="257"/>
      <c r="DXG16" s="257"/>
      <c r="DXH16" s="257"/>
      <c r="DXI16" s="257"/>
      <c r="DXJ16" s="257"/>
      <c r="DXK16" s="257"/>
      <c r="DXL16" s="257"/>
      <c r="DXM16" s="257"/>
      <c r="DXN16" s="257"/>
      <c r="DXO16" s="257"/>
      <c r="DXP16" s="257"/>
      <c r="DXQ16" s="257"/>
      <c r="DXR16" s="257"/>
      <c r="DXS16" s="257"/>
      <c r="DXT16" s="257"/>
      <c r="DXU16" s="257"/>
      <c r="DXV16" s="257"/>
      <c r="DXW16" s="257"/>
      <c r="DXX16" s="257"/>
      <c r="DXY16" s="257"/>
      <c r="DXZ16" s="257"/>
      <c r="DYA16" s="257"/>
      <c r="DYB16" s="257"/>
      <c r="DYC16" s="257"/>
      <c r="DYD16" s="257"/>
      <c r="DYE16" s="257"/>
      <c r="DYF16" s="257"/>
      <c r="DYG16" s="257"/>
      <c r="DYH16" s="257"/>
      <c r="DYI16" s="257"/>
      <c r="DYJ16" s="257"/>
      <c r="DYK16" s="257"/>
      <c r="DYL16" s="257"/>
      <c r="DYM16" s="257"/>
      <c r="DYN16" s="257"/>
      <c r="DYO16" s="257"/>
      <c r="DYP16" s="257"/>
      <c r="DYQ16" s="257"/>
      <c r="DYR16" s="257"/>
      <c r="DYS16" s="257"/>
      <c r="DYT16" s="257"/>
      <c r="DYU16" s="257"/>
      <c r="DYV16" s="257"/>
      <c r="DYW16" s="257"/>
      <c r="DYX16" s="257"/>
      <c r="DYY16" s="257"/>
      <c r="DYZ16" s="257"/>
      <c r="DZA16" s="257"/>
      <c r="DZB16" s="257"/>
      <c r="DZC16" s="257"/>
      <c r="DZD16" s="257"/>
      <c r="DZE16" s="257"/>
      <c r="DZF16" s="257"/>
      <c r="DZG16" s="257"/>
      <c r="DZH16" s="257"/>
      <c r="DZI16" s="257"/>
      <c r="DZJ16" s="257"/>
      <c r="DZK16" s="257"/>
      <c r="DZL16" s="257"/>
      <c r="DZM16" s="257"/>
      <c r="DZN16" s="257"/>
      <c r="DZO16" s="257"/>
      <c r="DZP16" s="257"/>
      <c r="DZQ16" s="257"/>
      <c r="DZR16" s="257"/>
      <c r="DZS16" s="257"/>
      <c r="DZT16" s="257"/>
      <c r="DZU16" s="257"/>
      <c r="DZV16" s="257"/>
      <c r="DZW16" s="257"/>
      <c r="DZX16" s="257"/>
      <c r="DZY16" s="257"/>
      <c r="DZZ16" s="257"/>
      <c r="EAA16" s="257"/>
      <c r="EAB16" s="257"/>
      <c r="EAC16" s="257"/>
      <c r="EAD16" s="257"/>
      <c r="EAE16" s="257"/>
      <c r="EAF16" s="257"/>
      <c r="EAG16" s="257"/>
      <c r="EAH16" s="257"/>
      <c r="EAI16" s="257"/>
      <c r="EAJ16" s="257"/>
      <c r="EAK16" s="257"/>
      <c r="EAL16" s="257"/>
      <c r="EAM16" s="257"/>
      <c r="EAN16" s="257"/>
      <c r="EAO16" s="257"/>
      <c r="EAP16" s="257"/>
      <c r="EAQ16" s="257"/>
      <c r="EAR16" s="257"/>
      <c r="EAS16" s="257"/>
      <c r="EAT16" s="257"/>
      <c r="EAU16" s="257"/>
      <c r="EAV16" s="257"/>
      <c r="EAW16" s="257"/>
      <c r="EAX16" s="257"/>
      <c r="EAY16" s="257"/>
      <c r="EAZ16" s="257"/>
      <c r="EBA16" s="257"/>
      <c r="EBB16" s="257"/>
      <c r="EBC16" s="257"/>
      <c r="EBD16" s="257"/>
      <c r="EBE16" s="257"/>
      <c r="EBF16" s="257"/>
      <c r="EBG16" s="257"/>
      <c r="EBH16" s="257"/>
      <c r="EBI16" s="257"/>
      <c r="EBJ16" s="257"/>
      <c r="EBK16" s="257"/>
      <c r="EBL16" s="257"/>
      <c r="EBM16" s="257"/>
      <c r="EBN16" s="257"/>
      <c r="EBO16" s="257"/>
      <c r="EBP16" s="257"/>
      <c r="EBQ16" s="257"/>
      <c r="EBR16" s="257"/>
      <c r="EBS16" s="257"/>
      <c r="EBT16" s="257"/>
      <c r="EBU16" s="257"/>
      <c r="EBV16" s="257"/>
      <c r="EBW16" s="257"/>
      <c r="EBX16" s="257"/>
      <c r="EBY16" s="257"/>
      <c r="EBZ16" s="257"/>
      <c r="ECA16" s="257"/>
      <c r="ECB16" s="257"/>
      <c r="ECC16" s="257"/>
      <c r="ECD16" s="257"/>
      <c r="ECE16" s="257"/>
      <c r="ECF16" s="257"/>
      <c r="ECG16" s="257"/>
      <c r="ECH16" s="257"/>
      <c r="ECI16" s="257"/>
      <c r="ECJ16" s="257"/>
      <c r="ECK16" s="257"/>
      <c r="ECL16" s="257"/>
      <c r="ECM16" s="257"/>
      <c r="ECN16" s="257"/>
      <c r="ECO16" s="257"/>
      <c r="ECP16" s="257"/>
      <c r="ECQ16" s="257"/>
      <c r="ECR16" s="257"/>
      <c r="ECS16" s="257"/>
      <c r="ECT16" s="257"/>
      <c r="ECU16" s="257"/>
      <c r="ECV16" s="257"/>
      <c r="ECW16" s="257"/>
      <c r="ECX16" s="257"/>
      <c r="ECY16" s="257"/>
      <c r="ECZ16" s="257"/>
      <c r="EDA16" s="257"/>
      <c r="EDB16" s="257"/>
      <c r="EDC16" s="257"/>
      <c r="EDD16" s="257"/>
      <c r="EDE16" s="257"/>
      <c r="EDF16" s="257"/>
      <c r="EDG16" s="257"/>
      <c r="EDH16" s="257"/>
      <c r="EDI16" s="257"/>
      <c r="EDJ16" s="257"/>
      <c r="EDK16" s="257"/>
      <c r="EDL16" s="257"/>
      <c r="EDM16" s="257"/>
      <c r="EDN16" s="257"/>
      <c r="EDO16" s="257"/>
      <c r="EDP16" s="257"/>
      <c r="EDQ16" s="257"/>
      <c r="EDR16" s="257"/>
      <c r="EDS16" s="257"/>
      <c r="EDT16" s="257"/>
      <c r="EDU16" s="257"/>
      <c r="EDV16" s="257"/>
      <c r="EDW16" s="257"/>
      <c r="EDX16" s="257"/>
      <c r="EDY16" s="257"/>
      <c r="EDZ16" s="257"/>
      <c r="EEA16" s="257"/>
      <c r="EEB16" s="257"/>
      <c r="EEC16" s="257"/>
      <c r="EED16" s="257"/>
      <c r="EEE16" s="257"/>
      <c r="EEF16" s="257"/>
      <c r="EEG16" s="257"/>
      <c r="EEH16" s="257"/>
      <c r="EEI16" s="257"/>
      <c r="EEJ16" s="257"/>
      <c r="EEK16" s="257"/>
      <c r="EEL16" s="257"/>
      <c r="EEM16" s="257"/>
      <c r="EEN16" s="257"/>
      <c r="EEO16" s="257"/>
      <c r="EEP16" s="257"/>
      <c r="EEQ16" s="257"/>
      <c r="EER16" s="257"/>
      <c r="EES16" s="257"/>
      <c r="EET16" s="257"/>
      <c r="EEU16" s="257"/>
      <c r="EEV16" s="257"/>
      <c r="EEW16" s="257"/>
      <c r="EEX16" s="257"/>
      <c r="EEY16" s="257"/>
      <c r="EEZ16" s="257"/>
      <c r="EFA16" s="257"/>
      <c r="EFB16" s="257"/>
      <c r="EFC16" s="257"/>
      <c r="EFD16" s="257"/>
      <c r="EFE16" s="257"/>
      <c r="EFF16" s="257"/>
      <c r="EFG16" s="257"/>
      <c r="EFH16" s="257"/>
      <c r="EFI16" s="257"/>
      <c r="EFJ16" s="257"/>
      <c r="EFK16" s="257"/>
      <c r="EFL16" s="257"/>
      <c r="EFM16" s="257"/>
      <c r="EFN16" s="257"/>
      <c r="EFO16" s="257"/>
      <c r="EFP16" s="257"/>
      <c r="EFQ16" s="257"/>
      <c r="EFR16" s="257"/>
      <c r="EFS16" s="257"/>
      <c r="EFT16" s="257"/>
      <c r="EFU16" s="257"/>
      <c r="EFV16" s="257"/>
      <c r="EFW16" s="257"/>
      <c r="EFX16" s="257"/>
      <c r="EFY16" s="257"/>
      <c r="EFZ16" s="257"/>
      <c r="EGA16" s="257"/>
      <c r="EGB16" s="257"/>
      <c r="EGC16" s="257"/>
      <c r="EGD16" s="257"/>
      <c r="EGE16" s="257"/>
      <c r="EGF16" s="257"/>
      <c r="EGG16" s="257"/>
      <c r="EGH16" s="257"/>
      <c r="EGI16" s="257"/>
      <c r="EGJ16" s="257"/>
      <c r="EGK16" s="257"/>
      <c r="EGL16" s="257"/>
      <c r="EGM16" s="257"/>
      <c r="EGN16" s="257"/>
      <c r="EGO16" s="257"/>
      <c r="EGP16" s="257"/>
      <c r="EGQ16" s="257"/>
      <c r="EGR16" s="257"/>
      <c r="EGS16" s="257"/>
      <c r="EGT16" s="257"/>
      <c r="EGU16" s="257"/>
      <c r="EGV16" s="257"/>
      <c r="EGW16" s="257"/>
      <c r="EGX16" s="257"/>
      <c r="EGY16" s="257"/>
      <c r="EGZ16" s="257"/>
      <c r="EHA16" s="257"/>
      <c r="EHB16" s="257"/>
      <c r="EHC16" s="257"/>
      <c r="EHD16" s="257"/>
      <c r="EHE16" s="257"/>
      <c r="EHF16" s="257"/>
      <c r="EHG16" s="257"/>
      <c r="EHH16" s="257"/>
      <c r="EHI16" s="257"/>
      <c r="EHJ16" s="257"/>
      <c r="EHK16" s="257"/>
      <c r="EHL16" s="257"/>
      <c r="EHM16" s="257"/>
      <c r="EHN16" s="257"/>
      <c r="EHO16" s="257"/>
      <c r="EHP16" s="257"/>
      <c r="EHQ16" s="257"/>
      <c r="EHR16" s="257"/>
      <c r="EHS16" s="257"/>
      <c r="EHT16" s="257"/>
      <c r="EHU16" s="257"/>
      <c r="EHV16" s="257"/>
      <c r="EHW16" s="257"/>
      <c r="EHX16" s="257"/>
      <c r="EHY16" s="257"/>
      <c r="EHZ16" s="257"/>
      <c r="EIA16" s="257"/>
      <c r="EIB16" s="257"/>
      <c r="EIC16" s="257"/>
      <c r="EID16" s="257"/>
      <c r="EIE16" s="257"/>
      <c r="EIF16" s="257"/>
      <c r="EIG16" s="257"/>
      <c r="EIH16" s="257"/>
      <c r="EII16" s="257"/>
      <c r="EIJ16" s="257"/>
      <c r="EIK16" s="257"/>
      <c r="EIL16" s="257"/>
      <c r="EIM16" s="257"/>
      <c r="EIN16" s="257"/>
      <c r="EIO16" s="257"/>
      <c r="EIP16" s="257"/>
      <c r="EIQ16" s="257"/>
      <c r="EIR16" s="257"/>
      <c r="EIS16" s="257"/>
      <c r="EIT16" s="257"/>
      <c r="EIU16" s="257"/>
      <c r="EIV16" s="257"/>
      <c r="EIW16" s="257"/>
      <c r="EIX16" s="257"/>
      <c r="EIY16" s="257"/>
      <c r="EIZ16" s="257"/>
      <c r="EJA16" s="257"/>
      <c r="EJB16" s="257"/>
      <c r="EJC16" s="257"/>
      <c r="EJD16" s="257"/>
      <c r="EJE16" s="257"/>
      <c r="EJF16" s="257"/>
      <c r="EJG16" s="257"/>
      <c r="EJH16" s="257"/>
      <c r="EJI16" s="257"/>
      <c r="EJJ16" s="257"/>
      <c r="EJK16" s="257"/>
      <c r="EJL16" s="257"/>
      <c r="EJM16" s="257"/>
      <c r="EJN16" s="257"/>
      <c r="EJO16" s="257"/>
      <c r="EJP16" s="257"/>
      <c r="EJQ16" s="257"/>
      <c r="EJR16" s="257"/>
      <c r="EJS16" s="257"/>
      <c r="EJT16" s="257"/>
      <c r="EJU16" s="257"/>
      <c r="EJV16" s="257"/>
      <c r="EJW16" s="257"/>
      <c r="EJX16" s="257"/>
      <c r="EJY16" s="257"/>
      <c r="EJZ16" s="257"/>
      <c r="EKA16" s="257"/>
      <c r="EKB16" s="257"/>
      <c r="EKC16" s="257"/>
      <c r="EKD16" s="257"/>
      <c r="EKE16" s="257"/>
      <c r="EKF16" s="257"/>
      <c r="EKG16" s="257"/>
      <c r="EKH16" s="257"/>
      <c r="EKI16" s="257"/>
      <c r="EKJ16" s="257"/>
      <c r="EKK16" s="257"/>
      <c r="EKL16" s="257"/>
      <c r="EKM16" s="257"/>
      <c r="EKN16" s="257"/>
      <c r="EKO16" s="257"/>
      <c r="EKP16" s="257"/>
      <c r="EKQ16" s="257"/>
      <c r="EKR16" s="257"/>
      <c r="EKS16" s="257"/>
      <c r="EKT16" s="257"/>
      <c r="EKU16" s="257"/>
      <c r="EKV16" s="257"/>
      <c r="EKW16" s="257"/>
      <c r="EKX16" s="257"/>
      <c r="EKY16" s="257"/>
      <c r="EKZ16" s="257"/>
      <c r="ELA16" s="257"/>
      <c r="ELB16" s="257"/>
      <c r="ELC16" s="257"/>
      <c r="ELD16" s="257"/>
      <c r="ELE16" s="257"/>
      <c r="ELF16" s="257"/>
      <c r="ELG16" s="257"/>
      <c r="ELH16" s="257"/>
      <c r="ELI16" s="257"/>
      <c r="ELJ16" s="257"/>
      <c r="ELK16" s="257"/>
      <c r="ELL16" s="257"/>
      <c r="ELM16" s="257"/>
      <c r="ELN16" s="257"/>
      <c r="ELO16" s="257"/>
      <c r="ELP16" s="257"/>
      <c r="ELQ16" s="257"/>
      <c r="ELR16" s="257"/>
      <c r="ELS16" s="257"/>
      <c r="ELT16" s="257"/>
      <c r="ELU16" s="257"/>
      <c r="ELV16" s="257"/>
      <c r="ELW16" s="257"/>
      <c r="ELX16" s="257"/>
      <c r="ELY16" s="257"/>
      <c r="ELZ16" s="257"/>
      <c r="EMA16" s="257"/>
      <c r="EMB16" s="257"/>
      <c r="EMC16" s="257"/>
      <c r="EMD16" s="257"/>
      <c r="EME16" s="257"/>
      <c r="EMF16" s="257"/>
      <c r="EMG16" s="257"/>
      <c r="EMH16" s="257"/>
      <c r="EMI16" s="257"/>
      <c r="EMJ16" s="257"/>
      <c r="EMK16" s="257"/>
      <c r="EML16" s="257"/>
      <c r="EMM16" s="257"/>
      <c r="EMN16" s="257"/>
      <c r="EMO16" s="257"/>
      <c r="EMP16" s="257"/>
      <c r="EMQ16" s="257"/>
      <c r="EMR16" s="257"/>
      <c r="EMS16" s="257"/>
      <c r="EMT16" s="257"/>
      <c r="EMU16" s="257"/>
      <c r="EMV16" s="257"/>
      <c r="EMW16" s="257"/>
      <c r="EMX16" s="257"/>
      <c r="EMY16" s="257"/>
      <c r="EMZ16" s="257"/>
      <c r="ENA16" s="257"/>
      <c r="ENB16" s="257"/>
      <c r="ENC16" s="257"/>
      <c r="END16" s="257"/>
      <c r="ENE16" s="257"/>
      <c r="ENF16" s="257"/>
      <c r="ENG16" s="257"/>
      <c r="ENH16" s="257"/>
      <c r="ENI16" s="257"/>
      <c r="ENJ16" s="257"/>
      <c r="ENK16" s="257"/>
      <c r="ENL16" s="257"/>
      <c r="ENM16" s="257"/>
      <c r="ENN16" s="257"/>
      <c r="ENO16" s="257"/>
      <c r="ENP16" s="257"/>
      <c r="ENQ16" s="257"/>
      <c r="ENR16" s="257"/>
      <c r="ENS16" s="257"/>
      <c r="ENT16" s="257"/>
      <c r="ENU16" s="257"/>
      <c r="ENV16" s="257"/>
      <c r="ENW16" s="257"/>
      <c r="ENX16" s="257"/>
      <c r="ENY16" s="257"/>
      <c r="ENZ16" s="257"/>
      <c r="EOA16" s="257"/>
      <c r="EOB16" s="257"/>
      <c r="EOC16" s="257"/>
      <c r="EOD16" s="257"/>
      <c r="EOE16" s="257"/>
      <c r="EOF16" s="257"/>
      <c r="EOG16" s="257"/>
      <c r="EOH16" s="257"/>
      <c r="EOI16" s="257"/>
      <c r="EOJ16" s="257"/>
      <c r="EOK16" s="257"/>
      <c r="EOL16" s="257"/>
      <c r="EOM16" s="257"/>
      <c r="EON16" s="257"/>
      <c r="EOO16" s="257"/>
      <c r="EOP16" s="257"/>
      <c r="EOQ16" s="257"/>
      <c r="EOR16" s="257"/>
      <c r="EOS16" s="257"/>
      <c r="EOT16" s="257"/>
      <c r="EOU16" s="257"/>
      <c r="EOV16" s="257"/>
      <c r="EOW16" s="257"/>
      <c r="EOX16" s="257"/>
      <c r="EOY16" s="257"/>
      <c r="EOZ16" s="257"/>
      <c r="EPA16" s="257"/>
      <c r="EPB16" s="257"/>
      <c r="EPC16" s="257"/>
      <c r="EPD16" s="257"/>
      <c r="EPE16" s="257"/>
      <c r="EPF16" s="257"/>
      <c r="EPG16" s="257"/>
      <c r="EPH16" s="257"/>
      <c r="EPI16" s="257"/>
      <c r="EPJ16" s="257"/>
      <c r="EPK16" s="257"/>
      <c r="EPL16" s="257"/>
      <c r="EPM16" s="257"/>
      <c r="EPN16" s="257"/>
      <c r="EPO16" s="257"/>
      <c r="EPP16" s="257"/>
      <c r="EPQ16" s="257"/>
      <c r="EPR16" s="257"/>
      <c r="EPS16" s="257"/>
      <c r="EPT16" s="257"/>
      <c r="EPU16" s="257"/>
      <c r="EPV16" s="257"/>
      <c r="EPW16" s="257"/>
      <c r="EPX16" s="257"/>
      <c r="EPY16" s="257"/>
      <c r="EPZ16" s="257"/>
      <c r="EQA16" s="257"/>
      <c r="EQB16" s="257"/>
      <c r="EQC16" s="257"/>
      <c r="EQD16" s="257"/>
      <c r="EQE16" s="257"/>
      <c r="EQF16" s="257"/>
      <c r="EQG16" s="257"/>
      <c r="EQH16" s="257"/>
      <c r="EQI16" s="257"/>
      <c r="EQJ16" s="257"/>
      <c r="EQK16" s="257"/>
      <c r="EQL16" s="257"/>
      <c r="EQM16" s="257"/>
      <c r="EQN16" s="257"/>
      <c r="EQO16" s="257"/>
      <c r="EQP16" s="257"/>
      <c r="EQQ16" s="257"/>
      <c r="EQR16" s="257"/>
      <c r="EQS16" s="257"/>
      <c r="EQT16" s="257"/>
      <c r="EQU16" s="257"/>
      <c r="EQV16" s="257"/>
      <c r="EQW16" s="257"/>
      <c r="EQX16" s="257"/>
      <c r="EQY16" s="257"/>
      <c r="EQZ16" s="257"/>
      <c r="ERA16" s="257"/>
      <c r="ERB16" s="257"/>
      <c r="ERC16" s="257"/>
      <c r="ERD16" s="257"/>
      <c r="ERE16" s="257"/>
      <c r="ERF16" s="257"/>
      <c r="ERG16" s="257"/>
      <c r="ERH16" s="257"/>
      <c r="ERI16" s="257"/>
      <c r="ERJ16" s="257"/>
      <c r="ERK16" s="257"/>
      <c r="ERL16" s="257"/>
      <c r="ERM16" s="257"/>
      <c r="ERN16" s="257"/>
      <c r="ERO16" s="257"/>
      <c r="ERP16" s="257"/>
      <c r="ERQ16" s="257"/>
      <c r="ERR16" s="257"/>
      <c r="ERS16" s="257"/>
      <c r="ERT16" s="257"/>
      <c r="ERU16" s="257"/>
      <c r="ERV16" s="257"/>
      <c r="ERW16" s="257"/>
      <c r="ERX16" s="257"/>
      <c r="ERY16" s="257"/>
      <c r="ERZ16" s="257"/>
      <c r="ESA16" s="257"/>
      <c r="ESB16" s="257"/>
      <c r="ESC16" s="257"/>
      <c r="ESD16" s="257"/>
      <c r="ESE16" s="257"/>
      <c r="ESF16" s="257"/>
      <c r="ESG16" s="257"/>
      <c r="ESH16" s="257"/>
      <c r="ESI16" s="257"/>
      <c r="ESJ16" s="257"/>
      <c r="ESK16" s="257"/>
      <c r="ESL16" s="257"/>
      <c r="ESM16" s="257"/>
      <c r="ESN16" s="257"/>
      <c r="ESO16" s="257"/>
      <c r="ESP16" s="257"/>
      <c r="ESQ16" s="257"/>
      <c r="ESR16" s="257"/>
      <c r="ESS16" s="257"/>
      <c r="EST16" s="257"/>
      <c r="ESU16" s="257"/>
      <c r="ESV16" s="257"/>
      <c r="ESW16" s="257"/>
      <c r="ESX16" s="257"/>
      <c r="ESY16" s="257"/>
      <c r="ESZ16" s="257"/>
      <c r="ETA16" s="257"/>
      <c r="ETB16" s="257"/>
      <c r="ETC16" s="257"/>
      <c r="ETD16" s="257"/>
      <c r="ETE16" s="257"/>
      <c r="ETF16" s="257"/>
      <c r="ETG16" s="257"/>
      <c r="ETH16" s="257"/>
      <c r="ETI16" s="257"/>
      <c r="ETJ16" s="257"/>
      <c r="ETK16" s="257"/>
      <c r="ETL16" s="257"/>
      <c r="ETM16" s="257"/>
      <c r="ETN16" s="257"/>
      <c r="ETO16" s="257"/>
      <c r="ETP16" s="257"/>
      <c r="ETQ16" s="257"/>
      <c r="ETR16" s="257"/>
      <c r="ETS16" s="257"/>
      <c r="ETT16" s="257"/>
      <c r="ETU16" s="257"/>
      <c r="ETV16" s="257"/>
      <c r="ETW16" s="257"/>
      <c r="ETX16" s="257"/>
      <c r="ETY16" s="257"/>
      <c r="ETZ16" s="257"/>
      <c r="EUA16" s="257"/>
      <c r="EUB16" s="257"/>
      <c r="EUC16" s="257"/>
      <c r="EUD16" s="257"/>
      <c r="EUE16" s="257"/>
      <c r="EUF16" s="257"/>
      <c r="EUG16" s="257"/>
      <c r="EUH16" s="257"/>
      <c r="EUI16" s="257"/>
      <c r="EUJ16" s="257"/>
      <c r="EUK16" s="257"/>
      <c r="EUL16" s="257"/>
      <c r="EUM16" s="257"/>
      <c r="EUN16" s="257"/>
      <c r="EUO16" s="257"/>
      <c r="EUP16" s="257"/>
      <c r="EUQ16" s="257"/>
      <c r="EUR16" s="257"/>
      <c r="EUS16" s="257"/>
      <c r="EUT16" s="257"/>
      <c r="EUU16" s="257"/>
      <c r="EUV16" s="257"/>
      <c r="EUW16" s="257"/>
      <c r="EUX16" s="257"/>
      <c r="EUY16" s="257"/>
      <c r="EUZ16" s="257"/>
      <c r="EVA16" s="257"/>
      <c r="EVB16" s="257"/>
      <c r="EVC16" s="257"/>
      <c r="EVD16" s="257"/>
      <c r="EVE16" s="257"/>
      <c r="EVF16" s="257"/>
      <c r="EVG16" s="257"/>
      <c r="EVH16" s="257"/>
      <c r="EVI16" s="257"/>
      <c r="EVJ16" s="257"/>
      <c r="EVK16" s="257"/>
      <c r="EVL16" s="257"/>
      <c r="EVM16" s="257"/>
      <c r="EVN16" s="257"/>
      <c r="EVO16" s="257"/>
      <c r="EVP16" s="257"/>
      <c r="EVQ16" s="257"/>
      <c r="EVR16" s="257"/>
      <c r="EVS16" s="257"/>
      <c r="EVT16" s="257"/>
      <c r="EVU16" s="257"/>
      <c r="EVV16" s="257"/>
      <c r="EVW16" s="257"/>
      <c r="EVX16" s="257"/>
      <c r="EVY16" s="257"/>
      <c r="EVZ16" s="257"/>
      <c r="EWA16" s="257"/>
      <c r="EWB16" s="257"/>
      <c r="EWC16" s="257"/>
      <c r="EWD16" s="257"/>
      <c r="EWE16" s="257"/>
      <c r="EWF16" s="257"/>
      <c r="EWG16" s="257"/>
      <c r="EWH16" s="257"/>
      <c r="EWI16" s="257"/>
      <c r="EWJ16" s="257"/>
      <c r="EWK16" s="257"/>
      <c r="EWL16" s="257"/>
      <c r="EWM16" s="257"/>
      <c r="EWN16" s="257"/>
      <c r="EWO16" s="257"/>
      <c r="EWP16" s="257"/>
      <c r="EWQ16" s="257"/>
      <c r="EWR16" s="257"/>
      <c r="EWS16" s="257"/>
      <c r="EWT16" s="257"/>
      <c r="EWU16" s="257"/>
      <c r="EWV16" s="257"/>
      <c r="EWW16" s="257"/>
      <c r="EWX16" s="257"/>
      <c r="EWY16" s="257"/>
      <c r="EWZ16" s="257"/>
      <c r="EXA16" s="257"/>
      <c r="EXB16" s="257"/>
      <c r="EXC16" s="257"/>
      <c r="EXD16" s="257"/>
      <c r="EXE16" s="257"/>
      <c r="EXF16" s="257"/>
      <c r="EXG16" s="257"/>
      <c r="EXH16" s="257"/>
      <c r="EXI16" s="257"/>
      <c r="EXJ16" s="257"/>
      <c r="EXK16" s="257"/>
      <c r="EXL16" s="257"/>
      <c r="EXM16" s="257"/>
      <c r="EXN16" s="257"/>
      <c r="EXO16" s="257"/>
      <c r="EXP16" s="257"/>
      <c r="EXQ16" s="257"/>
      <c r="EXR16" s="257"/>
      <c r="EXS16" s="257"/>
      <c r="EXT16" s="257"/>
      <c r="EXU16" s="257"/>
      <c r="EXV16" s="257"/>
      <c r="EXW16" s="257"/>
      <c r="EXX16" s="257"/>
      <c r="EXY16" s="257"/>
      <c r="EXZ16" s="257"/>
      <c r="EYA16" s="257"/>
      <c r="EYB16" s="257"/>
      <c r="EYC16" s="257"/>
      <c r="EYD16" s="257"/>
      <c r="EYE16" s="257"/>
      <c r="EYF16" s="257"/>
      <c r="EYG16" s="257"/>
      <c r="EYH16" s="257"/>
      <c r="EYI16" s="257"/>
      <c r="EYJ16" s="257"/>
      <c r="EYK16" s="257"/>
      <c r="EYL16" s="257"/>
      <c r="EYM16" s="257"/>
      <c r="EYN16" s="257"/>
      <c r="EYO16" s="257"/>
      <c r="EYP16" s="257"/>
      <c r="EYQ16" s="257"/>
      <c r="EYR16" s="257"/>
      <c r="EYS16" s="257"/>
      <c r="EYT16" s="257"/>
      <c r="EYU16" s="257"/>
      <c r="EYV16" s="257"/>
      <c r="EYW16" s="257"/>
      <c r="EYX16" s="257"/>
      <c r="EYY16" s="257"/>
      <c r="EYZ16" s="257"/>
      <c r="EZA16" s="257"/>
      <c r="EZB16" s="257"/>
      <c r="EZC16" s="257"/>
      <c r="EZD16" s="257"/>
      <c r="EZE16" s="257"/>
      <c r="EZF16" s="257"/>
      <c r="EZG16" s="257"/>
      <c r="EZH16" s="257"/>
      <c r="EZI16" s="257"/>
      <c r="EZJ16" s="257"/>
      <c r="EZK16" s="257"/>
      <c r="EZL16" s="257"/>
      <c r="EZM16" s="257"/>
      <c r="EZN16" s="257"/>
      <c r="EZO16" s="257"/>
      <c r="EZP16" s="257"/>
      <c r="EZQ16" s="257"/>
      <c r="EZR16" s="257"/>
      <c r="EZS16" s="257"/>
      <c r="EZT16" s="257"/>
      <c r="EZU16" s="257"/>
      <c r="EZV16" s="257"/>
      <c r="EZW16" s="257"/>
      <c r="EZX16" s="257"/>
      <c r="EZY16" s="257"/>
      <c r="EZZ16" s="257"/>
      <c r="FAA16" s="257"/>
      <c r="FAB16" s="257"/>
      <c r="FAC16" s="257"/>
      <c r="FAD16" s="257"/>
      <c r="FAE16" s="257"/>
      <c r="FAF16" s="257"/>
      <c r="FAG16" s="257"/>
      <c r="FAH16" s="257"/>
      <c r="FAI16" s="257"/>
      <c r="FAJ16" s="257"/>
      <c r="FAK16" s="257"/>
      <c r="FAL16" s="257"/>
      <c r="FAM16" s="257"/>
      <c r="FAN16" s="257"/>
      <c r="FAO16" s="257"/>
      <c r="FAP16" s="257"/>
      <c r="FAQ16" s="257"/>
      <c r="FAR16" s="257"/>
      <c r="FAS16" s="257"/>
      <c r="FAT16" s="257"/>
      <c r="FAU16" s="257"/>
      <c r="FAV16" s="257"/>
      <c r="FAW16" s="257"/>
      <c r="FAX16" s="257"/>
      <c r="FAY16" s="257"/>
      <c r="FAZ16" s="257"/>
      <c r="FBA16" s="257"/>
      <c r="FBB16" s="257"/>
      <c r="FBC16" s="257"/>
      <c r="FBD16" s="257"/>
      <c r="FBE16" s="257"/>
      <c r="FBF16" s="257"/>
      <c r="FBG16" s="257"/>
      <c r="FBH16" s="257"/>
      <c r="FBI16" s="257"/>
      <c r="FBJ16" s="257"/>
      <c r="FBK16" s="257"/>
      <c r="FBL16" s="257"/>
      <c r="FBM16" s="257"/>
      <c r="FBN16" s="257"/>
      <c r="FBO16" s="257"/>
      <c r="FBP16" s="257"/>
      <c r="FBQ16" s="257"/>
      <c r="FBR16" s="257"/>
      <c r="FBS16" s="257"/>
      <c r="FBT16" s="257"/>
      <c r="FBU16" s="257"/>
      <c r="FBV16" s="257"/>
      <c r="FBW16" s="257"/>
      <c r="FBX16" s="257"/>
      <c r="FBY16" s="257"/>
      <c r="FBZ16" s="257"/>
      <c r="FCA16" s="257"/>
      <c r="FCB16" s="257"/>
      <c r="FCC16" s="257"/>
      <c r="FCD16" s="257"/>
      <c r="FCE16" s="257"/>
      <c r="FCF16" s="257"/>
      <c r="FCG16" s="257"/>
      <c r="FCH16" s="257"/>
      <c r="FCI16" s="257"/>
      <c r="FCJ16" s="257"/>
      <c r="FCK16" s="257"/>
      <c r="FCL16" s="257"/>
      <c r="FCM16" s="257"/>
      <c r="FCN16" s="257"/>
      <c r="FCO16" s="257"/>
      <c r="FCP16" s="257"/>
      <c r="FCQ16" s="257"/>
      <c r="FCR16" s="257"/>
      <c r="FCS16" s="257"/>
      <c r="FCT16" s="257"/>
      <c r="FCU16" s="257"/>
      <c r="FCV16" s="257"/>
      <c r="FCW16" s="257"/>
      <c r="FCX16" s="257"/>
      <c r="FCY16" s="257"/>
      <c r="FCZ16" s="257"/>
      <c r="FDA16" s="257"/>
      <c r="FDB16" s="257"/>
      <c r="FDC16" s="257"/>
      <c r="FDD16" s="257"/>
      <c r="FDE16" s="257"/>
      <c r="FDF16" s="257"/>
      <c r="FDG16" s="257"/>
      <c r="FDH16" s="257"/>
      <c r="FDI16" s="257"/>
      <c r="FDJ16" s="257"/>
      <c r="FDK16" s="257"/>
      <c r="FDL16" s="257"/>
      <c r="FDM16" s="257"/>
      <c r="FDN16" s="257"/>
      <c r="FDO16" s="257"/>
      <c r="FDP16" s="257"/>
      <c r="FDQ16" s="257"/>
      <c r="FDR16" s="257"/>
      <c r="FDS16" s="257"/>
      <c r="FDT16" s="257"/>
      <c r="FDU16" s="257"/>
      <c r="FDV16" s="257"/>
      <c r="FDW16" s="257"/>
      <c r="FDX16" s="257"/>
      <c r="FDY16" s="257"/>
      <c r="FDZ16" s="257"/>
      <c r="FEA16" s="257"/>
      <c r="FEB16" s="257"/>
      <c r="FEC16" s="257"/>
      <c r="FED16" s="257"/>
      <c r="FEE16" s="257"/>
      <c r="FEF16" s="257"/>
      <c r="FEG16" s="257"/>
      <c r="FEH16" s="257"/>
      <c r="FEI16" s="257"/>
      <c r="FEJ16" s="257"/>
      <c r="FEK16" s="257"/>
      <c r="FEL16" s="257"/>
      <c r="FEM16" s="257"/>
      <c r="FEN16" s="257"/>
      <c r="FEO16" s="257"/>
      <c r="FEP16" s="257"/>
      <c r="FEQ16" s="257"/>
      <c r="FER16" s="257"/>
      <c r="FES16" s="257"/>
      <c r="FET16" s="257"/>
      <c r="FEU16" s="257"/>
      <c r="FEV16" s="257"/>
      <c r="FEW16" s="257"/>
      <c r="FEX16" s="257"/>
      <c r="FEY16" s="257"/>
      <c r="FEZ16" s="257"/>
      <c r="FFA16" s="257"/>
      <c r="FFB16" s="257"/>
      <c r="FFC16" s="257"/>
      <c r="FFD16" s="257"/>
      <c r="FFE16" s="257"/>
      <c r="FFF16" s="257"/>
      <c r="FFG16" s="257"/>
      <c r="FFH16" s="257"/>
      <c r="FFI16" s="257"/>
      <c r="FFJ16" s="257"/>
      <c r="FFK16" s="257"/>
      <c r="FFL16" s="257"/>
      <c r="FFM16" s="257"/>
      <c r="FFN16" s="257"/>
      <c r="FFO16" s="257"/>
      <c r="FFP16" s="257"/>
      <c r="FFQ16" s="257"/>
      <c r="FFR16" s="257"/>
      <c r="FFS16" s="257"/>
      <c r="FFT16" s="257"/>
      <c r="FFU16" s="257"/>
      <c r="FFV16" s="257"/>
      <c r="FFW16" s="257"/>
      <c r="FFX16" s="257"/>
      <c r="FFY16" s="257"/>
      <c r="FFZ16" s="257"/>
      <c r="FGA16" s="257"/>
      <c r="FGB16" s="257"/>
      <c r="FGC16" s="257"/>
      <c r="FGD16" s="257"/>
      <c r="FGE16" s="257"/>
      <c r="FGF16" s="257"/>
      <c r="FGG16" s="257"/>
      <c r="FGH16" s="257"/>
      <c r="FGI16" s="257"/>
      <c r="FGJ16" s="257"/>
      <c r="FGK16" s="257"/>
      <c r="FGL16" s="257"/>
      <c r="FGM16" s="257"/>
      <c r="FGN16" s="257"/>
      <c r="FGO16" s="257"/>
      <c r="FGP16" s="257"/>
      <c r="FGQ16" s="257"/>
      <c r="FGR16" s="257"/>
      <c r="FGS16" s="257"/>
      <c r="FGT16" s="257"/>
      <c r="FGU16" s="257"/>
      <c r="FGV16" s="257"/>
      <c r="FGW16" s="257"/>
      <c r="FGX16" s="257"/>
      <c r="FGY16" s="257"/>
      <c r="FGZ16" s="257"/>
      <c r="FHA16" s="257"/>
      <c r="FHB16" s="257"/>
      <c r="FHC16" s="257"/>
      <c r="FHD16" s="257"/>
      <c r="FHE16" s="257"/>
      <c r="FHF16" s="257"/>
      <c r="FHG16" s="257"/>
      <c r="FHH16" s="257"/>
      <c r="FHI16" s="257"/>
      <c r="FHJ16" s="257"/>
      <c r="FHK16" s="257"/>
      <c r="FHL16" s="257"/>
      <c r="FHM16" s="257"/>
      <c r="FHN16" s="257"/>
      <c r="FHO16" s="257"/>
      <c r="FHP16" s="257"/>
      <c r="FHQ16" s="257"/>
      <c r="FHR16" s="257"/>
      <c r="FHS16" s="257"/>
      <c r="FHT16" s="257"/>
      <c r="FHU16" s="257"/>
      <c r="FHV16" s="257"/>
      <c r="FHW16" s="257"/>
      <c r="FHX16" s="257"/>
      <c r="FHY16" s="257"/>
      <c r="FHZ16" s="257"/>
      <c r="FIA16" s="257"/>
      <c r="FIB16" s="257"/>
      <c r="FIC16" s="257"/>
      <c r="FID16" s="257"/>
      <c r="FIE16" s="257"/>
      <c r="FIF16" s="257"/>
      <c r="FIG16" s="257"/>
      <c r="FIH16" s="257"/>
      <c r="FII16" s="257"/>
      <c r="FIJ16" s="257"/>
      <c r="FIK16" s="257"/>
      <c r="FIL16" s="257"/>
      <c r="FIM16" s="257"/>
      <c r="FIN16" s="257"/>
      <c r="FIO16" s="257"/>
      <c r="FIP16" s="257"/>
      <c r="FIQ16" s="257"/>
      <c r="FIR16" s="257"/>
      <c r="FIS16" s="257"/>
      <c r="FIT16" s="257"/>
      <c r="FIU16" s="257"/>
      <c r="FIV16" s="257"/>
      <c r="FIW16" s="257"/>
      <c r="FIX16" s="257"/>
      <c r="FIY16" s="257"/>
      <c r="FIZ16" s="257"/>
      <c r="FJA16" s="257"/>
      <c r="FJB16" s="257"/>
      <c r="FJC16" s="257"/>
      <c r="FJD16" s="257"/>
      <c r="FJE16" s="257"/>
      <c r="FJF16" s="257"/>
      <c r="FJG16" s="257"/>
      <c r="FJH16" s="257"/>
      <c r="FJI16" s="257"/>
      <c r="FJJ16" s="257"/>
      <c r="FJK16" s="257"/>
      <c r="FJL16" s="257"/>
      <c r="FJM16" s="257"/>
      <c r="FJN16" s="257"/>
      <c r="FJO16" s="257"/>
      <c r="FJP16" s="257"/>
      <c r="FJQ16" s="257"/>
      <c r="FJR16" s="257"/>
      <c r="FJS16" s="257"/>
      <c r="FJT16" s="257"/>
      <c r="FJU16" s="257"/>
      <c r="FJV16" s="257"/>
      <c r="FJW16" s="257"/>
      <c r="FJX16" s="257"/>
      <c r="FJY16" s="257"/>
      <c r="FJZ16" s="257"/>
      <c r="FKA16" s="257"/>
      <c r="FKB16" s="257"/>
      <c r="FKC16" s="257"/>
      <c r="FKD16" s="257"/>
      <c r="FKE16" s="257"/>
      <c r="FKF16" s="257"/>
      <c r="FKG16" s="257"/>
      <c r="FKH16" s="257"/>
      <c r="FKI16" s="257"/>
      <c r="FKJ16" s="257"/>
      <c r="FKK16" s="257"/>
      <c r="FKL16" s="257"/>
      <c r="FKM16" s="257"/>
      <c r="FKN16" s="257"/>
      <c r="FKO16" s="257"/>
      <c r="FKP16" s="257"/>
      <c r="FKQ16" s="257"/>
      <c r="FKR16" s="257"/>
      <c r="FKS16" s="257"/>
      <c r="FKT16" s="257"/>
      <c r="FKU16" s="257"/>
      <c r="FKV16" s="257"/>
      <c r="FKW16" s="257"/>
      <c r="FKX16" s="257"/>
      <c r="FKY16" s="257"/>
      <c r="FKZ16" s="257"/>
      <c r="FLA16" s="257"/>
      <c r="FLB16" s="257"/>
      <c r="FLC16" s="257"/>
      <c r="FLD16" s="257"/>
      <c r="FLE16" s="257"/>
      <c r="FLF16" s="257"/>
      <c r="FLG16" s="257"/>
      <c r="FLH16" s="257"/>
      <c r="FLI16" s="257"/>
      <c r="FLJ16" s="257"/>
      <c r="FLK16" s="257"/>
      <c r="FLL16" s="257"/>
      <c r="FLM16" s="257"/>
      <c r="FLN16" s="257"/>
      <c r="FLO16" s="257"/>
      <c r="FLP16" s="257"/>
      <c r="FLQ16" s="257"/>
      <c r="FLR16" s="257"/>
      <c r="FLS16" s="257"/>
      <c r="FLT16" s="257"/>
      <c r="FLU16" s="257"/>
      <c r="FLV16" s="257"/>
      <c r="FLW16" s="257"/>
      <c r="FLX16" s="257"/>
      <c r="FLY16" s="257"/>
      <c r="FLZ16" s="257"/>
      <c r="FMA16" s="257"/>
      <c r="FMB16" s="257"/>
      <c r="FMC16" s="257"/>
      <c r="FMD16" s="257"/>
      <c r="FME16" s="257"/>
      <c r="FMF16" s="257"/>
      <c r="FMG16" s="257"/>
      <c r="FMH16" s="257"/>
      <c r="FMI16" s="257"/>
      <c r="FMJ16" s="257"/>
      <c r="FMK16" s="257"/>
      <c r="FML16" s="257"/>
      <c r="FMM16" s="257"/>
      <c r="FMN16" s="257"/>
      <c r="FMO16" s="257"/>
      <c r="FMP16" s="257"/>
      <c r="FMQ16" s="257"/>
      <c r="FMR16" s="257"/>
      <c r="FMS16" s="257"/>
      <c r="FMT16" s="257"/>
      <c r="FMU16" s="257"/>
      <c r="FMV16" s="257"/>
      <c r="FMW16" s="257"/>
      <c r="FMX16" s="257"/>
      <c r="FMY16" s="257"/>
      <c r="FMZ16" s="257"/>
      <c r="FNA16" s="257"/>
      <c r="FNB16" s="257"/>
      <c r="FNC16" s="257"/>
      <c r="FND16" s="257"/>
      <c r="FNE16" s="257"/>
      <c r="FNF16" s="257"/>
      <c r="FNG16" s="257"/>
      <c r="FNH16" s="257"/>
      <c r="FNI16" s="257"/>
      <c r="FNJ16" s="257"/>
      <c r="FNK16" s="257"/>
      <c r="FNL16" s="257"/>
      <c r="FNM16" s="257"/>
      <c r="FNN16" s="257"/>
      <c r="FNO16" s="257"/>
      <c r="FNP16" s="257"/>
      <c r="FNQ16" s="257"/>
      <c r="FNR16" s="257"/>
      <c r="FNS16" s="257"/>
      <c r="FNT16" s="257"/>
      <c r="FNU16" s="257"/>
      <c r="FNV16" s="257"/>
      <c r="FNW16" s="257"/>
      <c r="FNX16" s="257"/>
      <c r="FNY16" s="257"/>
      <c r="FNZ16" s="257"/>
      <c r="FOA16" s="257"/>
      <c r="FOB16" s="257"/>
      <c r="FOC16" s="257"/>
      <c r="FOD16" s="257"/>
      <c r="FOE16" s="257"/>
      <c r="FOF16" s="257"/>
      <c r="FOG16" s="257"/>
      <c r="FOH16" s="257"/>
      <c r="FOI16" s="257"/>
      <c r="FOJ16" s="257"/>
      <c r="FOK16" s="257"/>
      <c r="FOL16" s="257"/>
      <c r="FOM16" s="257"/>
      <c r="FON16" s="257"/>
      <c r="FOO16" s="257"/>
      <c r="FOP16" s="257"/>
      <c r="FOQ16" s="257"/>
      <c r="FOR16" s="257"/>
      <c r="FOS16" s="257"/>
      <c r="FOT16" s="257"/>
      <c r="FOU16" s="257"/>
      <c r="FOV16" s="257"/>
      <c r="FOW16" s="257"/>
      <c r="FOX16" s="257"/>
      <c r="FOY16" s="257"/>
      <c r="FOZ16" s="257"/>
      <c r="FPA16" s="257"/>
      <c r="FPB16" s="257"/>
      <c r="FPC16" s="257"/>
      <c r="FPD16" s="257"/>
      <c r="FPE16" s="257"/>
      <c r="FPF16" s="257"/>
      <c r="FPG16" s="257"/>
      <c r="FPH16" s="257"/>
      <c r="FPI16" s="257"/>
      <c r="FPJ16" s="257"/>
      <c r="FPK16" s="257"/>
      <c r="FPL16" s="257"/>
      <c r="FPM16" s="257"/>
      <c r="FPN16" s="257"/>
      <c r="FPO16" s="257"/>
      <c r="FPP16" s="257"/>
      <c r="FPQ16" s="257"/>
      <c r="FPR16" s="257"/>
      <c r="FPS16" s="257"/>
      <c r="FPT16" s="257"/>
      <c r="FPU16" s="257"/>
      <c r="FPV16" s="257"/>
      <c r="FPW16" s="257"/>
      <c r="FPX16" s="257"/>
      <c r="FPY16" s="257"/>
      <c r="FPZ16" s="257"/>
      <c r="FQA16" s="257"/>
      <c r="FQB16" s="257"/>
      <c r="FQC16" s="257"/>
      <c r="FQD16" s="257"/>
      <c r="FQE16" s="257"/>
      <c r="FQF16" s="257"/>
      <c r="FQG16" s="257"/>
      <c r="FQH16" s="257"/>
      <c r="FQI16" s="257"/>
      <c r="FQJ16" s="257"/>
      <c r="FQK16" s="257"/>
      <c r="FQL16" s="257"/>
      <c r="FQM16" s="257"/>
      <c r="FQN16" s="257"/>
      <c r="FQO16" s="257"/>
      <c r="FQP16" s="257"/>
      <c r="FQQ16" s="257"/>
      <c r="FQR16" s="257"/>
      <c r="FQS16" s="257"/>
      <c r="FQT16" s="257"/>
      <c r="FQU16" s="257"/>
      <c r="FQV16" s="257"/>
      <c r="FQW16" s="257"/>
      <c r="FQX16" s="257"/>
      <c r="FQY16" s="257"/>
      <c r="FQZ16" s="257"/>
      <c r="FRA16" s="257"/>
      <c r="FRB16" s="257"/>
      <c r="FRC16" s="257"/>
      <c r="FRD16" s="257"/>
      <c r="FRE16" s="257"/>
      <c r="FRF16" s="257"/>
      <c r="FRG16" s="257"/>
      <c r="FRH16" s="257"/>
      <c r="FRI16" s="257"/>
      <c r="FRJ16" s="257"/>
      <c r="FRK16" s="257"/>
      <c r="FRL16" s="257"/>
      <c r="FRM16" s="257"/>
      <c r="FRN16" s="257"/>
      <c r="FRO16" s="257"/>
      <c r="FRP16" s="257"/>
      <c r="FRQ16" s="257"/>
      <c r="FRR16" s="257"/>
      <c r="FRS16" s="257"/>
      <c r="FRT16" s="257"/>
      <c r="FRU16" s="257"/>
      <c r="FRV16" s="257"/>
      <c r="FRW16" s="257"/>
      <c r="FRX16" s="257"/>
      <c r="FRY16" s="257"/>
      <c r="FRZ16" s="257"/>
      <c r="FSA16" s="257"/>
      <c r="FSB16" s="257"/>
      <c r="FSC16" s="257"/>
      <c r="FSD16" s="257"/>
      <c r="FSE16" s="257"/>
      <c r="FSF16" s="257"/>
      <c r="FSG16" s="257"/>
      <c r="FSH16" s="257"/>
      <c r="FSI16" s="257"/>
      <c r="FSJ16" s="257"/>
      <c r="FSK16" s="257"/>
      <c r="FSL16" s="257"/>
      <c r="FSM16" s="257"/>
      <c r="FSN16" s="257"/>
      <c r="FSO16" s="257"/>
      <c r="FSP16" s="257"/>
      <c r="FSQ16" s="257"/>
      <c r="FSR16" s="257"/>
      <c r="FSS16" s="257"/>
      <c r="FST16" s="257"/>
      <c r="FSU16" s="257"/>
      <c r="FSV16" s="257"/>
      <c r="FSW16" s="257"/>
      <c r="FSX16" s="257"/>
      <c r="FSY16" s="257"/>
      <c r="FSZ16" s="257"/>
      <c r="FTA16" s="257"/>
      <c r="FTB16" s="257"/>
      <c r="FTC16" s="257"/>
      <c r="FTD16" s="257"/>
      <c r="FTE16" s="257"/>
      <c r="FTF16" s="257"/>
      <c r="FTG16" s="257"/>
      <c r="FTH16" s="257"/>
      <c r="FTI16" s="257"/>
      <c r="FTJ16" s="257"/>
      <c r="FTK16" s="257"/>
      <c r="FTL16" s="257"/>
      <c r="FTM16" s="257"/>
      <c r="FTN16" s="257"/>
      <c r="FTO16" s="257"/>
      <c r="FTP16" s="257"/>
      <c r="FTQ16" s="257"/>
      <c r="FTR16" s="257"/>
      <c r="FTS16" s="257"/>
      <c r="FTT16" s="257"/>
      <c r="FTU16" s="257"/>
      <c r="FTV16" s="257"/>
      <c r="FTW16" s="257"/>
      <c r="FTX16" s="257"/>
      <c r="FTY16" s="257"/>
      <c r="FTZ16" s="257"/>
      <c r="FUA16" s="257"/>
      <c r="FUB16" s="257"/>
      <c r="FUC16" s="257"/>
      <c r="FUD16" s="257"/>
      <c r="FUE16" s="257"/>
      <c r="FUF16" s="257"/>
      <c r="FUG16" s="257"/>
      <c r="FUH16" s="257"/>
      <c r="FUI16" s="257"/>
      <c r="FUJ16" s="257"/>
      <c r="FUK16" s="257"/>
      <c r="FUL16" s="257"/>
      <c r="FUM16" s="257"/>
      <c r="FUN16" s="257"/>
      <c r="FUO16" s="257"/>
      <c r="FUP16" s="257"/>
      <c r="FUQ16" s="257"/>
      <c r="FUR16" s="257"/>
      <c r="FUS16" s="257"/>
      <c r="FUT16" s="257"/>
      <c r="FUU16" s="257"/>
      <c r="FUV16" s="257"/>
      <c r="FUW16" s="257"/>
      <c r="FUX16" s="257"/>
      <c r="FUY16" s="257"/>
      <c r="FUZ16" s="257"/>
      <c r="FVA16" s="257"/>
      <c r="FVB16" s="257"/>
      <c r="FVC16" s="257"/>
      <c r="FVD16" s="257"/>
      <c r="FVE16" s="257"/>
      <c r="FVF16" s="257"/>
      <c r="FVG16" s="257"/>
      <c r="FVH16" s="257"/>
      <c r="FVI16" s="257"/>
      <c r="FVJ16" s="257"/>
      <c r="FVK16" s="257"/>
      <c r="FVL16" s="257"/>
      <c r="FVM16" s="257"/>
      <c r="FVN16" s="257"/>
      <c r="FVO16" s="257"/>
      <c r="FVP16" s="257"/>
      <c r="FVQ16" s="257"/>
      <c r="FVR16" s="257"/>
      <c r="FVS16" s="257"/>
      <c r="FVT16" s="257"/>
      <c r="FVU16" s="257"/>
      <c r="FVV16" s="257"/>
      <c r="FVW16" s="257"/>
      <c r="FVX16" s="257"/>
      <c r="FVY16" s="257"/>
      <c r="FVZ16" s="257"/>
      <c r="FWA16" s="257"/>
      <c r="FWB16" s="257"/>
      <c r="FWC16" s="257"/>
      <c r="FWD16" s="257"/>
      <c r="FWE16" s="257"/>
      <c r="FWF16" s="257"/>
      <c r="FWG16" s="257"/>
      <c r="FWH16" s="257"/>
      <c r="FWI16" s="257"/>
      <c r="FWJ16" s="257"/>
      <c r="FWK16" s="257"/>
      <c r="FWL16" s="257"/>
      <c r="FWM16" s="257"/>
      <c r="FWN16" s="257"/>
      <c r="FWO16" s="257"/>
      <c r="FWP16" s="257"/>
      <c r="FWQ16" s="257"/>
      <c r="FWR16" s="257"/>
      <c r="FWS16" s="257"/>
      <c r="FWT16" s="257"/>
      <c r="FWU16" s="257"/>
      <c r="FWV16" s="257"/>
      <c r="FWW16" s="257"/>
      <c r="FWX16" s="257"/>
      <c r="FWY16" s="257"/>
      <c r="FWZ16" s="257"/>
      <c r="FXA16" s="257"/>
      <c r="FXB16" s="257"/>
      <c r="FXC16" s="257"/>
      <c r="FXD16" s="257"/>
      <c r="FXE16" s="257"/>
      <c r="FXF16" s="257"/>
      <c r="FXG16" s="257"/>
      <c r="FXH16" s="257"/>
      <c r="FXI16" s="257"/>
      <c r="FXJ16" s="257"/>
      <c r="FXK16" s="257"/>
      <c r="FXL16" s="257"/>
      <c r="FXM16" s="257"/>
      <c r="FXN16" s="257"/>
      <c r="FXO16" s="257"/>
      <c r="FXP16" s="257"/>
      <c r="FXQ16" s="257"/>
      <c r="FXR16" s="257"/>
      <c r="FXS16" s="257"/>
      <c r="FXT16" s="257"/>
      <c r="FXU16" s="257"/>
      <c r="FXV16" s="257"/>
      <c r="FXW16" s="257"/>
      <c r="FXX16" s="257"/>
      <c r="FXY16" s="257"/>
      <c r="FXZ16" s="257"/>
      <c r="FYA16" s="257"/>
      <c r="FYB16" s="257"/>
      <c r="FYC16" s="257"/>
      <c r="FYD16" s="257"/>
      <c r="FYE16" s="257"/>
      <c r="FYF16" s="257"/>
      <c r="FYG16" s="257"/>
      <c r="FYH16" s="257"/>
      <c r="FYI16" s="257"/>
      <c r="FYJ16" s="257"/>
      <c r="FYK16" s="257"/>
      <c r="FYL16" s="257"/>
      <c r="FYM16" s="257"/>
      <c r="FYN16" s="257"/>
      <c r="FYO16" s="257"/>
      <c r="FYP16" s="257"/>
      <c r="FYQ16" s="257"/>
      <c r="FYR16" s="257"/>
      <c r="FYS16" s="257"/>
      <c r="FYT16" s="257"/>
      <c r="FYU16" s="257"/>
      <c r="FYV16" s="257"/>
      <c r="FYW16" s="257"/>
      <c r="FYX16" s="257"/>
      <c r="FYY16" s="257"/>
      <c r="FYZ16" s="257"/>
      <c r="FZA16" s="257"/>
      <c r="FZB16" s="257"/>
      <c r="FZC16" s="257"/>
      <c r="FZD16" s="257"/>
      <c r="FZE16" s="257"/>
      <c r="FZF16" s="257"/>
      <c r="FZG16" s="257"/>
      <c r="FZH16" s="257"/>
      <c r="FZI16" s="257"/>
      <c r="FZJ16" s="257"/>
      <c r="FZK16" s="257"/>
      <c r="FZL16" s="257"/>
      <c r="FZM16" s="257"/>
      <c r="FZN16" s="257"/>
      <c r="FZO16" s="257"/>
      <c r="FZP16" s="257"/>
      <c r="FZQ16" s="257"/>
      <c r="FZR16" s="257"/>
      <c r="FZS16" s="257"/>
      <c r="FZT16" s="257"/>
      <c r="FZU16" s="257"/>
      <c r="FZV16" s="257"/>
      <c r="FZW16" s="257"/>
      <c r="FZX16" s="257"/>
      <c r="FZY16" s="257"/>
      <c r="FZZ16" s="257"/>
      <c r="GAA16" s="257"/>
      <c r="GAB16" s="257"/>
      <c r="GAC16" s="257"/>
      <c r="GAD16" s="257"/>
      <c r="GAE16" s="257"/>
      <c r="GAF16" s="257"/>
      <c r="GAG16" s="257"/>
      <c r="GAH16" s="257"/>
      <c r="GAI16" s="257"/>
      <c r="GAJ16" s="257"/>
      <c r="GAK16" s="257"/>
      <c r="GAL16" s="257"/>
      <c r="GAM16" s="257"/>
      <c r="GAN16" s="257"/>
      <c r="GAO16" s="257"/>
      <c r="GAP16" s="257"/>
      <c r="GAQ16" s="257"/>
      <c r="GAR16" s="257"/>
      <c r="GAS16" s="257"/>
      <c r="GAT16" s="257"/>
      <c r="GAU16" s="257"/>
      <c r="GAV16" s="257"/>
      <c r="GAW16" s="257"/>
      <c r="GAX16" s="257"/>
      <c r="GAY16" s="257"/>
      <c r="GAZ16" s="257"/>
      <c r="GBA16" s="257"/>
      <c r="GBB16" s="257"/>
      <c r="GBC16" s="257"/>
      <c r="GBD16" s="257"/>
      <c r="GBE16" s="257"/>
      <c r="GBF16" s="257"/>
      <c r="GBG16" s="257"/>
      <c r="GBH16" s="257"/>
      <c r="GBI16" s="257"/>
      <c r="GBJ16" s="257"/>
      <c r="GBK16" s="257"/>
      <c r="GBL16" s="257"/>
      <c r="GBM16" s="257"/>
      <c r="GBN16" s="257"/>
      <c r="GBO16" s="257"/>
      <c r="GBP16" s="257"/>
      <c r="GBQ16" s="257"/>
      <c r="GBR16" s="257"/>
      <c r="GBS16" s="257"/>
      <c r="GBT16" s="257"/>
      <c r="GBU16" s="257"/>
      <c r="GBV16" s="257"/>
      <c r="GBW16" s="257"/>
      <c r="GBX16" s="257"/>
      <c r="GBY16" s="257"/>
      <c r="GBZ16" s="257"/>
      <c r="GCA16" s="257"/>
      <c r="GCB16" s="257"/>
      <c r="GCC16" s="257"/>
      <c r="GCD16" s="257"/>
      <c r="GCE16" s="257"/>
      <c r="GCF16" s="257"/>
      <c r="GCG16" s="257"/>
      <c r="GCH16" s="257"/>
      <c r="GCI16" s="257"/>
      <c r="GCJ16" s="257"/>
      <c r="GCK16" s="257"/>
      <c r="GCL16" s="257"/>
      <c r="GCM16" s="257"/>
      <c r="GCN16" s="257"/>
      <c r="GCO16" s="257"/>
      <c r="GCP16" s="257"/>
      <c r="GCQ16" s="257"/>
      <c r="GCR16" s="257"/>
      <c r="GCS16" s="257"/>
      <c r="GCT16" s="257"/>
      <c r="GCU16" s="257"/>
      <c r="GCV16" s="257"/>
      <c r="GCW16" s="257"/>
      <c r="GCX16" s="257"/>
      <c r="GCY16" s="257"/>
      <c r="GCZ16" s="257"/>
      <c r="GDA16" s="257"/>
      <c r="GDB16" s="257"/>
      <c r="GDC16" s="257"/>
      <c r="GDD16" s="257"/>
      <c r="GDE16" s="257"/>
      <c r="GDF16" s="257"/>
      <c r="GDG16" s="257"/>
      <c r="GDH16" s="257"/>
      <c r="GDI16" s="257"/>
      <c r="GDJ16" s="257"/>
      <c r="GDK16" s="257"/>
      <c r="GDL16" s="257"/>
      <c r="GDM16" s="257"/>
      <c r="GDN16" s="257"/>
      <c r="GDO16" s="257"/>
      <c r="GDP16" s="257"/>
      <c r="GDQ16" s="257"/>
      <c r="GDR16" s="257"/>
      <c r="GDS16" s="257"/>
      <c r="GDT16" s="257"/>
      <c r="GDU16" s="257"/>
      <c r="GDV16" s="257"/>
      <c r="GDW16" s="257"/>
      <c r="GDX16" s="257"/>
      <c r="GDY16" s="257"/>
      <c r="GDZ16" s="257"/>
      <c r="GEA16" s="257"/>
      <c r="GEB16" s="257"/>
      <c r="GEC16" s="257"/>
      <c r="GED16" s="257"/>
      <c r="GEE16" s="257"/>
      <c r="GEF16" s="257"/>
      <c r="GEG16" s="257"/>
      <c r="GEH16" s="257"/>
      <c r="GEI16" s="257"/>
      <c r="GEJ16" s="257"/>
      <c r="GEK16" s="257"/>
      <c r="GEL16" s="257"/>
      <c r="GEM16" s="257"/>
      <c r="GEN16" s="257"/>
      <c r="GEO16" s="257"/>
      <c r="GEP16" s="257"/>
      <c r="GEQ16" s="257"/>
      <c r="GER16" s="257"/>
      <c r="GES16" s="257"/>
      <c r="GET16" s="257"/>
      <c r="GEU16" s="257"/>
      <c r="GEV16" s="257"/>
      <c r="GEW16" s="257"/>
      <c r="GEX16" s="257"/>
      <c r="GEY16" s="257"/>
      <c r="GEZ16" s="257"/>
      <c r="GFA16" s="257"/>
      <c r="GFB16" s="257"/>
      <c r="GFC16" s="257"/>
      <c r="GFD16" s="257"/>
      <c r="GFE16" s="257"/>
      <c r="GFF16" s="257"/>
      <c r="GFG16" s="257"/>
      <c r="GFH16" s="257"/>
      <c r="GFI16" s="257"/>
      <c r="GFJ16" s="257"/>
      <c r="GFK16" s="257"/>
      <c r="GFL16" s="257"/>
      <c r="GFM16" s="257"/>
      <c r="GFN16" s="257"/>
      <c r="GFO16" s="257"/>
      <c r="GFP16" s="257"/>
      <c r="GFQ16" s="257"/>
      <c r="GFR16" s="257"/>
      <c r="GFS16" s="257"/>
      <c r="GFT16" s="257"/>
      <c r="GFU16" s="257"/>
      <c r="GFV16" s="257"/>
      <c r="GFW16" s="257"/>
      <c r="GFX16" s="257"/>
      <c r="GFY16" s="257"/>
      <c r="GFZ16" s="257"/>
      <c r="GGA16" s="257"/>
      <c r="GGB16" s="257"/>
      <c r="GGC16" s="257"/>
      <c r="GGD16" s="257"/>
      <c r="GGE16" s="257"/>
      <c r="GGF16" s="257"/>
      <c r="GGG16" s="257"/>
      <c r="GGH16" s="257"/>
      <c r="GGI16" s="257"/>
      <c r="GGJ16" s="257"/>
      <c r="GGK16" s="257"/>
      <c r="GGL16" s="257"/>
      <c r="GGM16" s="257"/>
      <c r="GGN16" s="257"/>
      <c r="GGO16" s="257"/>
      <c r="GGP16" s="257"/>
      <c r="GGQ16" s="257"/>
      <c r="GGR16" s="257"/>
      <c r="GGS16" s="257"/>
      <c r="GGT16" s="257"/>
      <c r="GGU16" s="257"/>
      <c r="GGV16" s="257"/>
      <c r="GGW16" s="257"/>
      <c r="GGX16" s="257"/>
      <c r="GGY16" s="257"/>
      <c r="GGZ16" s="257"/>
      <c r="GHA16" s="257"/>
      <c r="GHB16" s="257"/>
      <c r="GHC16" s="257"/>
      <c r="GHD16" s="257"/>
      <c r="GHE16" s="257"/>
      <c r="GHF16" s="257"/>
      <c r="GHG16" s="257"/>
      <c r="GHH16" s="257"/>
      <c r="GHI16" s="257"/>
      <c r="GHJ16" s="257"/>
      <c r="GHK16" s="257"/>
      <c r="GHL16" s="257"/>
      <c r="GHM16" s="257"/>
      <c r="GHN16" s="257"/>
      <c r="GHO16" s="257"/>
      <c r="GHP16" s="257"/>
      <c r="GHQ16" s="257"/>
      <c r="GHR16" s="257"/>
      <c r="GHS16" s="257"/>
      <c r="GHT16" s="257"/>
      <c r="GHU16" s="257"/>
      <c r="GHV16" s="257"/>
      <c r="GHW16" s="257"/>
      <c r="GHX16" s="257"/>
      <c r="GHY16" s="257"/>
      <c r="GHZ16" s="257"/>
      <c r="GIA16" s="257"/>
      <c r="GIB16" s="257"/>
      <c r="GIC16" s="257"/>
      <c r="GID16" s="257"/>
      <c r="GIE16" s="257"/>
      <c r="GIF16" s="257"/>
      <c r="GIG16" s="257"/>
      <c r="GIH16" s="257"/>
      <c r="GII16" s="257"/>
      <c r="GIJ16" s="257"/>
      <c r="GIK16" s="257"/>
      <c r="GIL16" s="257"/>
      <c r="GIM16" s="257"/>
      <c r="GIN16" s="257"/>
      <c r="GIO16" s="257"/>
      <c r="GIP16" s="257"/>
      <c r="GIQ16" s="257"/>
      <c r="GIR16" s="257"/>
      <c r="GIS16" s="257"/>
      <c r="GIT16" s="257"/>
      <c r="GIU16" s="257"/>
      <c r="GIV16" s="257"/>
      <c r="GIW16" s="257"/>
      <c r="GIX16" s="257"/>
      <c r="GIY16" s="257"/>
      <c r="GIZ16" s="257"/>
      <c r="GJA16" s="257"/>
      <c r="GJB16" s="257"/>
      <c r="GJC16" s="257"/>
      <c r="GJD16" s="257"/>
      <c r="GJE16" s="257"/>
      <c r="GJF16" s="257"/>
      <c r="GJG16" s="257"/>
      <c r="GJH16" s="257"/>
      <c r="GJI16" s="257"/>
      <c r="GJJ16" s="257"/>
      <c r="GJK16" s="257"/>
      <c r="GJL16" s="257"/>
      <c r="GJM16" s="257"/>
      <c r="GJN16" s="257"/>
      <c r="GJO16" s="257"/>
      <c r="GJP16" s="257"/>
      <c r="GJQ16" s="257"/>
      <c r="GJR16" s="257"/>
      <c r="GJS16" s="257"/>
      <c r="GJT16" s="257"/>
      <c r="GJU16" s="257"/>
      <c r="GJV16" s="257"/>
      <c r="GJW16" s="257"/>
      <c r="GJX16" s="257"/>
      <c r="GJY16" s="257"/>
      <c r="GJZ16" s="257"/>
      <c r="GKA16" s="257"/>
      <c r="GKB16" s="257"/>
      <c r="GKC16" s="257"/>
      <c r="GKD16" s="257"/>
      <c r="GKE16" s="257"/>
      <c r="GKF16" s="257"/>
      <c r="GKG16" s="257"/>
      <c r="GKH16" s="257"/>
      <c r="GKI16" s="257"/>
      <c r="GKJ16" s="257"/>
      <c r="GKK16" s="257"/>
      <c r="GKL16" s="257"/>
      <c r="GKM16" s="257"/>
      <c r="GKN16" s="257"/>
      <c r="GKO16" s="257"/>
      <c r="GKP16" s="257"/>
      <c r="GKQ16" s="257"/>
      <c r="GKR16" s="257"/>
      <c r="GKS16" s="257"/>
      <c r="GKT16" s="257"/>
      <c r="GKU16" s="257"/>
      <c r="GKV16" s="257"/>
      <c r="GKW16" s="257"/>
      <c r="GKX16" s="257"/>
      <c r="GKY16" s="257"/>
      <c r="GKZ16" s="257"/>
      <c r="GLA16" s="257"/>
      <c r="GLB16" s="257"/>
      <c r="GLC16" s="257"/>
      <c r="GLD16" s="257"/>
      <c r="GLE16" s="257"/>
      <c r="GLF16" s="257"/>
      <c r="GLG16" s="257"/>
      <c r="GLH16" s="257"/>
      <c r="GLI16" s="257"/>
      <c r="GLJ16" s="257"/>
      <c r="GLK16" s="257"/>
      <c r="GLL16" s="257"/>
      <c r="GLM16" s="257"/>
      <c r="GLN16" s="257"/>
      <c r="GLO16" s="257"/>
      <c r="GLP16" s="257"/>
      <c r="GLQ16" s="257"/>
      <c r="GLR16" s="257"/>
      <c r="GLS16" s="257"/>
      <c r="GLT16" s="257"/>
      <c r="GLU16" s="257"/>
      <c r="GLV16" s="257"/>
      <c r="GLW16" s="257"/>
      <c r="GLX16" s="257"/>
      <c r="GLY16" s="257"/>
      <c r="GLZ16" s="257"/>
      <c r="GMA16" s="257"/>
      <c r="GMB16" s="257"/>
      <c r="GMC16" s="257"/>
      <c r="GMD16" s="257"/>
      <c r="GME16" s="257"/>
      <c r="GMF16" s="257"/>
      <c r="GMG16" s="257"/>
      <c r="GMH16" s="257"/>
      <c r="GMI16" s="257"/>
      <c r="GMJ16" s="257"/>
      <c r="GMK16" s="257"/>
      <c r="GML16" s="257"/>
      <c r="GMM16" s="257"/>
      <c r="GMN16" s="257"/>
      <c r="GMO16" s="257"/>
      <c r="GMP16" s="257"/>
      <c r="GMQ16" s="257"/>
      <c r="GMR16" s="257"/>
      <c r="GMS16" s="257"/>
      <c r="GMT16" s="257"/>
      <c r="GMU16" s="257"/>
      <c r="GMV16" s="257"/>
      <c r="GMW16" s="257"/>
      <c r="GMX16" s="257"/>
      <c r="GMY16" s="257"/>
      <c r="GMZ16" s="257"/>
      <c r="GNA16" s="257"/>
      <c r="GNB16" s="257"/>
      <c r="GNC16" s="257"/>
      <c r="GND16" s="257"/>
      <c r="GNE16" s="257"/>
      <c r="GNF16" s="257"/>
      <c r="GNG16" s="257"/>
      <c r="GNH16" s="257"/>
      <c r="GNI16" s="257"/>
      <c r="GNJ16" s="257"/>
      <c r="GNK16" s="257"/>
      <c r="GNL16" s="257"/>
      <c r="GNM16" s="257"/>
      <c r="GNN16" s="257"/>
      <c r="GNO16" s="257"/>
      <c r="GNP16" s="257"/>
      <c r="GNQ16" s="257"/>
      <c r="GNR16" s="257"/>
      <c r="GNS16" s="257"/>
      <c r="GNT16" s="257"/>
      <c r="GNU16" s="257"/>
      <c r="GNV16" s="257"/>
      <c r="GNW16" s="257"/>
      <c r="GNX16" s="257"/>
      <c r="GNY16" s="257"/>
      <c r="GNZ16" s="257"/>
      <c r="GOA16" s="257"/>
      <c r="GOB16" s="257"/>
      <c r="GOC16" s="257"/>
      <c r="GOD16" s="257"/>
      <c r="GOE16" s="257"/>
      <c r="GOF16" s="257"/>
      <c r="GOG16" s="257"/>
      <c r="GOH16" s="257"/>
      <c r="GOI16" s="257"/>
      <c r="GOJ16" s="257"/>
      <c r="GOK16" s="257"/>
      <c r="GOL16" s="257"/>
      <c r="GOM16" s="257"/>
      <c r="GON16" s="257"/>
      <c r="GOO16" s="257"/>
      <c r="GOP16" s="257"/>
      <c r="GOQ16" s="257"/>
      <c r="GOR16" s="257"/>
      <c r="GOS16" s="257"/>
      <c r="GOT16" s="257"/>
      <c r="GOU16" s="257"/>
      <c r="GOV16" s="257"/>
      <c r="GOW16" s="257"/>
      <c r="GOX16" s="257"/>
      <c r="GOY16" s="257"/>
      <c r="GOZ16" s="257"/>
      <c r="GPA16" s="257"/>
      <c r="GPB16" s="257"/>
      <c r="GPC16" s="257"/>
      <c r="GPD16" s="257"/>
      <c r="GPE16" s="257"/>
      <c r="GPF16" s="257"/>
      <c r="GPG16" s="257"/>
      <c r="GPH16" s="257"/>
      <c r="GPI16" s="257"/>
      <c r="GPJ16" s="257"/>
      <c r="GPK16" s="257"/>
      <c r="GPL16" s="257"/>
      <c r="GPM16" s="257"/>
      <c r="GPN16" s="257"/>
      <c r="GPO16" s="257"/>
      <c r="GPP16" s="257"/>
      <c r="GPQ16" s="257"/>
      <c r="GPR16" s="257"/>
      <c r="GPS16" s="257"/>
      <c r="GPT16" s="257"/>
      <c r="GPU16" s="257"/>
      <c r="GPV16" s="257"/>
      <c r="GPW16" s="257"/>
      <c r="GPX16" s="257"/>
      <c r="GPY16" s="257"/>
      <c r="GPZ16" s="257"/>
      <c r="GQA16" s="257"/>
      <c r="GQB16" s="257"/>
      <c r="GQC16" s="257"/>
      <c r="GQD16" s="257"/>
      <c r="GQE16" s="257"/>
      <c r="GQF16" s="257"/>
      <c r="GQG16" s="257"/>
      <c r="GQH16" s="257"/>
      <c r="GQI16" s="257"/>
      <c r="GQJ16" s="257"/>
      <c r="GQK16" s="257"/>
      <c r="GQL16" s="257"/>
      <c r="GQM16" s="257"/>
      <c r="GQN16" s="257"/>
      <c r="GQO16" s="257"/>
      <c r="GQP16" s="257"/>
      <c r="GQQ16" s="257"/>
      <c r="GQR16" s="257"/>
      <c r="GQS16" s="257"/>
      <c r="GQT16" s="257"/>
      <c r="GQU16" s="257"/>
      <c r="GQV16" s="257"/>
      <c r="GQW16" s="257"/>
      <c r="GQX16" s="257"/>
      <c r="GQY16" s="257"/>
      <c r="GQZ16" s="257"/>
      <c r="GRA16" s="257"/>
      <c r="GRB16" s="257"/>
      <c r="GRC16" s="257"/>
      <c r="GRD16" s="257"/>
      <c r="GRE16" s="257"/>
      <c r="GRF16" s="257"/>
      <c r="GRG16" s="257"/>
      <c r="GRH16" s="257"/>
      <c r="GRI16" s="257"/>
      <c r="GRJ16" s="257"/>
      <c r="GRK16" s="257"/>
      <c r="GRL16" s="257"/>
      <c r="GRM16" s="257"/>
      <c r="GRN16" s="257"/>
      <c r="GRO16" s="257"/>
      <c r="GRP16" s="257"/>
      <c r="GRQ16" s="257"/>
      <c r="GRR16" s="257"/>
      <c r="GRS16" s="257"/>
      <c r="GRT16" s="257"/>
      <c r="GRU16" s="257"/>
      <c r="GRV16" s="257"/>
      <c r="GRW16" s="257"/>
      <c r="GRX16" s="257"/>
      <c r="GRY16" s="257"/>
      <c r="GRZ16" s="257"/>
      <c r="GSA16" s="257"/>
      <c r="GSB16" s="257"/>
      <c r="GSC16" s="257"/>
      <c r="GSD16" s="257"/>
      <c r="GSE16" s="257"/>
      <c r="GSF16" s="257"/>
      <c r="GSG16" s="257"/>
      <c r="GSH16" s="257"/>
      <c r="GSI16" s="257"/>
      <c r="GSJ16" s="257"/>
      <c r="GSK16" s="257"/>
      <c r="GSL16" s="257"/>
      <c r="GSM16" s="257"/>
      <c r="GSN16" s="257"/>
      <c r="GSO16" s="257"/>
      <c r="GSP16" s="257"/>
      <c r="GSQ16" s="257"/>
      <c r="GSR16" s="257"/>
      <c r="GSS16" s="257"/>
      <c r="GST16" s="257"/>
      <c r="GSU16" s="257"/>
      <c r="GSV16" s="257"/>
      <c r="GSW16" s="257"/>
      <c r="GSX16" s="257"/>
      <c r="GSY16" s="257"/>
      <c r="GSZ16" s="257"/>
      <c r="GTA16" s="257"/>
      <c r="GTB16" s="257"/>
      <c r="GTC16" s="257"/>
      <c r="GTD16" s="257"/>
      <c r="GTE16" s="257"/>
      <c r="GTF16" s="257"/>
      <c r="GTG16" s="257"/>
      <c r="GTH16" s="257"/>
      <c r="GTI16" s="257"/>
      <c r="GTJ16" s="257"/>
      <c r="GTK16" s="257"/>
      <c r="GTL16" s="257"/>
      <c r="GTM16" s="257"/>
      <c r="GTN16" s="257"/>
      <c r="GTO16" s="257"/>
      <c r="GTP16" s="257"/>
      <c r="GTQ16" s="257"/>
      <c r="GTR16" s="257"/>
      <c r="GTS16" s="257"/>
      <c r="GTT16" s="257"/>
      <c r="GTU16" s="257"/>
      <c r="GTV16" s="257"/>
      <c r="GTW16" s="257"/>
      <c r="GTX16" s="257"/>
      <c r="GTY16" s="257"/>
      <c r="GTZ16" s="257"/>
      <c r="GUA16" s="257"/>
      <c r="GUB16" s="257"/>
      <c r="GUC16" s="257"/>
      <c r="GUD16" s="257"/>
      <c r="GUE16" s="257"/>
      <c r="GUF16" s="257"/>
      <c r="GUG16" s="257"/>
      <c r="GUH16" s="257"/>
      <c r="GUI16" s="257"/>
      <c r="GUJ16" s="257"/>
      <c r="GUK16" s="257"/>
      <c r="GUL16" s="257"/>
      <c r="GUM16" s="257"/>
      <c r="GUN16" s="257"/>
      <c r="GUO16" s="257"/>
      <c r="GUP16" s="257"/>
      <c r="GUQ16" s="257"/>
      <c r="GUR16" s="257"/>
      <c r="GUS16" s="257"/>
      <c r="GUT16" s="257"/>
      <c r="GUU16" s="257"/>
      <c r="GUV16" s="257"/>
      <c r="GUW16" s="257"/>
      <c r="GUX16" s="257"/>
      <c r="GUY16" s="257"/>
      <c r="GUZ16" s="257"/>
      <c r="GVA16" s="257"/>
      <c r="GVB16" s="257"/>
      <c r="GVC16" s="257"/>
      <c r="GVD16" s="257"/>
      <c r="GVE16" s="257"/>
      <c r="GVF16" s="257"/>
      <c r="GVG16" s="257"/>
      <c r="GVH16" s="257"/>
      <c r="GVI16" s="257"/>
      <c r="GVJ16" s="257"/>
      <c r="GVK16" s="257"/>
      <c r="GVL16" s="257"/>
      <c r="GVM16" s="257"/>
      <c r="GVN16" s="257"/>
      <c r="GVO16" s="257"/>
      <c r="GVP16" s="257"/>
      <c r="GVQ16" s="257"/>
      <c r="GVR16" s="257"/>
      <c r="GVS16" s="257"/>
      <c r="GVT16" s="257"/>
      <c r="GVU16" s="257"/>
      <c r="GVV16" s="257"/>
      <c r="GVW16" s="257"/>
      <c r="GVX16" s="257"/>
      <c r="GVY16" s="257"/>
      <c r="GVZ16" s="257"/>
      <c r="GWA16" s="257"/>
      <c r="GWB16" s="257"/>
      <c r="GWC16" s="257"/>
      <c r="GWD16" s="257"/>
      <c r="GWE16" s="257"/>
      <c r="GWF16" s="257"/>
      <c r="GWG16" s="257"/>
      <c r="GWH16" s="257"/>
      <c r="GWI16" s="257"/>
      <c r="GWJ16" s="257"/>
      <c r="GWK16" s="257"/>
      <c r="GWL16" s="257"/>
      <c r="GWM16" s="257"/>
      <c r="GWN16" s="257"/>
      <c r="GWO16" s="257"/>
      <c r="GWP16" s="257"/>
      <c r="GWQ16" s="257"/>
      <c r="GWR16" s="257"/>
      <c r="GWS16" s="257"/>
      <c r="GWT16" s="257"/>
      <c r="GWU16" s="257"/>
      <c r="GWV16" s="257"/>
      <c r="GWW16" s="257"/>
      <c r="GWX16" s="257"/>
      <c r="GWY16" s="257"/>
      <c r="GWZ16" s="257"/>
      <c r="GXA16" s="257"/>
      <c r="GXB16" s="257"/>
      <c r="GXC16" s="257"/>
      <c r="GXD16" s="257"/>
      <c r="GXE16" s="257"/>
      <c r="GXF16" s="257"/>
      <c r="GXG16" s="257"/>
      <c r="GXH16" s="257"/>
      <c r="GXI16" s="257"/>
      <c r="GXJ16" s="257"/>
      <c r="GXK16" s="257"/>
      <c r="GXL16" s="257"/>
      <c r="GXM16" s="257"/>
      <c r="GXN16" s="257"/>
      <c r="GXO16" s="257"/>
      <c r="GXP16" s="257"/>
      <c r="GXQ16" s="257"/>
      <c r="GXR16" s="257"/>
      <c r="GXS16" s="257"/>
      <c r="GXT16" s="257"/>
      <c r="GXU16" s="257"/>
      <c r="GXV16" s="257"/>
      <c r="GXW16" s="257"/>
      <c r="GXX16" s="257"/>
      <c r="GXY16" s="257"/>
      <c r="GXZ16" s="257"/>
      <c r="GYA16" s="257"/>
      <c r="GYB16" s="257"/>
      <c r="GYC16" s="257"/>
      <c r="GYD16" s="257"/>
      <c r="GYE16" s="257"/>
      <c r="GYF16" s="257"/>
      <c r="GYG16" s="257"/>
      <c r="GYH16" s="257"/>
      <c r="GYI16" s="257"/>
      <c r="GYJ16" s="257"/>
      <c r="GYK16" s="257"/>
      <c r="GYL16" s="257"/>
      <c r="GYM16" s="257"/>
      <c r="GYN16" s="257"/>
      <c r="GYO16" s="257"/>
      <c r="GYP16" s="257"/>
      <c r="GYQ16" s="257"/>
      <c r="GYR16" s="257"/>
      <c r="GYS16" s="257"/>
      <c r="GYT16" s="257"/>
      <c r="GYU16" s="257"/>
      <c r="GYV16" s="257"/>
      <c r="GYW16" s="257"/>
      <c r="GYX16" s="257"/>
      <c r="GYY16" s="257"/>
      <c r="GYZ16" s="257"/>
      <c r="GZA16" s="257"/>
      <c r="GZB16" s="257"/>
      <c r="GZC16" s="257"/>
      <c r="GZD16" s="257"/>
      <c r="GZE16" s="257"/>
      <c r="GZF16" s="257"/>
      <c r="GZG16" s="257"/>
      <c r="GZH16" s="257"/>
      <c r="GZI16" s="257"/>
      <c r="GZJ16" s="257"/>
      <c r="GZK16" s="257"/>
      <c r="GZL16" s="257"/>
      <c r="GZM16" s="257"/>
      <c r="GZN16" s="257"/>
      <c r="GZO16" s="257"/>
      <c r="GZP16" s="257"/>
      <c r="GZQ16" s="257"/>
      <c r="GZR16" s="257"/>
      <c r="GZS16" s="257"/>
      <c r="GZT16" s="257"/>
      <c r="GZU16" s="257"/>
      <c r="GZV16" s="257"/>
      <c r="GZW16" s="257"/>
      <c r="GZX16" s="257"/>
      <c r="GZY16" s="257"/>
      <c r="GZZ16" s="257"/>
      <c r="HAA16" s="257"/>
      <c r="HAB16" s="257"/>
      <c r="HAC16" s="257"/>
      <c r="HAD16" s="257"/>
      <c r="HAE16" s="257"/>
      <c r="HAF16" s="257"/>
      <c r="HAG16" s="257"/>
      <c r="HAH16" s="257"/>
      <c r="HAI16" s="257"/>
      <c r="HAJ16" s="257"/>
      <c r="HAK16" s="257"/>
      <c r="HAL16" s="257"/>
      <c r="HAM16" s="257"/>
      <c r="HAN16" s="257"/>
      <c r="HAO16" s="257"/>
      <c r="HAP16" s="257"/>
      <c r="HAQ16" s="257"/>
      <c r="HAR16" s="257"/>
      <c r="HAS16" s="257"/>
      <c r="HAT16" s="257"/>
      <c r="HAU16" s="257"/>
      <c r="HAV16" s="257"/>
      <c r="HAW16" s="257"/>
      <c r="HAX16" s="257"/>
      <c r="HAY16" s="257"/>
      <c r="HAZ16" s="257"/>
      <c r="HBA16" s="257"/>
      <c r="HBB16" s="257"/>
      <c r="HBC16" s="257"/>
      <c r="HBD16" s="257"/>
      <c r="HBE16" s="257"/>
      <c r="HBF16" s="257"/>
      <c r="HBG16" s="257"/>
      <c r="HBH16" s="257"/>
      <c r="HBI16" s="257"/>
      <c r="HBJ16" s="257"/>
      <c r="HBK16" s="257"/>
      <c r="HBL16" s="257"/>
      <c r="HBM16" s="257"/>
      <c r="HBN16" s="257"/>
      <c r="HBO16" s="257"/>
      <c r="HBP16" s="257"/>
      <c r="HBQ16" s="257"/>
      <c r="HBR16" s="257"/>
      <c r="HBS16" s="257"/>
      <c r="HBT16" s="257"/>
      <c r="HBU16" s="257"/>
      <c r="HBV16" s="257"/>
      <c r="HBW16" s="257"/>
      <c r="HBX16" s="257"/>
      <c r="HBY16" s="257"/>
      <c r="HBZ16" s="257"/>
      <c r="HCA16" s="257"/>
      <c r="HCB16" s="257"/>
      <c r="HCC16" s="257"/>
      <c r="HCD16" s="257"/>
      <c r="HCE16" s="257"/>
      <c r="HCF16" s="257"/>
      <c r="HCG16" s="257"/>
      <c r="HCH16" s="257"/>
      <c r="HCI16" s="257"/>
      <c r="HCJ16" s="257"/>
      <c r="HCK16" s="257"/>
      <c r="HCL16" s="257"/>
      <c r="HCM16" s="257"/>
      <c r="HCN16" s="257"/>
      <c r="HCO16" s="257"/>
      <c r="HCP16" s="257"/>
      <c r="HCQ16" s="257"/>
      <c r="HCR16" s="257"/>
      <c r="HCS16" s="257"/>
      <c r="HCT16" s="257"/>
      <c r="HCU16" s="257"/>
      <c r="HCV16" s="257"/>
      <c r="HCW16" s="257"/>
      <c r="HCX16" s="257"/>
      <c r="HCY16" s="257"/>
      <c r="HCZ16" s="257"/>
      <c r="HDA16" s="257"/>
      <c r="HDB16" s="257"/>
      <c r="HDC16" s="257"/>
      <c r="HDD16" s="257"/>
      <c r="HDE16" s="257"/>
      <c r="HDF16" s="257"/>
      <c r="HDG16" s="257"/>
      <c r="HDH16" s="257"/>
      <c r="HDI16" s="257"/>
      <c r="HDJ16" s="257"/>
      <c r="HDK16" s="257"/>
      <c r="HDL16" s="257"/>
      <c r="HDM16" s="257"/>
      <c r="HDN16" s="257"/>
      <c r="HDO16" s="257"/>
      <c r="HDP16" s="257"/>
      <c r="HDQ16" s="257"/>
      <c r="HDR16" s="257"/>
      <c r="HDS16" s="257"/>
      <c r="HDT16" s="257"/>
      <c r="HDU16" s="257"/>
      <c r="HDV16" s="257"/>
      <c r="HDW16" s="257"/>
      <c r="HDX16" s="257"/>
      <c r="HDY16" s="257"/>
      <c r="HDZ16" s="257"/>
      <c r="HEA16" s="257"/>
      <c r="HEB16" s="257"/>
      <c r="HEC16" s="257"/>
      <c r="HED16" s="257"/>
      <c r="HEE16" s="257"/>
      <c r="HEF16" s="257"/>
      <c r="HEG16" s="257"/>
      <c r="HEH16" s="257"/>
      <c r="HEI16" s="257"/>
      <c r="HEJ16" s="257"/>
      <c r="HEK16" s="257"/>
      <c r="HEL16" s="257"/>
      <c r="HEM16" s="257"/>
      <c r="HEN16" s="257"/>
      <c r="HEO16" s="257"/>
      <c r="HEP16" s="257"/>
      <c r="HEQ16" s="257"/>
      <c r="HER16" s="257"/>
      <c r="HES16" s="257"/>
      <c r="HET16" s="257"/>
      <c r="HEU16" s="257"/>
      <c r="HEV16" s="257"/>
      <c r="HEW16" s="257"/>
      <c r="HEX16" s="257"/>
      <c r="HEY16" s="257"/>
      <c r="HEZ16" s="257"/>
      <c r="HFA16" s="257"/>
      <c r="HFB16" s="257"/>
      <c r="HFC16" s="257"/>
      <c r="HFD16" s="257"/>
      <c r="HFE16" s="257"/>
      <c r="HFF16" s="257"/>
      <c r="HFG16" s="257"/>
      <c r="HFH16" s="257"/>
      <c r="HFI16" s="257"/>
      <c r="HFJ16" s="257"/>
      <c r="HFK16" s="257"/>
      <c r="HFL16" s="257"/>
      <c r="HFM16" s="257"/>
      <c r="HFN16" s="257"/>
      <c r="HFO16" s="257"/>
      <c r="HFP16" s="257"/>
      <c r="HFQ16" s="257"/>
      <c r="HFR16" s="257"/>
      <c r="HFS16" s="257"/>
      <c r="HFT16" s="257"/>
      <c r="HFU16" s="257"/>
      <c r="HFV16" s="257"/>
      <c r="HFW16" s="257"/>
      <c r="HFX16" s="257"/>
      <c r="HFY16" s="257"/>
      <c r="HFZ16" s="257"/>
      <c r="HGA16" s="257"/>
      <c r="HGB16" s="257"/>
      <c r="HGC16" s="257"/>
      <c r="HGD16" s="257"/>
      <c r="HGE16" s="257"/>
      <c r="HGF16" s="257"/>
      <c r="HGG16" s="257"/>
      <c r="HGH16" s="257"/>
      <c r="HGI16" s="257"/>
      <c r="HGJ16" s="257"/>
      <c r="HGK16" s="257"/>
      <c r="HGL16" s="257"/>
      <c r="HGM16" s="257"/>
      <c r="HGN16" s="257"/>
      <c r="HGO16" s="257"/>
      <c r="HGP16" s="257"/>
      <c r="HGQ16" s="257"/>
      <c r="HGR16" s="257"/>
      <c r="HGS16" s="257"/>
      <c r="HGT16" s="257"/>
      <c r="HGU16" s="257"/>
      <c r="HGV16" s="257"/>
      <c r="HGW16" s="257"/>
      <c r="HGX16" s="257"/>
      <c r="HGY16" s="257"/>
      <c r="HGZ16" s="257"/>
      <c r="HHA16" s="257"/>
      <c r="HHB16" s="257"/>
      <c r="HHC16" s="257"/>
      <c r="HHD16" s="257"/>
      <c r="HHE16" s="257"/>
      <c r="HHF16" s="257"/>
      <c r="HHG16" s="257"/>
      <c r="HHH16" s="257"/>
      <c r="HHI16" s="257"/>
      <c r="HHJ16" s="257"/>
      <c r="HHK16" s="257"/>
      <c r="HHL16" s="257"/>
      <c r="HHM16" s="257"/>
      <c r="HHN16" s="257"/>
      <c r="HHO16" s="257"/>
      <c r="HHP16" s="257"/>
      <c r="HHQ16" s="257"/>
      <c r="HHR16" s="257"/>
      <c r="HHS16" s="257"/>
      <c r="HHT16" s="257"/>
      <c r="HHU16" s="257"/>
      <c r="HHV16" s="257"/>
      <c r="HHW16" s="257"/>
      <c r="HHX16" s="257"/>
      <c r="HHY16" s="257"/>
      <c r="HHZ16" s="257"/>
      <c r="HIA16" s="257"/>
      <c r="HIB16" s="257"/>
      <c r="HIC16" s="257"/>
      <c r="HID16" s="257"/>
      <c r="HIE16" s="257"/>
      <c r="HIF16" s="257"/>
      <c r="HIG16" s="257"/>
      <c r="HIH16" s="257"/>
      <c r="HII16" s="257"/>
      <c r="HIJ16" s="257"/>
      <c r="HIK16" s="257"/>
      <c r="HIL16" s="257"/>
      <c r="HIM16" s="257"/>
      <c r="HIN16" s="257"/>
      <c r="HIO16" s="257"/>
      <c r="HIP16" s="257"/>
      <c r="HIQ16" s="257"/>
      <c r="HIR16" s="257"/>
      <c r="HIS16" s="257"/>
      <c r="HIT16" s="257"/>
      <c r="HIU16" s="257"/>
      <c r="HIV16" s="257"/>
      <c r="HIW16" s="257"/>
      <c r="HIX16" s="257"/>
      <c r="HIY16" s="257"/>
      <c r="HIZ16" s="257"/>
      <c r="HJA16" s="257"/>
      <c r="HJB16" s="257"/>
      <c r="HJC16" s="257"/>
      <c r="HJD16" s="257"/>
      <c r="HJE16" s="257"/>
      <c r="HJF16" s="257"/>
      <c r="HJG16" s="257"/>
      <c r="HJH16" s="257"/>
      <c r="HJI16" s="257"/>
      <c r="HJJ16" s="257"/>
      <c r="HJK16" s="257"/>
      <c r="HJL16" s="257"/>
      <c r="HJM16" s="257"/>
      <c r="HJN16" s="257"/>
      <c r="HJO16" s="257"/>
      <c r="HJP16" s="257"/>
      <c r="HJQ16" s="257"/>
      <c r="HJR16" s="257"/>
      <c r="HJS16" s="257"/>
      <c r="HJT16" s="257"/>
      <c r="HJU16" s="257"/>
      <c r="HJV16" s="257"/>
      <c r="HJW16" s="257"/>
      <c r="HJX16" s="257"/>
      <c r="HJY16" s="257"/>
      <c r="HJZ16" s="257"/>
      <c r="HKA16" s="257"/>
      <c r="HKB16" s="257"/>
      <c r="HKC16" s="257"/>
      <c r="HKD16" s="257"/>
      <c r="HKE16" s="257"/>
      <c r="HKF16" s="257"/>
      <c r="HKG16" s="257"/>
      <c r="HKH16" s="257"/>
      <c r="HKI16" s="257"/>
      <c r="HKJ16" s="257"/>
      <c r="HKK16" s="257"/>
      <c r="HKL16" s="257"/>
      <c r="HKM16" s="257"/>
      <c r="HKN16" s="257"/>
      <c r="HKO16" s="257"/>
      <c r="HKP16" s="257"/>
      <c r="HKQ16" s="257"/>
      <c r="HKR16" s="257"/>
      <c r="HKS16" s="257"/>
      <c r="HKT16" s="257"/>
      <c r="HKU16" s="257"/>
      <c r="HKV16" s="257"/>
      <c r="HKW16" s="257"/>
      <c r="HKX16" s="257"/>
      <c r="HKY16" s="257"/>
      <c r="HKZ16" s="257"/>
      <c r="HLA16" s="257"/>
      <c r="HLB16" s="257"/>
      <c r="HLC16" s="257"/>
      <c r="HLD16" s="257"/>
      <c r="HLE16" s="257"/>
      <c r="HLF16" s="257"/>
      <c r="HLG16" s="257"/>
      <c r="HLH16" s="257"/>
      <c r="HLI16" s="257"/>
      <c r="HLJ16" s="257"/>
      <c r="HLK16" s="257"/>
      <c r="HLL16" s="257"/>
      <c r="HLM16" s="257"/>
      <c r="HLN16" s="257"/>
      <c r="HLO16" s="257"/>
      <c r="HLP16" s="257"/>
      <c r="HLQ16" s="257"/>
      <c r="HLR16" s="257"/>
      <c r="HLS16" s="257"/>
      <c r="HLT16" s="257"/>
      <c r="HLU16" s="257"/>
      <c r="HLV16" s="257"/>
      <c r="HLW16" s="257"/>
      <c r="HLX16" s="257"/>
      <c r="HLY16" s="257"/>
      <c r="HLZ16" s="257"/>
      <c r="HMA16" s="257"/>
      <c r="HMB16" s="257"/>
      <c r="HMC16" s="257"/>
      <c r="HMD16" s="257"/>
      <c r="HME16" s="257"/>
      <c r="HMF16" s="257"/>
      <c r="HMG16" s="257"/>
      <c r="HMH16" s="257"/>
      <c r="HMI16" s="257"/>
      <c r="HMJ16" s="257"/>
      <c r="HMK16" s="257"/>
      <c r="HML16" s="257"/>
      <c r="HMM16" s="257"/>
      <c r="HMN16" s="257"/>
      <c r="HMO16" s="257"/>
      <c r="HMP16" s="257"/>
      <c r="HMQ16" s="257"/>
      <c r="HMR16" s="257"/>
      <c r="HMS16" s="257"/>
      <c r="HMT16" s="257"/>
      <c r="HMU16" s="257"/>
      <c r="HMV16" s="257"/>
      <c r="HMW16" s="257"/>
      <c r="HMX16" s="257"/>
      <c r="HMY16" s="257"/>
      <c r="HMZ16" s="257"/>
      <c r="HNA16" s="257"/>
      <c r="HNB16" s="257"/>
      <c r="HNC16" s="257"/>
      <c r="HND16" s="257"/>
      <c r="HNE16" s="257"/>
      <c r="HNF16" s="257"/>
      <c r="HNG16" s="257"/>
      <c r="HNH16" s="257"/>
      <c r="HNI16" s="257"/>
      <c r="HNJ16" s="257"/>
      <c r="HNK16" s="257"/>
      <c r="HNL16" s="257"/>
      <c r="HNM16" s="257"/>
      <c r="HNN16" s="257"/>
      <c r="HNO16" s="257"/>
      <c r="HNP16" s="257"/>
      <c r="HNQ16" s="257"/>
      <c r="HNR16" s="257"/>
      <c r="HNS16" s="257"/>
      <c r="HNT16" s="257"/>
      <c r="HNU16" s="257"/>
      <c r="HNV16" s="257"/>
      <c r="HNW16" s="257"/>
      <c r="HNX16" s="257"/>
      <c r="HNY16" s="257"/>
      <c r="HNZ16" s="257"/>
      <c r="HOA16" s="257"/>
      <c r="HOB16" s="257"/>
      <c r="HOC16" s="257"/>
      <c r="HOD16" s="257"/>
      <c r="HOE16" s="257"/>
      <c r="HOF16" s="257"/>
      <c r="HOG16" s="257"/>
      <c r="HOH16" s="257"/>
      <c r="HOI16" s="257"/>
      <c r="HOJ16" s="257"/>
      <c r="HOK16" s="257"/>
      <c r="HOL16" s="257"/>
      <c r="HOM16" s="257"/>
      <c r="HON16" s="257"/>
      <c r="HOO16" s="257"/>
      <c r="HOP16" s="257"/>
      <c r="HOQ16" s="257"/>
      <c r="HOR16" s="257"/>
      <c r="HOS16" s="257"/>
      <c r="HOT16" s="257"/>
      <c r="HOU16" s="257"/>
      <c r="HOV16" s="257"/>
      <c r="HOW16" s="257"/>
      <c r="HOX16" s="257"/>
      <c r="HOY16" s="257"/>
      <c r="HOZ16" s="257"/>
      <c r="HPA16" s="257"/>
      <c r="HPB16" s="257"/>
      <c r="HPC16" s="257"/>
      <c r="HPD16" s="257"/>
      <c r="HPE16" s="257"/>
      <c r="HPF16" s="257"/>
      <c r="HPG16" s="257"/>
      <c r="HPH16" s="257"/>
      <c r="HPI16" s="257"/>
      <c r="HPJ16" s="257"/>
      <c r="HPK16" s="257"/>
      <c r="HPL16" s="257"/>
      <c r="HPM16" s="257"/>
      <c r="HPN16" s="257"/>
      <c r="HPO16" s="257"/>
      <c r="HPP16" s="257"/>
      <c r="HPQ16" s="257"/>
      <c r="HPR16" s="257"/>
      <c r="HPS16" s="257"/>
      <c r="HPT16" s="257"/>
      <c r="HPU16" s="257"/>
      <c r="HPV16" s="257"/>
      <c r="HPW16" s="257"/>
      <c r="HPX16" s="257"/>
      <c r="HPY16" s="257"/>
      <c r="HPZ16" s="257"/>
      <c r="HQA16" s="257"/>
      <c r="HQB16" s="257"/>
      <c r="HQC16" s="257"/>
      <c r="HQD16" s="257"/>
      <c r="HQE16" s="257"/>
      <c r="HQF16" s="257"/>
      <c r="HQG16" s="257"/>
      <c r="HQH16" s="257"/>
      <c r="HQI16" s="257"/>
      <c r="HQJ16" s="257"/>
      <c r="HQK16" s="257"/>
      <c r="HQL16" s="257"/>
      <c r="HQM16" s="257"/>
      <c r="HQN16" s="257"/>
      <c r="HQO16" s="257"/>
      <c r="HQP16" s="257"/>
      <c r="HQQ16" s="257"/>
      <c r="HQR16" s="257"/>
      <c r="HQS16" s="257"/>
      <c r="HQT16" s="257"/>
      <c r="HQU16" s="257"/>
      <c r="HQV16" s="257"/>
      <c r="HQW16" s="257"/>
      <c r="HQX16" s="257"/>
      <c r="HQY16" s="257"/>
      <c r="HQZ16" s="257"/>
      <c r="HRA16" s="257"/>
      <c r="HRB16" s="257"/>
      <c r="HRC16" s="257"/>
      <c r="HRD16" s="257"/>
      <c r="HRE16" s="257"/>
      <c r="HRF16" s="257"/>
      <c r="HRG16" s="257"/>
      <c r="HRH16" s="257"/>
      <c r="HRI16" s="257"/>
      <c r="HRJ16" s="257"/>
      <c r="HRK16" s="257"/>
      <c r="HRL16" s="257"/>
      <c r="HRM16" s="257"/>
      <c r="HRN16" s="257"/>
      <c r="HRO16" s="257"/>
      <c r="HRP16" s="257"/>
      <c r="HRQ16" s="257"/>
      <c r="HRR16" s="257"/>
      <c r="HRS16" s="257"/>
      <c r="HRT16" s="257"/>
      <c r="HRU16" s="257"/>
      <c r="HRV16" s="257"/>
      <c r="HRW16" s="257"/>
      <c r="HRX16" s="257"/>
      <c r="HRY16" s="257"/>
      <c r="HRZ16" s="257"/>
      <c r="HSA16" s="257"/>
      <c r="HSB16" s="257"/>
      <c r="HSC16" s="257"/>
      <c r="HSD16" s="257"/>
      <c r="HSE16" s="257"/>
      <c r="HSF16" s="257"/>
      <c r="HSG16" s="257"/>
      <c r="HSH16" s="257"/>
      <c r="HSI16" s="257"/>
      <c r="HSJ16" s="257"/>
      <c r="HSK16" s="257"/>
      <c r="HSL16" s="257"/>
      <c r="HSM16" s="257"/>
      <c r="HSN16" s="257"/>
      <c r="HSO16" s="257"/>
      <c r="HSP16" s="257"/>
      <c r="HSQ16" s="257"/>
      <c r="HSR16" s="257"/>
      <c r="HSS16" s="257"/>
      <c r="HST16" s="257"/>
      <c r="HSU16" s="257"/>
      <c r="HSV16" s="257"/>
      <c r="HSW16" s="257"/>
      <c r="HSX16" s="257"/>
      <c r="HSY16" s="257"/>
      <c r="HSZ16" s="257"/>
      <c r="HTA16" s="257"/>
      <c r="HTB16" s="257"/>
      <c r="HTC16" s="257"/>
      <c r="HTD16" s="257"/>
      <c r="HTE16" s="257"/>
      <c r="HTF16" s="257"/>
      <c r="HTG16" s="257"/>
      <c r="HTH16" s="257"/>
      <c r="HTI16" s="257"/>
      <c r="HTJ16" s="257"/>
      <c r="HTK16" s="257"/>
      <c r="HTL16" s="257"/>
      <c r="HTM16" s="257"/>
      <c r="HTN16" s="257"/>
      <c r="HTO16" s="257"/>
      <c r="HTP16" s="257"/>
      <c r="HTQ16" s="257"/>
      <c r="HTR16" s="257"/>
      <c r="HTS16" s="257"/>
      <c r="HTT16" s="257"/>
      <c r="HTU16" s="257"/>
      <c r="HTV16" s="257"/>
      <c r="HTW16" s="257"/>
      <c r="HTX16" s="257"/>
      <c r="HTY16" s="257"/>
      <c r="HTZ16" s="257"/>
      <c r="HUA16" s="257"/>
      <c r="HUB16" s="257"/>
      <c r="HUC16" s="257"/>
      <c r="HUD16" s="257"/>
      <c r="HUE16" s="257"/>
      <c r="HUF16" s="257"/>
      <c r="HUG16" s="257"/>
      <c r="HUH16" s="257"/>
      <c r="HUI16" s="257"/>
      <c r="HUJ16" s="257"/>
      <c r="HUK16" s="257"/>
      <c r="HUL16" s="257"/>
      <c r="HUM16" s="257"/>
      <c r="HUN16" s="257"/>
      <c r="HUO16" s="257"/>
      <c r="HUP16" s="257"/>
      <c r="HUQ16" s="257"/>
      <c r="HUR16" s="257"/>
      <c r="HUS16" s="257"/>
      <c r="HUT16" s="257"/>
      <c r="HUU16" s="257"/>
      <c r="HUV16" s="257"/>
      <c r="HUW16" s="257"/>
      <c r="HUX16" s="257"/>
      <c r="HUY16" s="257"/>
      <c r="HUZ16" s="257"/>
      <c r="HVA16" s="257"/>
      <c r="HVB16" s="257"/>
      <c r="HVC16" s="257"/>
      <c r="HVD16" s="257"/>
      <c r="HVE16" s="257"/>
      <c r="HVF16" s="257"/>
      <c r="HVG16" s="257"/>
      <c r="HVH16" s="257"/>
      <c r="HVI16" s="257"/>
      <c r="HVJ16" s="257"/>
      <c r="HVK16" s="257"/>
      <c r="HVL16" s="257"/>
      <c r="HVM16" s="257"/>
      <c r="HVN16" s="257"/>
      <c r="HVO16" s="257"/>
      <c r="HVP16" s="257"/>
      <c r="HVQ16" s="257"/>
      <c r="HVR16" s="257"/>
      <c r="HVS16" s="257"/>
      <c r="HVT16" s="257"/>
      <c r="HVU16" s="257"/>
      <c r="HVV16" s="257"/>
      <c r="HVW16" s="257"/>
      <c r="HVX16" s="257"/>
      <c r="HVY16" s="257"/>
      <c r="HVZ16" s="257"/>
      <c r="HWA16" s="257"/>
      <c r="HWB16" s="257"/>
      <c r="HWC16" s="257"/>
      <c r="HWD16" s="257"/>
      <c r="HWE16" s="257"/>
      <c r="HWF16" s="257"/>
      <c r="HWG16" s="257"/>
      <c r="HWH16" s="257"/>
      <c r="HWI16" s="257"/>
      <c r="HWJ16" s="257"/>
      <c r="HWK16" s="257"/>
      <c r="HWL16" s="257"/>
      <c r="HWM16" s="257"/>
      <c r="HWN16" s="257"/>
      <c r="HWO16" s="257"/>
      <c r="HWP16" s="257"/>
      <c r="HWQ16" s="257"/>
      <c r="HWR16" s="257"/>
      <c r="HWS16" s="257"/>
      <c r="HWT16" s="257"/>
      <c r="HWU16" s="257"/>
      <c r="HWV16" s="257"/>
      <c r="HWW16" s="257"/>
      <c r="HWX16" s="257"/>
      <c r="HWY16" s="257"/>
      <c r="HWZ16" s="257"/>
      <c r="HXA16" s="257"/>
      <c r="HXB16" s="257"/>
      <c r="HXC16" s="257"/>
      <c r="HXD16" s="257"/>
      <c r="HXE16" s="257"/>
      <c r="HXF16" s="257"/>
      <c r="HXG16" s="257"/>
      <c r="HXH16" s="257"/>
      <c r="HXI16" s="257"/>
      <c r="HXJ16" s="257"/>
      <c r="HXK16" s="257"/>
      <c r="HXL16" s="257"/>
      <c r="HXM16" s="257"/>
      <c r="HXN16" s="257"/>
      <c r="HXO16" s="257"/>
      <c r="HXP16" s="257"/>
      <c r="HXQ16" s="257"/>
      <c r="HXR16" s="257"/>
      <c r="HXS16" s="257"/>
      <c r="HXT16" s="257"/>
      <c r="HXU16" s="257"/>
      <c r="HXV16" s="257"/>
      <c r="HXW16" s="257"/>
      <c r="HXX16" s="257"/>
      <c r="HXY16" s="257"/>
      <c r="HXZ16" s="257"/>
      <c r="HYA16" s="257"/>
      <c r="HYB16" s="257"/>
      <c r="HYC16" s="257"/>
      <c r="HYD16" s="257"/>
      <c r="HYE16" s="257"/>
      <c r="HYF16" s="257"/>
      <c r="HYG16" s="257"/>
      <c r="HYH16" s="257"/>
      <c r="HYI16" s="257"/>
      <c r="HYJ16" s="257"/>
      <c r="HYK16" s="257"/>
      <c r="HYL16" s="257"/>
      <c r="HYM16" s="257"/>
      <c r="HYN16" s="257"/>
      <c r="HYO16" s="257"/>
      <c r="HYP16" s="257"/>
      <c r="HYQ16" s="257"/>
      <c r="HYR16" s="257"/>
      <c r="HYS16" s="257"/>
      <c r="HYT16" s="257"/>
      <c r="HYU16" s="257"/>
      <c r="HYV16" s="257"/>
      <c r="HYW16" s="257"/>
      <c r="HYX16" s="257"/>
      <c r="HYY16" s="257"/>
      <c r="HYZ16" s="257"/>
      <c r="HZA16" s="257"/>
      <c r="HZB16" s="257"/>
      <c r="HZC16" s="257"/>
      <c r="HZD16" s="257"/>
      <c r="HZE16" s="257"/>
      <c r="HZF16" s="257"/>
      <c r="HZG16" s="257"/>
      <c r="HZH16" s="257"/>
      <c r="HZI16" s="257"/>
      <c r="HZJ16" s="257"/>
      <c r="HZK16" s="257"/>
      <c r="HZL16" s="257"/>
      <c r="HZM16" s="257"/>
      <c r="HZN16" s="257"/>
      <c r="HZO16" s="257"/>
      <c r="HZP16" s="257"/>
      <c r="HZQ16" s="257"/>
      <c r="HZR16" s="257"/>
      <c r="HZS16" s="257"/>
      <c r="HZT16" s="257"/>
      <c r="HZU16" s="257"/>
      <c r="HZV16" s="257"/>
      <c r="HZW16" s="257"/>
      <c r="HZX16" s="257"/>
      <c r="HZY16" s="257"/>
      <c r="HZZ16" s="257"/>
      <c r="IAA16" s="257"/>
      <c r="IAB16" s="257"/>
      <c r="IAC16" s="257"/>
      <c r="IAD16" s="257"/>
      <c r="IAE16" s="257"/>
      <c r="IAF16" s="257"/>
      <c r="IAG16" s="257"/>
      <c r="IAH16" s="257"/>
      <c r="IAI16" s="257"/>
      <c r="IAJ16" s="257"/>
      <c r="IAK16" s="257"/>
      <c r="IAL16" s="257"/>
      <c r="IAM16" s="257"/>
      <c r="IAN16" s="257"/>
      <c r="IAO16" s="257"/>
      <c r="IAP16" s="257"/>
      <c r="IAQ16" s="257"/>
      <c r="IAR16" s="257"/>
      <c r="IAS16" s="257"/>
      <c r="IAT16" s="257"/>
      <c r="IAU16" s="257"/>
      <c r="IAV16" s="257"/>
      <c r="IAW16" s="257"/>
      <c r="IAX16" s="257"/>
      <c r="IAY16" s="257"/>
      <c r="IAZ16" s="257"/>
      <c r="IBA16" s="257"/>
      <c r="IBB16" s="257"/>
      <c r="IBC16" s="257"/>
      <c r="IBD16" s="257"/>
      <c r="IBE16" s="257"/>
      <c r="IBF16" s="257"/>
      <c r="IBG16" s="257"/>
      <c r="IBH16" s="257"/>
      <c r="IBI16" s="257"/>
      <c r="IBJ16" s="257"/>
      <c r="IBK16" s="257"/>
      <c r="IBL16" s="257"/>
      <c r="IBM16" s="257"/>
      <c r="IBN16" s="257"/>
      <c r="IBO16" s="257"/>
      <c r="IBP16" s="257"/>
      <c r="IBQ16" s="257"/>
      <c r="IBR16" s="257"/>
      <c r="IBS16" s="257"/>
      <c r="IBT16" s="257"/>
      <c r="IBU16" s="257"/>
      <c r="IBV16" s="257"/>
      <c r="IBW16" s="257"/>
      <c r="IBX16" s="257"/>
      <c r="IBY16" s="257"/>
      <c r="IBZ16" s="257"/>
      <c r="ICA16" s="257"/>
      <c r="ICB16" s="257"/>
      <c r="ICC16" s="257"/>
      <c r="ICD16" s="257"/>
      <c r="ICE16" s="257"/>
      <c r="ICF16" s="257"/>
      <c r="ICG16" s="257"/>
      <c r="ICH16" s="257"/>
      <c r="ICI16" s="257"/>
      <c r="ICJ16" s="257"/>
      <c r="ICK16" s="257"/>
      <c r="ICL16" s="257"/>
      <c r="ICM16" s="257"/>
      <c r="ICN16" s="257"/>
      <c r="ICO16" s="257"/>
      <c r="ICP16" s="257"/>
      <c r="ICQ16" s="257"/>
      <c r="ICR16" s="257"/>
      <c r="ICS16" s="257"/>
      <c r="ICT16" s="257"/>
      <c r="ICU16" s="257"/>
      <c r="ICV16" s="257"/>
      <c r="ICW16" s="257"/>
      <c r="ICX16" s="257"/>
      <c r="ICY16" s="257"/>
      <c r="ICZ16" s="257"/>
      <c r="IDA16" s="257"/>
      <c r="IDB16" s="257"/>
      <c r="IDC16" s="257"/>
      <c r="IDD16" s="257"/>
      <c r="IDE16" s="257"/>
      <c r="IDF16" s="257"/>
      <c r="IDG16" s="257"/>
      <c r="IDH16" s="257"/>
      <c r="IDI16" s="257"/>
      <c r="IDJ16" s="257"/>
      <c r="IDK16" s="257"/>
      <c r="IDL16" s="257"/>
      <c r="IDM16" s="257"/>
      <c r="IDN16" s="257"/>
      <c r="IDO16" s="257"/>
      <c r="IDP16" s="257"/>
      <c r="IDQ16" s="257"/>
      <c r="IDR16" s="257"/>
      <c r="IDS16" s="257"/>
      <c r="IDT16" s="257"/>
      <c r="IDU16" s="257"/>
      <c r="IDV16" s="257"/>
      <c r="IDW16" s="257"/>
      <c r="IDX16" s="257"/>
      <c r="IDY16" s="257"/>
      <c r="IDZ16" s="257"/>
      <c r="IEA16" s="257"/>
      <c r="IEB16" s="257"/>
      <c r="IEC16" s="257"/>
      <c r="IED16" s="257"/>
      <c r="IEE16" s="257"/>
      <c r="IEF16" s="257"/>
      <c r="IEG16" s="257"/>
      <c r="IEH16" s="257"/>
      <c r="IEI16" s="257"/>
      <c r="IEJ16" s="257"/>
      <c r="IEK16" s="257"/>
      <c r="IEL16" s="257"/>
      <c r="IEM16" s="257"/>
      <c r="IEN16" s="257"/>
      <c r="IEO16" s="257"/>
      <c r="IEP16" s="257"/>
      <c r="IEQ16" s="257"/>
      <c r="IER16" s="257"/>
      <c r="IES16" s="257"/>
      <c r="IET16" s="257"/>
      <c r="IEU16" s="257"/>
      <c r="IEV16" s="257"/>
      <c r="IEW16" s="257"/>
      <c r="IEX16" s="257"/>
      <c r="IEY16" s="257"/>
      <c r="IEZ16" s="257"/>
      <c r="IFA16" s="257"/>
      <c r="IFB16" s="257"/>
      <c r="IFC16" s="257"/>
      <c r="IFD16" s="257"/>
      <c r="IFE16" s="257"/>
      <c r="IFF16" s="257"/>
      <c r="IFG16" s="257"/>
      <c r="IFH16" s="257"/>
      <c r="IFI16" s="257"/>
      <c r="IFJ16" s="257"/>
      <c r="IFK16" s="257"/>
      <c r="IFL16" s="257"/>
      <c r="IFM16" s="257"/>
      <c r="IFN16" s="257"/>
      <c r="IFO16" s="257"/>
      <c r="IFP16" s="257"/>
      <c r="IFQ16" s="257"/>
      <c r="IFR16" s="257"/>
      <c r="IFS16" s="257"/>
      <c r="IFT16" s="257"/>
      <c r="IFU16" s="257"/>
      <c r="IFV16" s="257"/>
      <c r="IFW16" s="257"/>
      <c r="IFX16" s="257"/>
      <c r="IFY16" s="257"/>
      <c r="IFZ16" s="257"/>
      <c r="IGA16" s="257"/>
      <c r="IGB16" s="257"/>
      <c r="IGC16" s="257"/>
      <c r="IGD16" s="257"/>
      <c r="IGE16" s="257"/>
      <c r="IGF16" s="257"/>
      <c r="IGG16" s="257"/>
      <c r="IGH16" s="257"/>
      <c r="IGI16" s="257"/>
      <c r="IGJ16" s="257"/>
      <c r="IGK16" s="257"/>
      <c r="IGL16" s="257"/>
      <c r="IGM16" s="257"/>
      <c r="IGN16" s="257"/>
      <c r="IGO16" s="257"/>
      <c r="IGP16" s="257"/>
      <c r="IGQ16" s="257"/>
      <c r="IGR16" s="257"/>
      <c r="IGS16" s="257"/>
      <c r="IGT16" s="257"/>
      <c r="IGU16" s="257"/>
      <c r="IGV16" s="257"/>
      <c r="IGW16" s="257"/>
      <c r="IGX16" s="257"/>
      <c r="IGY16" s="257"/>
      <c r="IGZ16" s="257"/>
      <c r="IHA16" s="257"/>
      <c r="IHB16" s="257"/>
      <c r="IHC16" s="257"/>
      <c r="IHD16" s="257"/>
      <c r="IHE16" s="257"/>
      <c r="IHF16" s="257"/>
      <c r="IHG16" s="257"/>
      <c r="IHH16" s="257"/>
      <c r="IHI16" s="257"/>
      <c r="IHJ16" s="257"/>
      <c r="IHK16" s="257"/>
      <c r="IHL16" s="257"/>
      <c r="IHM16" s="257"/>
      <c r="IHN16" s="257"/>
      <c r="IHO16" s="257"/>
      <c r="IHP16" s="257"/>
      <c r="IHQ16" s="257"/>
      <c r="IHR16" s="257"/>
      <c r="IHS16" s="257"/>
      <c r="IHT16" s="257"/>
      <c r="IHU16" s="257"/>
      <c r="IHV16" s="257"/>
      <c r="IHW16" s="257"/>
      <c r="IHX16" s="257"/>
      <c r="IHY16" s="257"/>
      <c r="IHZ16" s="257"/>
      <c r="IIA16" s="257"/>
      <c r="IIB16" s="257"/>
      <c r="IIC16" s="257"/>
      <c r="IID16" s="257"/>
      <c r="IIE16" s="257"/>
      <c r="IIF16" s="257"/>
      <c r="IIG16" s="257"/>
      <c r="IIH16" s="257"/>
      <c r="III16" s="257"/>
      <c r="IIJ16" s="257"/>
      <c r="IIK16" s="257"/>
      <c r="IIL16" s="257"/>
      <c r="IIM16" s="257"/>
      <c r="IIN16" s="257"/>
      <c r="IIO16" s="257"/>
      <c r="IIP16" s="257"/>
      <c r="IIQ16" s="257"/>
      <c r="IIR16" s="257"/>
      <c r="IIS16" s="257"/>
      <c r="IIT16" s="257"/>
      <c r="IIU16" s="257"/>
      <c r="IIV16" s="257"/>
      <c r="IIW16" s="257"/>
      <c r="IIX16" s="257"/>
      <c r="IIY16" s="257"/>
      <c r="IIZ16" s="257"/>
      <c r="IJA16" s="257"/>
      <c r="IJB16" s="257"/>
      <c r="IJC16" s="257"/>
      <c r="IJD16" s="257"/>
      <c r="IJE16" s="257"/>
      <c r="IJF16" s="257"/>
      <c r="IJG16" s="257"/>
      <c r="IJH16" s="257"/>
      <c r="IJI16" s="257"/>
      <c r="IJJ16" s="257"/>
      <c r="IJK16" s="257"/>
      <c r="IJL16" s="257"/>
      <c r="IJM16" s="257"/>
      <c r="IJN16" s="257"/>
      <c r="IJO16" s="257"/>
      <c r="IJP16" s="257"/>
      <c r="IJQ16" s="257"/>
      <c r="IJR16" s="257"/>
      <c r="IJS16" s="257"/>
      <c r="IJT16" s="257"/>
      <c r="IJU16" s="257"/>
      <c r="IJV16" s="257"/>
      <c r="IJW16" s="257"/>
      <c r="IJX16" s="257"/>
      <c r="IJY16" s="257"/>
      <c r="IJZ16" s="257"/>
      <c r="IKA16" s="257"/>
      <c r="IKB16" s="257"/>
      <c r="IKC16" s="257"/>
      <c r="IKD16" s="257"/>
      <c r="IKE16" s="257"/>
      <c r="IKF16" s="257"/>
      <c r="IKG16" s="257"/>
      <c r="IKH16" s="257"/>
      <c r="IKI16" s="257"/>
      <c r="IKJ16" s="257"/>
      <c r="IKK16" s="257"/>
      <c r="IKL16" s="257"/>
      <c r="IKM16" s="257"/>
      <c r="IKN16" s="257"/>
      <c r="IKO16" s="257"/>
      <c r="IKP16" s="257"/>
      <c r="IKQ16" s="257"/>
      <c r="IKR16" s="257"/>
      <c r="IKS16" s="257"/>
      <c r="IKT16" s="257"/>
      <c r="IKU16" s="257"/>
      <c r="IKV16" s="257"/>
      <c r="IKW16" s="257"/>
      <c r="IKX16" s="257"/>
      <c r="IKY16" s="257"/>
      <c r="IKZ16" s="257"/>
      <c r="ILA16" s="257"/>
      <c r="ILB16" s="257"/>
      <c r="ILC16" s="257"/>
      <c r="ILD16" s="257"/>
      <c r="ILE16" s="257"/>
      <c r="ILF16" s="257"/>
      <c r="ILG16" s="257"/>
      <c r="ILH16" s="257"/>
      <c r="ILI16" s="257"/>
      <c r="ILJ16" s="257"/>
      <c r="ILK16" s="257"/>
      <c r="ILL16" s="257"/>
      <c r="ILM16" s="257"/>
      <c r="ILN16" s="257"/>
      <c r="ILO16" s="257"/>
      <c r="ILP16" s="257"/>
      <c r="ILQ16" s="257"/>
      <c r="ILR16" s="257"/>
      <c r="ILS16" s="257"/>
      <c r="ILT16" s="257"/>
      <c r="ILU16" s="257"/>
      <c r="ILV16" s="257"/>
      <c r="ILW16" s="257"/>
      <c r="ILX16" s="257"/>
      <c r="ILY16" s="257"/>
      <c r="ILZ16" s="257"/>
      <c r="IMA16" s="257"/>
      <c r="IMB16" s="257"/>
      <c r="IMC16" s="257"/>
      <c r="IMD16" s="257"/>
      <c r="IME16" s="257"/>
      <c r="IMF16" s="257"/>
      <c r="IMG16" s="257"/>
      <c r="IMH16" s="257"/>
      <c r="IMI16" s="257"/>
      <c r="IMJ16" s="257"/>
      <c r="IMK16" s="257"/>
      <c r="IML16" s="257"/>
      <c r="IMM16" s="257"/>
      <c r="IMN16" s="257"/>
      <c r="IMO16" s="257"/>
      <c r="IMP16" s="257"/>
      <c r="IMQ16" s="257"/>
      <c r="IMR16" s="257"/>
      <c r="IMS16" s="257"/>
      <c r="IMT16" s="257"/>
      <c r="IMU16" s="257"/>
      <c r="IMV16" s="257"/>
      <c r="IMW16" s="257"/>
      <c r="IMX16" s="257"/>
      <c r="IMY16" s="257"/>
      <c r="IMZ16" s="257"/>
      <c r="INA16" s="257"/>
      <c r="INB16" s="257"/>
      <c r="INC16" s="257"/>
      <c r="IND16" s="257"/>
      <c r="INE16" s="257"/>
      <c r="INF16" s="257"/>
      <c r="ING16" s="257"/>
      <c r="INH16" s="257"/>
      <c r="INI16" s="257"/>
      <c r="INJ16" s="257"/>
      <c r="INK16" s="257"/>
      <c r="INL16" s="257"/>
      <c r="INM16" s="257"/>
      <c r="INN16" s="257"/>
      <c r="INO16" s="257"/>
      <c r="INP16" s="257"/>
      <c r="INQ16" s="257"/>
      <c r="INR16" s="257"/>
      <c r="INS16" s="257"/>
      <c r="INT16" s="257"/>
      <c r="INU16" s="257"/>
      <c r="INV16" s="257"/>
      <c r="INW16" s="257"/>
      <c r="INX16" s="257"/>
      <c r="INY16" s="257"/>
      <c r="INZ16" s="257"/>
      <c r="IOA16" s="257"/>
      <c r="IOB16" s="257"/>
      <c r="IOC16" s="257"/>
      <c r="IOD16" s="257"/>
      <c r="IOE16" s="257"/>
      <c r="IOF16" s="257"/>
      <c r="IOG16" s="257"/>
      <c r="IOH16" s="257"/>
      <c r="IOI16" s="257"/>
      <c r="IOJ16" s="257"/>
      <c r="IOK16" s="257"/>
      <c r="IOL16" s="257"/>
      <c r="IOM16" s="257"/>
      <c r="ION16" s="257"/>
      <c r="IOO16" s="257"/>
      <c r="IOP16" s="257"/>
      <c r="IOQ16" s="257"/>
      <c r="IOR16" s="257"/>
      <c r="IOS16" s="257"/>
      <c r="IOT16" s="257"/>
      <c r="IOU16" s="257"/>
      <c r="IOV16" s="257"/>
      <c r="IOW16" s="257"/>
      <c r="IOX16" s="257"/>
      <c r="IOY16" s="257"/>
      <c r="IOZ16" s="257"/>
      <c r="IPA16" s="257"/>
      <c r="IPB16" s="257"/>
      <c r="IPC16" s="257"/>
      <c r="IPD16" s="257"/>
      <c r="IPE16" s="257"/>
      <c r="IPF16" s="257"/>
      <c r="IPG16" s="257"/>
      <c r="IPH16" s="257"/>
      <c r="IPI16" s="257"/>
      <c r="IPJ16" s="257"/>
      <c r="IPK16" s="257"/>
      <c r="IPL16" s="257"/>
      <c r="IPM16" s="257"/>
      <c r="IPN16" s="257"/>
      <c r="IPO16" s="257"/>
      <c r="IPP16" s="257"/>
      <c r="IPQ16" s="257"/>
      <c r="IPR16" s="257"/>
      <c r="IPS16" s="257"/>
      <c r="IPT16" s="257"/>
      <c r="IPU16" s="257"/>
      <c r="IPV16" s="257"/>
      <c r="IPW16" s="257"/>
      <c r="IPX16" s="257"/>
      <c r="IPY16" s="257"/>
      <c r="IPZ16" s="257"/>
      <c r="IQA16" s="257"/>
      <c r="IQB16" s="257"/>
      <c r="IQC16" s="257"/>
      <c r="IQD16" s="257"/>
      <c r="IQE16" s="257"/>
      <c r="IQF16" s="257"/>
      <c r="IQG16" s="257"/>
      <c r="IQH16" s="257"/>
      <c r="IQI16" s="257"/>
      <c r="IQJ16" s="257"/>
      <c r="IQK16" s="257"/>
      <c r="IQL16" s="257"/>
      <c r="IQM16" s="257"/>
      <c r="IQN16" s="257"/>
      <c r="IQO16" s="257"/>
      <c r="IQP16" s="257"/>
      <c r="IQQ16" s="257"/>
      <c r="IQR16" s="257"/>
      <c r="IQS16" s="257"/>
      <c r="IQT16" s="257"/>
      <c r="IQU16" s="257"/>
      <c r="IQV16" s="257"/>
      <c r="IQW16" s="257"/>
      <c r="IQX16" s="257"/>
      <c r="IQY16" s="257"/>
      <c r="IQZ16" s="257"/>
      <c r="IRA16" s="257"/>
      <c r="IRB16" s="257"/>
      <c r="IRC16" s="257"/>
      <c r="IRD16" s="257"/>
      <c r="IRE16" s="257"/>
      <c r="IRF16" s="257"/>
      <c r="IRG16" s="257"/>
      <c r="IRH16" s="257"/>
      <c r="IRI16" s="257"/>
      <c r="IRJ16" s="257"/>
      <c r="IRK16" s="257"/>
      <c r="IRL16" s="257"/>
      <c r="IRM16" s="257"/>
      <c r="IRN16" s="257"/>
      <c r="IRO16" s="257"/>
      <c r="IRP16" s="257"/>
      <c r="IRQ16" s="257"/>
      <c r="IRR16" s="257"/>
      <c r="IRS16" s="257"/>
      <c r="IRT16" s="257"/>
      <c r="IRU16" s="257"/>
      <c r="IRV16" s="257"/>
      <c r="IRW16" s="257"/>
      <c r="IRX16" s="257"/>
      <c r="IRY16" s="257"/>
      <c r="IRZ16" s="257"/>
      <c r="ISA16" s="257"/>
      <c r="ISB16" s="257"/>
      <c r="ISC16" s="257"/>
      <c r="ISD16" s="257"/>
      <c r="ISE16" s="257"/>
      <c r="ISF16" s="257"/>
      <c r="ISG16" s="257"/>
      <c r="ISH16" s="257"/>
      <c r="ISI16" s="257"/>
      <c r="ISJ16" s="257"/>
      <c r="ISK16" s="257"/>
      <c r="ISL16" s="257"/>
      <c r="ISM16" s="257"/>
      <c r="ISN16" s="257"/>
      <c r="ISO16" s="257"/>
      <c r="ISP16" s="257"/>
      <c r="ISQ16" s="257"/>
      <c r="ISR16" s="257"/>
      <c r="ISS16" s="257"/>
      <c r="IST16" s="257"/>
      <c r="ISU16" s="257"/>
      <c r="ISV16" s="257"/>
      <c r="ISW16" s="257"/>
      <c r="ISX16" s="257"/>
      <c r="ISY16" s="257"/>
      <c r="ISZ16" s="257"/>
      <c r="ITA16" s="257"/>
      <c r="ITB16" s="257"/>
      <c r="ITC16" s="257"/>
      <c r="ITD16" s="257"/>
      <c r="ITE16" s="257"/>
      <c r="ITF16" s="257"/>
      <c r="ITG16" s="257"/>
      <c r="ITH16" s="257"/>
      <c r="ITI16" s="257"/>
      <c r="ITJ16" s="257"/>
      <c r="ITK16" s="257"/>
      <c r="ITL16" s="257"/>
      <c r="ITM16" s="257"/>
      <c r="ITN16" s="257"/>
      <c r="ITO16" s="257"/>
      <c r="ITP16" s="257"/>
      <c r="ITQ16" s="257"/>
      <c r="ITR16" s="257"/>
      <c r="ITS16" s="257"/>
      <c r="ITT16" s="257"/>
      <c r="ITU16" s="257"/>
      <c r="ITV16" s="257"/>
      <c r="ITW16" s="257"/>
      <c r="ITX16" s="257"/>
      <c r="ITY16" s="257"/>
      <c r="ITZ16" s="257"/>
      <c r="IUA16" s="257"/>
      <c r="IUB16" s="257"/>
      <c r="IUC16" s="257"/>
      <c r="IUD16" s="257"/>
      <c r="IUE16" s="257"/>
      <c r="IUF16" s="257"/>
      <c r="IUG16" s="257"/>
      <c r="IUH16" s="257"/>
      <c r="IUI16" s="257"/>
      <c r="IUJ16" s="257"/>
      <c r="IUK16" s="257"/>
      <c r="IUL16" s="257"/>
      <c r="IUM16" s="257"/>
      <c r="IUN16" s="257"/>
      <c r="IUO16" s="257"/>
      <c r="IUP16" s="257"/>
      <c r="IUQ16" s="257"/>
      <c r="IUR16" s="257"/>
      <c r="IUS16" s="257"/>
      <c r="IUT16" s="257"/>
      <c r="IUU16" s="257"/>
      <c r="IUV16" s="257"/>
      <c r="IUW16" s="257"/>
      <c r="IUX16" s="257"/>
      <c r="IUY16" s="257"/>
      <c r="IUZ16" s="257"/>
      <c r="IVA16" s="257"/>
      <c r="IVB16" s="257"/>
      <c r="IVC16" s="257"/>
      <c r="IVD16" s="257"/>
      <c r="IVE16" s="257"/>
      <c r="IVF16" s="257"/>
      <c r="IVG16" s="257"/>
      <c r="IVH16" s="257"/>
      <c r="IVI16" s="257"/>
      <c r="IVJ16" s="257"/>
      <c r="IVK16" s="257"/>
      <c r="IVL16" s="257"/>
      <c r="IVM16" s="257"/>
      <c r="IVN16" s="257"/>
      <c r="IVO16" s="257"/>
      <c r="IVP16" s="257"/>
      <c r="IVQ16" s="257"/>
      <c r="IVR16" s="257"/>
      <c r="IVS16" s="257"/>
      <c r="IVT16" s="257"/>
      <c r="IVU16" s="257"/>
      <c r="IVV16" s="257"/>
      <c r="IVW16" s="257"/>
      <c r="IVX16" s="257"/>
      <c r="IVY16" s="257"/>
      <c r="IVZ16" s="257"/>
      <c r="IWA16" s="257"/>
      <c r="IWB16" s="257"/>
      <c r="IWC16" s="257"/>
      <c r="IWD16" s="257"/>
      <c r="IWE16" s="257"/>
      <c r="IWF16" s="257"/>
      <c r="IWG16" s="257"/>
      <c r="IWH16" s="257"/>
      <c r="IWI16" s="257"/>
      <c r="IWJ16" s="257"/>
      <c r="IWK16" s="257"/>
      <c r="IWL16" s="257"/>
      <c r="IWM16" s="257"/>
      <c r="IWN16" s="257"/>
      <c r="IWO16" s="257"/>
      <c r="IWP16" s="257"/>
      <c r="IWQ16" s="257"/>
      <c r="IWR16" s="257"/>
      <c r="IWS16" s="257"/>
      <c r="IWT16" s="257"/>
      <c r="IWU16" s="257"/>
      <c r="IWV16" s="257"/>
      <c r="IWW16" s="257"/>
      <c r="IWX16" s="257"/>
      <c r="IWY16" s="257"/>
      <c r="IWZ16" s="257"/>
      <c r="IXA16" s="257"/>
      <c r="IXB16" s="257"/>
      <c r="IXC16" s="257"/>
      <c r="IXD16" s="257"/>
      <c r="IXE16" s="257"/>
      <c r="IXF16" s="257"/>
      <c r="IXG16" s="257"/>
      <c r="IXH16" s="257"/>
      <c r="IXI16" s="257"/>
      <c r="IXJ16" s="257"/>
      <c r="IXK16" s="257"/>
      <c r="IXL16" s="257"/>
      <c r="IXM16" s="257"/>
      <c r="IXN16" s="257"/>
      <c r="IXO16" s="257"/>
      <c r="IXP16" s="257"/>
      <c r="IXQ16" s="257"/>
      <c r="IXR16" s="257"/>
      <c r="IXS16" s="257"/>
      <c r="IXT16" s="257"/>
      <c r="IXU16" s="257"/>
      <c r="IXV16" s="257"/>
      <c r="IXW16" s="257"/>
      <c r="IXX16" s="257"/>
      <c r="IXY16" s="257"/>
      <c r="IXZ16" s="257"/>
      <c r="IYA16" s="257"/>
      <c r="IYB16" s="257"/>
      <c r="IYC16" s="257"/>
      <c r="IYD16" s="257"/>
      <c r="IYE16" s="257"/>
      <c r="IYF16" s="257"/>
      <c r="IYG16" s="257"/>
      <c r="IYH16" s="257"/>
      <c r="IYI16" s="257"/>
      <c r="IYJ16" s="257"/>
      <c r="IYK16" s="257"/>
      <c r="IYL16" s="257"/>
      <c r="IYM16" s="257"/>
      <c r="IYN16" s="257"/>
      <c r="IYO16" s="257"/>
      <c r="IYP16" s="257"/>
      <c r="IYQ16" s="257"/>
      <c r="IYR16" s="257"/>
      <c r="IYS16" s="257"/>
      <c r="IYT16" s="257"/>
      <c r="IYU16" s="257"/>
      <c r="IYV16" s="257"/>
      <c r="IYW16" s="257"/>
      <c r="IYX16" s="257"/>
      <c r="IYY16" s="257"/>
      <c r="IYZ16" s="257"/>
      <c r="IZA16" s="257"/>
      <c r="IZB16" s="257"/>
      <c r="IZC16" s="257"/>
      <c r="IZD16" s="257"/>
      <c r="IZE16" s="257"/>
      <c r="IZF16" s="257"/>
      <c r="IZG16" s="257"/>
      <c r="IZH16" s="257"/>
      <c r="IZI16" s="257"/>
      <c r="IZJ16" s="257"/>
      <c r="IZK16" s="257"/>
      <c r="IZL16" s="257"/>
      <c r="IZM16" s="257"/>
      <c r="IZN16" s="257"/>
      <c r="IZO16" s="257"/>
      <c r="IZP16" s="257"/>
      <c r="IZQ16" s="257"/>
      <c r="IZR16" s="257"/>
      <c r="IZS16" s="257"/>
      <c r="IZT16" s="257"/>
      <c r="IZU16" s="257"/>
      <c r="IZV16" s="257"/>
      <c r="IZW16" s="257"/>
      <c r="IZX16" s="257"/>
      <c r="IZY16" s="257"/>
      <c r="IZZ16" s="257"/>
      <c r="JAA16" s="257"/>
      <c r="JAB16" s="257"/>
      <c r="JAC16" s="257"/>
      <c r="JAD16" s="257"/>
      <c r="JAE16" s="257"/>
      <c r="JAF16" s="257"/>
      <c r="JAG16" s="257"/>
      <c r="JAH16" s="257"/>
      <c r="JAI16" s="257"/>
      <c r="JAJ16" s="257"/>
      <c r="JAK16" s="257"/>
      <c r="JAL16" s="257"/>
      <c r="JAM16" s="257"/>
      <c r="JAN16" s="257"/>
      <c r="JAO16" s="257"/>
      <c r="JAP16" s="257"/>
      <c r="JAQ16" s="257"/>
      <c r="JAR16" s="257"/>
      <c r="JAS16" s="257"/>
      <c r="JAT16" s="257"/>
      <c r="JAU16" s="257"/>
      <c r="JAV16" s="257"/>
      <c r="JAW16" s="257"/>
      <c r="JAX16" s="257"/>
      <c r="JAY16" s="257"/>
      <c r="JAZ16" s="257"/>
      <c r="JBA16" s="257"/>
      <c r="JBB16" s="257"/>
      <c r="JBC16" s="257"/>
      <c r="JBD16" s="257"/>
      <c r="JBE16" s="257"/>
      <c r="JBF16" s="257"/>
      <c r="JBG16" s="257"/>
      <c r="JBH16" s="257"/>
      <c r="JBI16" s="257"/>
      <c r="JBJ16" s="257"/>
      <c r="JBK16" s="257"/>
      <c r="JBL16" s="257"/>
      <c r="JBM16" s="257"/>
      <c r="JBN16" s="257"/>
      <c r="JBO16" s="257"/>
      <c r="JBP16" s="257"/>
      <c r="JBQ16" s="257"/>
      <c r="JBR16" s="257"/>
      <c r="JBS16" s="257"/>
      <c r="JBT16" s="257"/>
      <c r="JBU16" s="257"/>
      <c r="JBV16" s="257"/>
      <c r="JBW16" s="257"/>
      <c r="JBX16" s="257"/>
      <c r="JBY16" s="257"/>
      <c r="JBZ16" s="257"/>
      <c r="JCA16" s="257"/>
      <c r="JCB16" s="257"/>
      <c r="JCC16" s="257"/>
      <c r="JCD16" s="257"/>
      <c r="JCE16" s="257"/>
      <c r="JCF16" s="257"/>
      <c r="JCG16" s="257"/>
      <c r="JCH16" s="257"/>
      <c r="JCI16" s="257"/>
      <c r="JCJ16" s="257"/>
      <c r="JCK16" s="257"/>
      <c r="JCL16" s="257"/>
      <c r="JCM16" s="257"/>
      <c r="JCN16" s="257"/>
      <c r="JCO16" s="257"/>
      <c r="JCP16" s="257"/>
      <c r="JCQ16" s="257"/>
      <c r="JCR16" s="257"/>
      <c r="JCS16" s="257"/>
      <c r="JCT16" s="257"/>
      <c r="JCU16" s="257"/>
      <c r="JCV16" s="257"/>
      <c r="JCW16" s="257"/>
      <c r="JCX16" s="257"/>
      <c r="JCY16" s="257"/>
      <c r="JCZ16" s="257"/>
      <c r="JDA16" s="257"/>
      <c r="JDB16" s="257"/>
      <c r="JDC16" s="257"/>
      <c r="JDD16" s="257"/>
      <c r="JDE16" s="257"/>
      <c r="JDF16" s="257"/>
      <c r="JDG16" s="257"/>
      <c r="JDH16" s="257"/>
      <c r="JDI16" s="257"/>
      <c r="JDJ16" s="257"/>
      <c r="JDK16" s="257"/>
      <c r="JDL16" s="257"/>
      <c r="JDM16" s="257"/>
      <c r="JDN16" s="257"/>
      <c r="JDO16" s="257"/>
      <c r="JDP16" s="257"/>
      <c r="JDQ16" s="257"/>
      <c r="JDR16" s="257"/>
      <c r="JDS16" s="257"/>
      <c r="JDT16" s="257"/>
      <c r="JDU16" s="257"/>
      <c r="JDV16" s="257"/>
      <c r="JDW16" s="257"/>
      <c r="JDX16" s="257"/>
      <c r="JDY16" s="257"/>
      <c r="JDZ16" s="257"/>
      <c r="JEA16" s="257"/>
      <c r="JEB16" s="257"/>
      <c r="JEC16" s="257"/>
      <c r="JED16" s="257"/>
      <c r="JEE16" s="257"/>
      <c r="JEF16" s="257"/>
      <c r="JEG16" s="257"/>
      <c r="JEH16" s="257"/>
      <c r="JEI16" s="257"/>
      <c r="JEJ16" s="257"/>
      <c r="JEK16" s="257"/>
      <c r="JEL16" s="257"/>
      <c r="JEM16" s="257"/>
      <c r="JEN16" s="257"/>
      <c r="JEO16" s="257"/>
      <c r="JEP16" s="257"/>
      <c r="JEQ16" s="257"/>
      <c r="JER16" s="257"/>
      <c r="JES16" s="257"/>
      <c r="JET16" s="257"/>
      <c r="JEU16" s="257"/>
      <c r="JEV16" s="257"/>
      <c r="JEW16" s="257"/>
      <c r="JEX16" s="257"/>
      <c r="JEY16" s="257"/>
      <c r="JEZ16" s="257"/>
      <c r="JFA16" s="257"/>
      <c r="JFB16" s="257"/>
      <c r="JFC16" s="257"/>
      <c r="JFD16" s="257"/>
      <c r="JFE16" s="257"/>
      <c r="JFF16" s="257"/>
      <c r="JFG16" s="257"/>
      <c r="JFH16" s="257"/>
      <c r="JFI16" s="257"/>
      <c r="JFJ16" s="257"/>
      <c r="JFK16" s="257"/>
      <c r="JFL16" s="257"/>
      <c r="JFM16" s="257"/>
      <c r="JFN16" s="257"/>
      <c r="JFO16" s="257"/>
      <c r="JFP16" s="257"/>
      <c r="JFQ16" s="257"/>
      <c r="JFR16" s="257"/>
      <c r="JFS16" s="257"/>
      <c r="JFT16" s="257"/>
      <c r="JFU16" s="257"/>
      <c r="JFV16" s="257"/>
      <c r="JFW16" s="257"/>
      <c r="JFX16" s="257"/>
      <c r="JFY16" s="257"/>
      <c r="JFZ16" s="257"/>
      <c r="JGA16" s="257"/>
      <c r="JGB16" s="257"/>
      <c r="JGC16" s="257"/>
      <c r="JGD16" s="257"/>
      <c r="JGE16" s="257"/>
      <c r="JGF16" s="257"/>
      <c r="JGG16" s="257"/>
      <c r="JGH16" s="257"/>
      <c r="JGI16" s="257"/>
      <c r="JGJ16" s="257"/>
      <c r="JGK16" s="257"/>
      <c r="JGL16" s="257"/>
      <c r="JGM16" s="257"/>
      <c r="JGN16" s="257"/>
      <c r="JGO16" s="257"/>
      <c r="JGP16" s="257"/>
      <c r="JGQ16" s="257"/>
      <c r="JGR16" s="257"/>
      <c r="JGS16" s="257"/>
      <c r="JGT16" s="257"/>
      <c r="JGU16" s="257"/>
      <c r="JGV16" s="257"/>
      <c r="JGW16" s="257"/>
      <c r="JGX16" s="257"/>
      <c r="JGY16" s="257"/>
      <c r="JGZ16" s="257"/>
      <c r="JHA16" s="257"/>
      <c r="JHB16" s="257"/>
      <c r="JHC16" s="257"/>
      <c r="JHD16" s="257"/>
      <c r="JHE16" s="257"/>
      <c r="JHF16" s="257"/>
      <c r="JHG16" s="257"/>
      <c r="JHH16" s="257"/>
      <c r="JHI16" s="257"/>
      <c r="JHJ16" s="257"/>
      <c r="JHK16" s="257"/>
      <c r="JHL16" s="257"/>
      <c r="JHM16" s="257"/>
      <c r="JHN16" s="257"/>
      <c r="JHO16" s="257"/>
      <c r="JHP16" s="257"/>
      <c r="JHQ16" s="257"/>
      <c r="JHR16" s="257"/>
      <c r="JHS16" s="257"/>
      <c r="JHT16" s="257"/>
      <c r="JHU16" s="257"/>
      <c r="JHV16" s="257"/>
      <c r="JHW16" s="257"/>
      <c r="JHX16" s="257"/>
      <c r="JHY16" s="257"/>
      <c r="JHZ16" s="257"/>
      <c r="JIA16" s="257"/>
      <c r="JIB16" s="257"/>
      <c r="JIC16" s="257"/>
      <c r="JID16" s="257"/>
      <c r="JIE16" s="257"/>
      <c r="JIF16" s="257"/>
      <c r="JIG16" s="257"/>
      <c r="JIH16" s="257"/>
      <c r="JII16" s="257"/>
      <c r="JIJ16" s="257"/>
      <c r="JIK16" s="257"/>
      <c r="JIL16" s="257"/>
      <c r="JIM16" s="257"/>
      <c r="JIN16" s="257"/>
      <c r="JIO16" s="257"/>
      <c r="JIP16" s="257"/>
      <c r="JIQ16" s="257"/>
      <c r="JIR16" s="257"/>
      <c r="JIS16" s="257"/>
      <c r="JIT16" s="257"/>
      <c r="JIU16" s="257"/>
      <c r="JIV16" s="257"/>
      <c r="JIW16" s="257"/>
      <c r="JIX16" s="257"/>
      <c r="JIY16" s="257"/>
      <c r="JIZ16" s="257"/>
      <c r="JJA16" s="257"/>
      <c r="JJB16" s="257"/>
      <c r="JJC16" s="257"/>
      <c r="JJD16" s="257"/>
      <c r="JJE16" s="257"/>
      <c r="JJF16" s="257"/>
      <c r="JJG16" s="257"/>
      <c r="JJH16" s="257"/>
      <c r="JJI16" s="257"/>
      <c r="JJJ16" s="257"/>
      <c r="JJK16" s="257"/>
      <c r="JJL16" s="257"/>
      <c r="JJM16" s="257"/>
      <c r="JJN16" s="257"/>
      <c r="JJO16" s="257"/>
      <c r="JJP16" s="257"/>
      <c r="JJQ16" s="257"/>
      <c r="JJR16" s="257"/>
      <c r="JJS16" s="257"/>
      <c r="JJT16" s="257"/>
      <c r="JJU16" s="257"/>
      <c r="JJV16" s="257"/>
      <c r="JJW16" s="257"/>
      <c r="JJX16" s="257"/>
      <c r="JJY16" s="257"/>
      <c r="JJZ16" s="257"/>
      <c r="JKA16" s="257"/>
      <c r="JKB16" s="257"/>
      <c r="JKC16" s="257"/>
      <c r="JKD16" s="257"/>
      <c r="JKE16" s="257"/>
      <c r="JKF16" s="257"/>
      <c r="JKG16" s="257"/>
      <c r="JKH16" s="257"/>
      <c r="JKI16" s="257"/>
      <c r="JKJ16" s="257"/>
      <c r="JKK16" s="257"/>
      <c r="JKL16" s="257"/>
      <c r="JKM16" s="257"/>
      <c r="JKN16" s="257"/>
      <c r="JKO16" s="257"/>
      <c r="JKP16" s="257"/>
      <c r="JKQ16" s="257"/>
      <c r="JKR16" s="257"/>
      <c r="JKS16" s="257"/>
      <c r="JKT16" s="257"/>
      <c r="JKU16" s="257"/>
      <c r="JKV16" s="257"/>
      <c r="JKW16" s="257"/>
      <c r="JKX16" s="257"/>
      <c r="JKY16" s="257"/>
      <c r="JKZ16" s="257"/>
      <c r="JLA16" s="257"/>
      <c r="JLB16" s="257"/>
      <c r="JLC16" s="257"/>
      <c r="JLD16" s="257"/>
      <c r="JLE16" s="257"/>
      <c r="JLF16" s="257"/>
      <c r="JLG16" s="257"/>
      <c r="JLH16" s="257"/>
      <c r="JLI16" s="257"/>
      <c r="JLJ16" s="257"/>
      <c r="JLK16" s="257"/>
      <c r="JLL16" s="257"/>
      <c r="JLM16" s="257"/>
      <c r="JLN16" s="257"/>
      <c r="JLO16" s="257"/>
      <c r="JLP16" s="257"/>
      <c r="JLQ16" s="257"/>
      <c r="JLR16" s="257"/>
      <c r="JLS16" s="257"/>
      <c r="JLT16" s="257"/>
      <c r="JLU16" s="257"/>
      <c r="JLV16" s="257"/>
      <c r="JLW16" s="257"/>
      <c r="JLX16" s="257"/>
      <c r="JLY16" s="257"/>
      <c r="JLZ16" s="257"/>
      <c r="JMA16" s="257"/>
      <c r="JMB16" s="257"/>
      <c r="JMC16" s="257"/>
      <c r="JMD16" s="257"/>
      <c r="JME16" s="257"/>
      <c r="JMF16" s="257"/>
      <c r="JMG16" s="257"/>
      <c r="JMH16" s="257"/>
      <c r="JMI16" s="257"/>
      <c r="JMJ16" s="257"/>
      <c r="JMK16" s="257"/>
      <c r="JML16" s="257"/>
      <c r="JMM16" s="257"/>
      <c r="JMN16" s="257"/>
      <c r="JMO16" s="257"/>
      <c r="JMP16" s="257"/>
      <c r="JMQ16" s="257"/>
      <c r="JMR16" s="257"/>
      <c r="JMS16" s="257"/>
      <c r="JMT16" s="257"/>
      <c r="JMU16" s="257"/>
      <c r="JMV16" s="257"/>
      <c r="JMW16" s="257"/>
      <c r="JMX16" s="257"/>
      <c r="JMY16" s="257"/>
      <c r="JMZ16" s="257"/>
      <c r="JNA16" s="257"/>
      <c r="JNB16" s="257"/>
      <c r="JNC16" s="257"/>
      <c r="JND16" s="257"/>
      <c r="JNE16" s="257"/>
      <c r="JNF16" s="257"/>
      <c r="JNG16" s="257"/>
      <c r="JNH16" s="257"/>
      <c r="JNI16" s="257"/>
      <c r="JNJ16" s="257"/>
      <c r="JNK16" s="257"/>
      <c r="JNL16" s="257"/>
      <c r="JNM16" s="257"/>
      <c r="JNN16" s="257"/>
      <c r="JNO16" s="257"/>
      <c r="JNP16" s="257"/>
      <c r="JNQ16" s="257"/>
      <c r="JNR16" s="257"/>
      <c r="JNS16" s="257"/>
      <c r="JNT16" s="257"/>
      <c r="JNU16" s="257"/>
      <c r="JNV16" s="257"/>
      <c r="JNW16" s="257"/>
      <c r="JNX16" s="257"/>
      <c r="JNY16" s="257"/>
      <c r="JNZ16" s="257"/>
      <c r="JOA16" s="257"/>
      <c r="JOB16" s="257"/>
      <c r="JOC16" s="257"/>
      <c r="JOD16" s="257"/>
      <c r="JOE16" s="257"/>
      <c r="JOF16" s="257"/>
      <c r="JOG16" s="257"/>
      <c r="JOH16" s="257"/>
      <c r="JOI16" s="257"/>
      <c r="JOJ16" s="257"/>
      <c r="JOK16" s="257"/>
      <c r="JOL16" s="257"/>
      <c r="JOM16" s="257"/>
      <c r="JON16" s="257"/>
      <c r="JOO16" s="257"/>
      <c r="JOP16" s="257"/>
      <c r="JOQ16" s="257"/>
      <c r="JOR16" s="257"/>
      <c r="JOS16" s="257"/>
      <c r="JOT16" s="257"/>
      <c r="JOU16" s="257"/>
      <c r="JOV16" s="257"/>
      <c r="JOW16" s="257"/>
      <c r="JOX16" s="257"/>
      <c r="JOY16" s="257"/>
      <c r="JOZ16" s="257"/>
      <c r="JPA16" s="257"/>
      <c r="JPB16" s="257"/>
      <c r="JPC16" s="257"/>
      <c r="JPD16" s="257"/>
      <c r="JPE16" s="257"/>
      <c r="JPF16" s="257"/>
      <c r="JPG16" s="257"/>
      <c r="JPH16" s="257"/>
      <c r="JPI16" s="257"/>
      <c r="JPJ16" s="257"/>
      <c r="JPK16" s="257"/>
      <c r="JPL16" s="257"/>
      <c r="JPM16" s="257"/>
      <c r="JPN16" s="257"/>
      <c r="JPO16" s="257"/>
      <c r="JPP16" s="257"/>
      <c r="JPQ16" s="257"/>
      <c r="JPR16" s="257"/>
      <c r="JPS16" s="257"/>
      <c r="JPT16" s="257"/>
      <c r="JPU16" s="257"/>
      <c r="JPV16" s="257"/>
      <c r="JPW16" s="257"/>
      <c r="JPX16" s="257"/>
      <c r="JPY16" s="257"/>
      <c r="JPZ16" s="257"/>
      <c r="JQA16" s="257"/>
      <c r="JQB16" s="257"/>
      <c r="JQC16" s="257"/>
      <c r="JQD16" s="257"/>
      <c r="JQE16" s="257"/>
      <c r="JQF16" s="257"/>
      <c r="JQG16" s="257"/>
      <c r="JQH16" s="257"/>
      <c r="JQI16" s="257"/>
      <c r="JQJ16" s="257"/>
      <c r="JQK16" s="257"/>
      <c r="JQL16" s="257"/>
      <c r="JQM16" s="257"/>
      <c r="JQN16" s="257"/>
      <c r="JQO16" s="257"/>
      <c r="JQP16" s="257"/>
      <c r="JQQ16" s="257"/>
      <c r="JQR16" s="257"/>
      <c r="JQS16" s="257"/>
      <c r="JQT16" s="257"/>
      <c r="JQU16" s="257"/>
      <c r="JQV16" s="257"/>
      <c r="JQW16" s="257"/>
      <c r="JQX16" s="257"/>
      <c r="JQY16" s="257"/>
      <c r="JQZ16" s="257"/>
      <c r="JRA16" s="257"/>
      <c r="JRB16" s="257"/>
      <c r="JRC16" s="257"/>
      <c r="JRD16" s="257"/>
      <c r="JRE16" s="257"/>
      <c r="JRF16" s="257"/>
      <c r="JRG16" s="257"/>
      <c r="JRH16" s="257"/>
      <c r="JRI16" s="257"/>
      <c r="JRJ16" s="257"/>
      <c r="JRK16" s="257"/>
      <c r="JRL16" s="257"/>
      <c r="JRM16" s="257"/>
      <c r="JRN16" s="257"/>
      <c r="JRO16" s="257"/>
      <c r="JRP16" s="257"/>
      <c r="JRQ16" s="257"/>
      <c r="JRR16" s="257"/>
      <c r="JRS16" s="257"/>
      <c r="JRT16" s="257"/>
      <c r="JRU16" s="257"/>
      <c r="JRV16" s="257"/>
      <c r="JRW16" s="257"/>
      <c r="JRX16" s="257"/>
      <c r="JRY16" s="257"/>
      <c r="JRZ16" s="257"/>
      <c r="JSA16" s="257"/>
      <c r="JSB16" s="257"/>
      <c r="JSC16" s="257"/>
      <c r="JSD16" s="257"/>
      <c r="JSE16" s="257"/>
      <c r="JSF16" s="257"/>
      <c r="JSG16" s="257"/>
      <c r="JSH16" s="257"/>
      <c r="JSI16" s="257"/>
      <c r="JSJ16" s="257"/>
      <c r="JSK16" s="257"/>
      <c r="JSL16" s="257"/>
      <c r="JSM16" s="257"/>
      <c r="JSN16" s="257"/>
      <c r="JSO16" s="257"/>
      <c r="JSP16" s="257"/>
      <c r="JSQ16" s="257"/>
      <c r="JSR16" s="257"/>
      <c r="JSS16" s="257"/>
      <c r="JST16" s="257"/>
      <c r="JSU16" s="257"/>
      <c r="JSV16" s="257"/>
      <c r="JSW16" s="257"/>
      <c r="JSX16" s="257"/>
      <c r="JSY16" s="257"/>
      <c r="JSZ16" s="257"/>
      <c r="JTA16" s="257"/>
      <c r="JTB16" s="257"/>
      <c r="JTC16" s="257"/>
      <c r="JTD16" s="257"/>
      <c r="JTE16" s="257"/>
      <c r="JTF16" s="257"/>
      <c r="JTG16" s="257"/>
      <c r="JTH16" s="257"/>
      <c r="JTI16" s="257"/>
      <c r="JTJ16" s="257"/>
      <c r="JTK16" s="257"/>
      <c r="JTL16" s="257"/>
      <c r="JTM16" s="257"/>
      <c r="JTN16" s="257"/>
      <c r="JTO16" s="257"/>
      <c r="JTP16" s="257"/>
      <c r="JTQ16" s="257"/>
      <c r="JTR16" s="257"/>
      <c r="JTS16" s="257"/>
      <c r="JTT16" s="257"/>
      <c r="JTU16" s="257"/>
      <c r="JTV16" s="257"/>
      <c r="JTW16" s="257"/>
      <c r="JTX16" s="257"/>
      <c r="JTY16" s="257"/>
      <c r="JTZ16" s="257"/>
      <c r="JUA16" s="257"/>
      <c r="JUB16" s="257"/>
      <c r="JUC16" s="257"/>
      <c r="JUD16" s="257"/>
      <c r="JUE16" s="257"/>
      <c r="JUF16" s="257"/>
      <c r="JUG16" s="257"/>
      <c r="JUH16" s="257"/>
      <c r="JUI16" s="257"/>
      <c r="JUJ16" s="257"/>
      <c r="JUK16" s="257"/>
      <c r="JUL16" s="257"/>
      <c r="JUM16" s="257"/>
      <c r="JUN16" s="257"/>
      <c r="JUO16" s="257"/>
      <c r="JUP16" s="257"/>
      <c r="JUQ16" s="257"/>
      <c r="JUR16" s="257"/>
      <c r="JUS16" s="257"/>
      <c r="JUT16" s="257"/>
      <c r="JUU16" s="257"/>
      <c r="JUV16" s="257"/>
      <c r="JUW16" s="257"/>
      <c r="JUX16" s="257"/>
      <c r="JUY16" s="257"/>
      <c r="JUZ16" s="257"/>
      <c r="JVA16" s="257"/>
      <c r="JVB16" s="257"/>
      <c r="JVC16" s="257"/>
      <c r="JVD16" s="257"/>
      <c r="JVE16" s="257"/>
      <c r="JVF16" s="257"/>
      <c r="JVG16" s="257"/>
      <c r="JVH16" s="257"/>
      <c r="JVI16" s="257"/>
      <c r="JVJ16" s="257"/>
      <c r="JVK16" s="257"/>
      <c r="JVL16" s="257"/>
      <c r="JVM16" s="257"/>
      <c r="JVN16" s="257"/>
      <c r="JVO16" s="257"/>
      <c r="JVP16" s="257"/>
      <c r="JVQ16" s="257"/>
      <c r="JVR16" s="257"/>
      <c r="JVS16" s="257"/>
      <c r="JVT16" s="257"/>
      <c r="JVU16" s="257"/>
      <c r="JVV16" s="257"/>
      <c r="JVW16" s="257"/>
      <c r="JVX16" s="257"/>
      <c r="JVY16" s="257"/>
      <c r="JVZ16" s="257"/>
      <c r="JWA16" s="257"/>
      <c r="JWB16" s="257"/>
      <c r="JWC16" s="257"/>
      <c r="JWD16" s="257"/>
      <c r="JWE16" s="257"/>
      <c r="JWF16" s="257"/>
      <c r="JWG16" s="257"/>
      <c r="JWH16" s="257"/>
      <c r="JWI16" s="257"/>
      <c r="JWJ16" s="257"/>
      <c r="JWK16" s="257"/>
      <c r="JWL16" s="257"/>
      <c r="JWM16" s="257"/>
      <c r="JWN16" s="257"/>
      <c r="JWO16" s="257"/>
      <c r="JWP16" s="257"/>
      <c r="JWQ16" s="257"/>
      <c r="JWR16" s="257"/>
      <c r="JWS16" s="257"/>
      <c r="JWT16" s="257"/>
      <c r="JWU16" s="257"/>
      <c r="JWV16" s="257"/>
      <c r="JWW16" s="257"/>
      <c r="JWX16" s="257"/>
      <c r="JWY16" s="257"/>
      <c r="JWZ16" s="257"/>
      <c r="JXA16" s="257"/>
      <c r="JXB16" s="257"/>
      <c r="JXC16" s="257"/>
      <c r="JXD16" s="257"/>
      <c r="JXE16" s="257"/>
      <c r="JXF16" s="257"/>
      <c r="JXG16" s="257"/>
      <c r="JXH16" s="257"/>
      <c r="JXI16" s="257"/>
      <c r="JXJ16" s="257"/>
      <c r="JXK16" s="257"/>
      <c r="JXL16" s="257"/>
      <c r="JXM16" s="257"/>
      <c r="JXN16" s="257"/>
      <c r="JXO16" s="257"/>
      <c r="JXP16" s="257"/>
      <c r="JXQ16" s="257"/>
      <c r="JXR16" s="257"/>
      <c r="JXS16" s="257"/>
      <c r="JXT16" s="257"/>
      <c r="JXU16" s="257"/>
      <c r="JXV16" s="257"/>
      <c r="JXW16" s="257"/>
      <c r="JXX16" s="257"/>
      <c r="JXY16" s="257"/>
      <c r="JXZ16" s="257"/>
      <c r="JYA16" s="257"/>
      <c r="JYB16" s="257"/>
      <c r="JYC16" s="257"/>
      <c r="JYD16" s="257"/>
      <c r="JYE16" s="257"/>
      <c r="JYF16" s="257"/>
      <c r="JYG16" s="257"/>
      <c r="JYH16" s="257"/>
      <c r="JYI16" s="257"/>
      <c r="JYJ16" s="257"/>
      <c r="JYK16" s="257"/>
      <c r="JYL16" s="257"/>
      <c r="JYM16" s="257"/>
      <c r="JYN16" s="257"/>
      <c r="JYO16" s="257"/>
      <c r="JYP16" s="257"/>
      <c r="JYQ16" s="257"/>
      <c r="JYR16" s="257"/>
      <c r="JYS16" s="257"/>
      <c r="JYT16" s="257"/>
      <c r="JYU16" s="257"/>
      <c r="JYV16" s="257"/>
      <c r="JYW16" s="257"/>
      <c r="JYX16" s="257"/>
      <c r="JYY16" s="257"/>
      <c r="JYZ16" s="257"/>
      <c r="JZA16" s="257"/>
      <c r="JZB16" s="257"/>
      <c r="JZC16" s="257"/>
      <c r="JZD16" s="257"/>
      <c r="JZE16" s="257"/>
      <c r="JZF16" s="257"/>
      <c r="JZG16" s="257"/>
      <c r="JZH16" s="257"/>
      <c r="JZI16" s="257"/>
      <c r="JZJ16" s="257"/>
      <c r="JZK16" s="257"/>
      <c r="JZL16" s="257"/>
      <c r="JZM16" s="257"/>
      <c r="JZN16" s="257"/>
      <c r="JZO16" s="257"/>
      <c r="JZP16" s="257"/>
      <c r="JZQ16" s="257"/>
      <c r="JZR16" s="257"/>
      <c r="JZS16" s="257"/>
      <c r="JZT16" s="257"/>
      <c r="JZU16" s="257"/>
      <c r="JZV16" s="257"/>
      <c r="JZW16" s="257"/>
      <c r="JZX16" s="257"/>
      <c r="JZY16" s="257"/>
      <c r="JZZ16" s="257"/>
      <c r="KAA16" s="257"/>
      <c r="KAB16" s="257"/>
      <c r="KAC16" s="257"/>
      <c r="KAD16" s="257"/>
      <c r="KAE16" s="257"/>
      <c r="KAF16" s="257"/>
      <c r="KAG16" s="257"/>
      <c r="KAH16" s="257"/>
      <c r="KAI16" s="257"/>
      <c r="KAJ16" s="257"/>
      <c r="KAK16" s="257"/>
      <c r="KAL16" s="257"/>
      <c r="KAM16" s="257"/>
      <c r="KAN16" s="257"/>
      <c r="KAO16" s="257"/>
      <c r="KAP16" s="257"/>
      <c r="KAQ16" s="257"/>
      <c r="KAR16" s="257"/>
      <c r="KAS16" s="257"/>
      <c r="KAT16" s="257"/>
      <c r="KAU16" s="257"/>
      <c r="KAV16" s="257"/>
      <c r="KAW16" s="257"/>
      <c r="KAX16" s="257"/>
      <c r="KAY16" s="257"/>
      <c r="KAZ16" s="257"/>
      <c r="KBA16" s="257"/>
      <c r="KBB16" s="257"/>
      <c r="KBC16" s="257"/>
      <c r="KBD16" s="257"/>
      <c r="KBE16" s="257"/>
      <c r="KBF16" s="257"/>
      <c r="KBG16" s="257"/>
      <c r="KBH16" s="257"/>
      <c r="KBI16" s="257"/>
      <c r="KBJ16" s="257"/>
      <c r="KBK16" s="257"/>
      <c r="KBL16" s="257"/>
      <c r="KBM16" s="257"/>
      <c r="KBN16" s="257"/>
      <c r="KBO16" s="257"/>
      <c r="KBP16" s="257"/>
      <c r="KBQ16" s="257"/>
      <c r="KBR16" s="257"/>
      <c r="KBS16" s="257"/>
      <c r="KBT16" s="257"/>
      <c r="KBU16" s="257"/>
      <c r="KBV16" s="257"/>
      <c r="KBW16" s="257"/>
      <c r="KBX16" s="257"/>
      <c r="KBY16" s="257"/>
      <c r="KBZ16" s="257"/>
      <c r="KCA16" s="257"/>
      <c r="KCB16" s="257"/>
      <c r="KCC16" s="257"/>
      <c r="KCD16" s="257"/>
      <c r="KCE16" s="257"/>
      <c r="KCF16" s="257"/>
      <c r="KCG16" s="257"/>
      <c r="KCH16" s="257"/>
      <c r="KCI16" s="257"/>
      <c r="KCJ16" s="257"/>
      <c r="KCK16" s="257"/>
      <c r="KCL16" s="257"/>
      <c r="KCM16" s="257"/>
      <c r="KCN16" s="257"/>
      <c r="KCO16" s="257"/>
      <c r="KCP16" s="257"/>
      <c r="KCQ16" s="257"/>
      <c r="KCR16" s="257"/>
      <c r="KCS16" s="257"/>
      <c r="KCT16" s="257"/>
      <c r="KCU16" s="257"/>
      <c r="KCV16" s="257"/>
      <c r="KCW16" s="257"/>
      <c r="KCX16" s="257"/>
      <c r="KCY16" s="257"/>
      <c r="KCZ16" s="257"/>
      <c r="KDA16" s="257"/>
      <c r="KDB16" s="257"/>
      <c r="KDC16" s="257"/>
      <c r="KDD16" s="257"/>
      <c r="KDE16" s="257"/>
      <c r="KDF16" s="257"/>
      <c r="KDG16" s="257"/>
      <c r="KDH16" s="257"/>
      <c r="KDI16" s="257"/>
      <c r="KDJ16" s="257"/>
      <c r="KDK16" s="257"/>
      <c r="KDL16" s="257"/>
      <c r="KDM16" s="257"/>
      <c r="KDN16" s="257"/>
      <c r="KDO16" s="257"/>
      <c r="KDP16" s="257"/>
      <c r="KDQ16" s="257"/>
      <c r="KDR16" s="257"/>
      <c r="KDS16" s="257"/>
      <c r="KDT16" s="257"/>
      <c r="KDU16" s="257"/>
      <c r="KDV16" s="257"/>
      <c r="KDW16" s="257"/>
      <c r="KDX16" s="257"/>
      <c r="KDY16" s="257"/>
      <c r="KDZ16" s="257"/>
      <c r="KEA16" s="257"/>
      <c r="KEB16" s="257"/>
      <c r="KEC16" s="257"/>
      <c r="KED16" s="257"/>
      <c r="KEE16" s="257"/>
      <c r="KEF16" s="257"/>
      <c r="KEG16" s="257"/>
      <c r="KEH16" s="257"/>
      <c r="KEI16" s="257"/>
      <c r="KEJ16" s="257"/>
      <c r="KEK16" s="257"/>
      <c r="KEL16" s="257"/>
      <c r="KEM16" s="257"/>
      <c r="KEN16" s="257"/>
      <c r="KEO16" s="257"/>
      <c r="KEP16" s="257"/>
      <c r="KEQ16" s="257"/>
      <c r="KER16" s="257"/>
      <c r="KES16" s="257"/>
      <c r="KET16" s="257"/>
      <c r="KEU16" s="257"/>
      <c r="KEV16" s="257"/>
      <c r="KEW16" s="257"/>
      <c r="KEX16" s="257"/>
      <c r="KEY16" s="257"/>
      <c r="KEZ16" s="257"/>
      <c r="KFA16" s="257"/>
      <c r="KFB16" s="257"/>
      <c r="KFC16" s="257"/>
      <c r="KFD16" s="257"/>
      <c r="KFE16" s="257"/>
      <c r="KFF16" s="257"/>
      <c r="KFG16" s="257"/>
      <c r="KFH16" s="257"/>
      <c r="KFI16" s="257"/>
      <c r="KFJ16" s="257"/>
      <c r="KFK16" s="257"/>
      <c r="KFL16" s="257"/>
      <c r="KFM16" s="257"/>
      <c r="KFN16" s="257"/>
      <c r="KFO16" s="257"/>
      <c r="KFP16" s="257"/>
      <c r="KFQ16" s="257"/>
      <c r="KFR16" s="257"/>
      <c r="KFS16" s="257"/>
      <c r="KFT16" s="257"/>
      <c r="KFU16" s="257"/>
      <c r="KFV16" s="257"/>
      <c r="KFW16" s="257"/>
      <c r="KFX16" s="257"/>
      <c r="KFY16" s="257"/>
      <c r="KFZ16" s="257"/>
      <c r="KGA16" s="257"/>
      <c r="KGB16" s="257"/>
      <c r="KGC16" s="257"/>
      <c r="KGD16" s="257"/>
      <c r="KGE16" s="257"/>
      <c r="KGF16" s="257"/>
      <c r="KGG16" s="257"/>
      <c r="KGH16" s="257"/>
      <c r="KGI16" s="257"/>
      <c r="KGJ16" s="257"/>
      <c r="KGK16" s="257"/>
      <c r="KGL16" s="257"/>
      <c r="KGM16" s="257"/>
      <c r="KGN16" s="257"/>
      <c r="KGO16" s="257"/>
      <c r="KGP16" s="257"/>
      <c r="KGQ16" s="257"/>
      <c r="KGR16" s="257"/>
      <c r="KGS16" s="257"/>
      <c r="KGT16" s="257"/>
      <c r="KGU16" s="257"/>
      <c r="KGV16" s="257"/>
      <c r="KGW16" s="257"/>
      <c r="KGX16" s="257"/>
      <c r="KGY16" s="257"/>
      <c r="KGZ16" s="257"/>
      <c r="KHA16" s="257"/>
      <c r="KHB16" s="257"/>
      <c r="KHC16" s="257"/>
      <c r="KHD16" s="257"/>
      <c r="KHE16" s="257"/>
      <c r="KHF16" s="257"/>
      <c r="KHG16" s="257"/>
      <c r="KHH16" s="257"/>
      <c r="KHI16" s="257"/>
      <c r="KHJ16" s="257"/>
      <c r="KHK16" s="257"/>
      <c r="KHL16" s="257"/>
      <c r="KHM16" s="257"/>
      <c r="KHN16" s="257"/>
      <c r="KHO16" s="257"/>
      <c r="KHP16" s="257"/>
      <c r="KHQ16" s="257"/>
      <c r="KHR16" s="257"/>
      <c r="KHS16" s="257"/>
      <c r="KHT16" s="257"/>
      <c r="KHU16" s="257"/>
      <c r="KHV16" s="257"/>
      <c r="KHW16" s="257"/>
      <c r="KHX16" s="257"/>
      <c r="KHY16" s="257"/>
      <c r="KHZ16" s="257"/>
      <c r="KIA16" s="257"/>
      <c r="KIB16" s="257"/>
      <c r="KIC16" s="257"/>
      <c r="KID16" s="257"/>
      <c r="KIE16" s="257"/>
      <c r="KIF16" s="257"/>
      <c r="KIG16" s="257"/>
      <c r="KIH16" s="257"/>
      <c r="KII16" s="257"/>
      <c r="KIJ16" s="257"/>
      <c r="KIK16" s="257"/>
      <c r="KIL16" s="257"/>
      <c r="KIM16" s="257"/>
      <c r="KIN16" s="257"/>
      <c r="KIO16" s="257"/>
      <c r="KIP16" s="257"/>
      <c r="KIQ16" s="257"/>
      <c r="KIR16" s="257"/>
      <c r="KIS16" s="257"/>
      <c r="KIT16" s="257"/>
      <c r="KIU16" s="257"/>
      <c r="KIV16" s="257"/>
      <c r="KIW16" s="257"/>
      <c r="KIX16" s="257"/>
      <c r="KIY16" s="257"/>
      <c r="KIZ16" s="257"/>
      <c r="KJA16" s="257"/>
      <c r="KJB16" s="257"/>
      <c r="KJC16" s="257"/>
      <c r="KJD16" s="257"/>
      <c r="KJE16" s="257"/>
      <c r="KJF16" s="257"/>
      <c r="KJG16" s="257"/>
      <c r="KJH16" s="257"/>
      <c r="KJI16" s="257"/>
      <c r="KJJ16" s="257"/>
      <c r="KJK16" s="257"/>
      <c r="KJL16" s="257"/>
      <c r="KJM16" s="257"/>
      <c r="KJN16" s="257"/>
      <c r="KJO16" s="257"/>
      <c r="KJP16" s="257"/>
      <c r="KJQ16" s="257"/>
      <c r="KJR16" s="257"/>
      <c r="KJS16" s="257"/>
      <c r="KJT16" s="257"/>
      <c r="KJU16" s="257"/>
      <c r="KJV16" s="257"/>
      <c r="KJW16" s="257"/>
      <c r="KJX16" s="257"/>
      <c r="KJY16" s="257"/>
      <c r="KJZ16" s="257"/>
      <c r="KKA16" s="257"/>
      <c r="KKB16" s="257"/>
      <c r="KKC16" s="257"/>
      <c r="KKD16" s="257"/>
      <c r="KKE16" s="257"/>
      <c r="KKF16" s="257"/>
      <c r="KKG16" s="257"/>
      <c r="KKH16" s="257"/>
      <c r="KKI16" s="257"/>
      <c r="KKJ16" s="257"/>
      <c r="KKK16" s="257"/>
      <c r="KKL16" s="257"/>
      <c r="KKM16" s="257"/>
      <c r="KKN16" s="257"/>
      <c r="KKO16" s="257"/>
      <c r="KKP16" s="257"/>
      <c r="KKQ16" s="257"/>
      <c r="KKR16" s="257"/>
      <c r="KKS16" s="257"/>
      <c r="KKT16" s="257"/>
      <c r="KKU16" s="257"/>
      <c r="KKV16" s="257"/>
      <c r="KKW16" s="257"/>
      <c r="KKX16" s="257"/>
      <c r="KKY16" s="257"/>
      <c r="KKZ16" s="257"/>
      <c r="KLA16" s="257"/>
      <c r="KLB16" s="257"/>
      <c r="KLC16" s="257"/>
      <c r="KLD16" s="257"/>
      <c r="KLE16" s="257"/>
      <c r="KLF16" s="257"/>
      <c r="KLG16" s="257"/>
      <c r="KLH16" s="257"/>
      <c r="KLI16" s="257"/>
      <c r="KLJ16" s="257"/>
      <c r="KLK16" s="257"/>
      <c r="KLL16" s="257"/>
      <c r="KLM16" s="257"/>
      <c r="KLN16" s="257"/>
      <c r="KLO16" s="257"/>
      <c r="KLP16" s="257"/>
      <c r="KLQ16" s="257"/>
      <c r="KLR16" s="257"/>
      <c r="KLS16" s="257"/>
      <c r="KLT16" s="257"/>
      <c r="KLU16" s="257"/>
      <c r="KLV16" s="257"/>
      <c r="KLW16" s="257"/>
      <c r="KLX16" s="257"/>
      <c r="KLY16" s="257"/>
      <c r="KLZ16" s="257"/>
      <c r="KMA16" s="257"/>
      <c r="KMB16" s="257"/>
      <c r="KMC16" s="257"/>
      <c r="KMD16" s="257"/>
      <c r="KME16" s="257"/>
      <c r="KMF16" s="257"/>
      <c r="KMG16" s="257"/>
      <c r="KMH16" s="257"/>
      <c r="KMI16" s="257"/>
      <c r="KMJ16" s="257"/>
      <c r="KMK16" s="257"/>
      <c r="KML16" s="257"/>
      <c r="KMM16" s="257"/>
      <c r="KMN16" s="257"/>
      <c r="KMO16" s="257"/>
      <c r="KMP16" s="257"/>
      <c r="KMQ16" s="257"/>
      <c r="KMR16" s="257"/>
      <c r="KMS16" s="257"/>
      <c r="KMT16" s="257"/>
      <c r="KMU16" s="257"/>
      <c r="KMV16" s="257"/>
      <c r="KMW16" s="257"/>
      <c r="KMX16" s="257"/>
      <c r="KMY16" s="257"/>
      <c r="KMZ16" s="257"/>
      <c r="KNA16" s="257"/>
      <c r="KNB16" s="257"/>
      <c r="KNC16" s="257"/>
      <c r="KND16" s="257"/>
      <c r="KNE16" s="257"/>
      <c r="KNF16" s="257"/>
      <c r="KNG16" s="257"/>
      <c r="KNH16" s="257"/>
      <c r="KNI16" s="257"/>
      <c r="KNJ16" s="257"/>
      <c r="KNK16" s="257"/>
      <c r="KNL16" s="257"/>
      <c r="KNM16" s="257"/>
      <c r="KNN16" s="257"/>
      <c r="KNO16" s="257"/>
      <c r="KNP16" s="257"/>
      <c r="KNQ16" s="257"/>
      <c r="KNR16" s="257"/>
      <c r="KNS16" s="257"/>
      <c r="KNT16" s="257"/>
      <c r="KNU16" s="257"/>
      <c r="KNV16" s="257"/>
      <c r="KNW16" s="257"/>
      <c r="KNX16" s="257"/>
      <c r="KNY16" s="257"/>
      <c r="KNZ16" s="257"/>
      <c r="KOA16" s="257"/>
      <c r="KOB16" s="257"/>
      <c r="KOC16" s="257"/>
      <c r="KOD16" s="257"/>
      <c r="KOE16" s="257"/>
      <c r="KOF16" s="257"/>
      <c r="KOG16" s="257"/>
      <c r="KOH16" s="257"/>
      <c r="KOI16" s="257"/>
      <c r="KOJ16" s="257"/>
      <c r="KOK16" s="257"/>
      <c r="KOL16" s="257"/>
      <c r="KOM16" s="257"/>
      <c r="KON16" s="257"/>
      <c r="KOO16" s="257"/>
      <c r="KOP16" s="257"/>
      <c r="KOQ16" s="257"/>
      <c r="KOR16" s="257"/>
      <c r="KOS16" s="257"/>
      <c r="KOT16" s="257"/>
      <c r="KOU16" s="257"/>
      <c r="KOV16" s="257"/>
      <c r="KOW16" s="257"/>
      <c r="KOX16" s="257"/>
      <c r="KOY16" s="257"/>
      <c r="KOZ16" s="257"/>
      <c r="KPA16" s="257"/>
      <c r="KPB16" s="257"/>
      <c r="KPC16" s="257"/>
      <c r="KPD16" s="257"/>
      <c r="KPE16" s="257"/>
      <c r="KPF16" s="257"/>
      <c r="KPG16" s="257"/>
      <c r="KPH16" s="257"/>
      <c r="KPI16" s="257"/>
      <c r="KPJ16" s="257"/>
      <c r="KPK16" s="257"/>
      <c r="KPL16" s="257"/>
      <c r="KPM16" s="257"/>
      <c r="KPN16" s="257"/>
      <c r="KPO16" s="257"/>
      <c r="KPP16" s="257"/>
      <c r="KPQ16" s="257"/>
      <c r="KPR16" s="257"/>
      <c r="KPS16" s="257"/>
      <c r="KPT16" s="257"/>
      <c r="KPU16" s="257"/>
      <c r="KPV16" s="257"/>
      <c r="KPW16" s="257"/>
      <c r="KPX16" s="257"/>
      <c r="KPY16" s="257"/>
      <c r="KPZ16" s="257"/>
      <c r="KQA16" s="257"/>
      <c r="KQB16" s="257"/>
      <c r="KQC16" s="257"/>
      <c r="KQD16" s="257"/>
      <c r="KQE16" s="257"/>
      <c r="KQF16" s="257"/>
      <c r="KQG16" s="257"/>
      <c r="KQH16" s="257"/>
      <c r="KQI16" s="257"/>
      <c r="KQJ16" s="257"/>
      <c r="KQK16" s="257"/>
      <c r="KQL16" s="257"/>
      <c r="KQM16" s="257"/>
      <c r="KQN16" s="257"/>
      <c r="KQO16" s="257"/>
      <c r="KQP16" s="257"/>
      <c r="KQQ16" s="257"/>
      <c r="KQR16" s="257"/>
      <c r="KQS16" s="257"/>
      <c r="KQT16" s="257"/>
      <c r="KQU16" s="257"/>
      <c r="KQV16" s="257"/>
      <c r="KQW16" s="257"/>
      <c r="KQX16" s="257"/>
      <c r="KQY16" s="257"/>
      <c r="KQZ16" s="257"/>
      <c r="KRA16" s="257"/>
      <c r="KRB16" s="257"/>
      <c r="KRC16" s="257"/>
      <c r="KRD16" s="257"/>
      <c r="KRE16" s="257"/>
      <c r="KRF16" s="257"/>
      <c r="KRG16" s="257"/>
      <c r="KRH16" s="257"/>
      <c r="KRI16" s="257"/>
      <c r="KRJ16" s="257"/>
      <c r="KRK16" s="257"/>
      <c r="KRL16" s="257"/>
      <c r="KRM16" s="257"/>
      <c r="KRN16" s="257"/>
      <c r="KRO16" s="257"/>
      <c r="KRP16" s="257"/>
      <c r="KRQ16" s="257"/>
      <c r="KRR16" s="257"/>
      <c r="KRS16" s="257"/>
      <c r="KRT16" s="257"/>
      <c r="KRU16" s="257"/>
      <c r="KRV16" s="257"/>
      <c r="KRW16" s="257"/>
      <c r="KRX16" s="257"/>
      <c r="KRY16" s="257"/>
      <c r="KRZ16" s="257"/>
      <c r="KSA16" s="257"/>
      <c r="KSB16" s="257"/>
      <c r="KSC16" s="257"/>
      <c r="KSD16" s="257"/>
      <c r="KSE16" s="257"/>
      <c r="KSF16" s="257"/>
      <c r="KSG16" s="257"/>
      <c r="KSH16" s="257"/>
      <c r="KSI16" s="257"/>
      <c r="KSJ16" s="257"/>
      <c r="KSK16" s="257"/>
      <c r="KSL16" s="257"/>
      <c r="KSM16" s="257"/>
      <c r="KSN16" s="257"/>
      <c r="KSO16" s="257"/>
      <c r="KSP16" s="257"/>
      <c r="KSQ16" s="257"/>
      <c r="KSR16" s="257"/>
      <c r="KSS16" s="257"/>
      <c r="KST16" s="257"/>
      <c r="KSU16" s="257"/>
      <c r="KSV16" s="257"/>
      <c r="KSW16" s="257"/>
      <c r="KSX16" s="257"/>
      <c r="KSY16" s="257"/>
      <c r="KSZ16" s="257"/>
      <c r="KTA16" s="257"/>
      <c r="KTB16" s="257"/>
      <c r="KTC16" s="257"/>
      <c r="KTD16" s="257"/>
      <c r="KTE16" s="257"/>
      <c r="KTF16" s="257"/>
      <c r="KTG16" s="257"/>
      <c r="KTH16" s="257"/>
      <c r="KTI16" s="257"/>
      <c r="KTJ16" s="257"/>
      <c r="KTK16" s="257"/>
      <c r="KTL16" s="257"/>
      <c r="KTM16" s="257"/>
      <c r="KTN16" s="257"/>
      <c r="KTO16" s="257"/>
      <c r="KTP16" s="257"/>
      <c r="KTQ16" s="257"/>
      <c r="KTR16" s="257"/>
      <c r="KTS16" s="257"/>
      <c r="KTT16" s="257"/>
      <c r="KTU16" s="257"/>
      <c r="KTV16" s="257"/>
      <c r="KTW16" s="257"/>
      <c r="KTX16" s="257"/>
      <c r="KTY16" s="257"/>
      <c r="KTZ16" s="257"/>
      <c r="KUA16" s="257"/>
      <c r="KUB16" s="257"/>
      <c r="KUC16" s="257"/>
      <c r="KUD16" s="257"/>
      <c r="KUE16" s="257"/>
      <c r="KUF16" s="257"/>
      <c r="KUG16" s="257"/>
      <c r="KUH16" s="257"/>
      <c r="KUI16" s="257"/>
      <c r="KUJ16" s="257"/>
      <c r="KUK16" s="257"/>
      <c r="KUL16" s="257"/>
      <c r="KUM16" s="257"/>
      <c r="KUN16" s="257"/>
      <c r="KUO16" s="257"/>
      <c r="KUP16" s="257"/>
      <c r="KUQ16" s="257"/>
      <c r="KUR16" s="257"/>
      <c r="KUS16" s="257"/>
      <c r="KUT16" s="257"/>
      <c r="KUU16" s="257"/>
      <c r="KUV16" s="257"/>
      <c r="KUW16" s="257"/>
      <c r="KUX16" s="257"/>
      <c r="KUY16" s="257"/>
      <c r="KUZ16" s="257"/>
      <c r="KVA16" s="257"/>
      <c r="KVB16" s="257"/>
      <c r="KVC16" s="257"/>
      <c r="KVD16" s="257"/>
      <c r="KVE16" s="257"/>
      <c r="KVF16" s="257"/>
      <c r="KVG16" s="257"/>
      <c r="KVH16" s="257"/>
      <c r="KVI16" s="257"/>
      <c r="KVJ16" s="257"/>
      <c r="KVK16" s="257"/>
      <c r="KVL16" s="257"/>
      <c r="KVM16" s="257"/>
      <c r="KVN16" s="257"/>
      <c r="KVO16" s="257"/>
      <c r="KVP16" s="257"/>
      <c r="KVQ16" s="257"/>
      <c r="KVR16" s="257"/>
      <c r="KVS16" s="257"/>
      <c r="KVT16" s="257"/>
      <c r="KVU16" s="257"/>
      <c r="KVV16" s="257"/>
      <c r="KVW16" s="257"/>
      <c r="KVX16" s="257"/>
      <c r="KVY16" s="257"/>
      <c r="KVZ16" s="257"/>
      <c r="KWA16" s="257"/>
      <c r="KWB16" s="257"/>
      <c r="KWC16" s="257"/>
      <c r="KWD16" s="257"/>
      <c r="KWE16" s="257"/>
      <c r="KWF16" s="257"/>
      <c r="KWG16" s="257"/>
      <c r="KWH16" s="257"/>
      <c r="KWI16" s="257"/>
      <c r="KWJ16" s="257"/>
      <c r="KWK16" s="257"/>
      <c r="KWL16" s="257"/>
      <c r="KWM16" s="257"/>
      <c r="KWN16" s="257"/>
      <c r="KWO16" s="257"/>
      <c r="KWP16" s="257"/>
      <c r="KWQ16" s="257"/>
      <c r="KWR16" s="257"/>
      <c r="KWS16" s="257"/>
      <c r="KWT16" s="257"/>
      <c r="KWU16" s="257"/>
      <c r="KWV16" s="257"/>
      <c r="KWW16" s="257"/>
      <c r="KWX16" s="257"/>
      <c r="KWY16" s="257"/>
      <c r="KWZ16" s="257"/>
      <c r="KXA16" s="257"/>
      <c r="KXB16" s="257"/>
      <c r="KXC16" s="257"/>
      <c r="KXD16" s="257"/>
      <c r="KXE16" s="257"/>
      <c r="KXF16" s="257"/>
      <c r="KXG16" s="257"/>
      <c r="KXH16" s="257"/>
      <c r="KXI16" s="257"/>
      <c r="KXJ16" s="257"/>
      <c r="KXK16" s="257"/>
      <c r="KXL16" s="257"/>
      <c r="KXM16" s="257"/>
      <c r="KXN16" s="257"/>
      <c r="KXO16" s="257"/>
      <c r="KXP16" s="257"/>
      <c r="KXQ16" s="257"/>
      <c r="KXR16" s="257"/>
      <c r="KXS16" s="257"/>
      <c r="KXT16" s="257"/>
      <c r="KXU16" s="257"/>
      <c r="KXV16" s="257"/>
      <c r="KXW16" s="257"/>
      <c r="KXX16" s="257"/>
      <c r="KXY16" s="257"/>
      <c r="KXZ16" s="257"/>
      <c r="KYA16" s="257"/>
      <c r="KYB16" s="257"/>
      <c r="KYC16" s="257"/>
      <c r="KYD16" s="257"/>
      <c r="KYE16" s="257"/>
      <c r="KYF16" s="257"/>
      <c r="KYG16" s="257"/>
      <c r="KYH16" s="257"/>
      <c r="KYI16" s="257"/>
      <c r="KYJ16" s="257"/>
      <c r="KYK16" s="257"/>
      <c r="KYL16" s="257"/>
      <c r="KYM16" s="257"/>
      <c r="KYN16" s="257"/>
      <c r="KYO16" s="257"/>
      <c r="KYP16" s="257"/>
      <c r="KYQ16" s="257"/>
      <c r="KYR16" s="257"/>
      <c r="KYS16" s="257"/>
      <c r="KYT16" s="257"/>
      <c r="KYU16" s="257"/>
      <c r="KYV16" s="257"/>
      <c r="KYW16" s="257"/>
      <c r="KYX16" s="257"/>
      <c r="KYY16" s="257"/>
      <c r="KYZ16" s="257"/>
      <c r="KZA16" s="257"/>
      <c r="KZB16" s="257"/>
      <c r="KZC16" s="257"/>
      <c r="KZD16" s="257"/>
      <c r="KZE16" s="257"/>
      <c r="KZF16" s="257"/>
      <c r="KZG16" s="257"/>
      <c r="KZH16" s="257"/>
      <c r="KZI16" s="257"/>
      <c r="KZJ16" s="257"/>
      <c r="KZK16" s="257"/>
      <c r="KZL16" s="257"/>
      <c r="KZM16" s="257"/>
      <c r="KZN16" s="257"/>
      <c r="KZO16" s="257"/>
      <c r="KZP16" s="257"/>
      <c r="KZQ16" s="257"/>
      <c r="KZR16" s="257"/>
      <c r="KZS16" s="257"/>
      <c r="KZT16" s="257"/>
      <c r="KZU16" s="257"/>
      <c r="KZV16" s="257"/>
      <c r="KZW16" s="257"/>
      <c r="KZX16" s="257"/>
      <c r="KZY16" s="257"/>
      <c r="KZZ16" s="257"/>
      <c r="LAA16" s="257"/>
      <c r="LAB16" s="257"/>
      <c r="LAC16" s="257"/>
      <c r="LAD16" s="257"/>
      <c r="LAE16" s="257"/>
      <c r="LAF16" s="257"/>
      <c r="LAG16" s="257"/>
      <c r="LAH16" s="257"/>
      <c r="LAI16" s="257"/>
      <c r="LAJ16" s="257"/>
      <c r="LAK16" s="257"/>
      <c r="LAL16" s="257"/>
      <c r="LAM16" s="257"/>
      <c r="LAN16" s="257"/>
      <c r="LAO16" s="257"/>
      <c r="LAP16" s="257"/>
      <c r="LAQ16" s="257"/>
      <c r="LAR16" s="257"/>
      <c r="LAS16" s="257"/>
      <c r="LAT16" s="257"/>
      <c r="LAU16" s="257"/>
      <c r="LAV16" s="257"/>
      <c r="LAW16" s="257"/>
      <c r="LAX16" s="257"/>
      <c r="LAY16" s="257"/>
      <c r="LAZ16" s="257"/>
      <c r="LBA16" s="257"/>
      <c r="LBB16" s="257"/>
      <c r="LBC16" s="257"/>
      <c r="LBD16" s="257"/>
      <c r="LBE16" s="257"/>
      <c r="LBF16" s="257"/>
      <c r="LBG16" s="257"/>
      <c r="LBH16" s="257"/>
      <c r="LBI16" s="257"/>
      <c r="LBJ16" s="257"/>
      <c r="LBK16" s="257"/>
      <c r="LBL16" s="257"/>
      <c r="LBM16" s="257"/>
      <c r="LBN16" s="257"/>
      <c r="LBO16" s="257"/>
      <c r="LBP16" s="257"/>
      <c r="LBQ16" s="257"/>
      <c r="LBR16" s="257"/>
      <c r="LBS16" s="257"/>
      <c r="LBT16" s="257"/>
      <c r="LBU16" s="257"/>
      <c r="LBV16" s="257"/>
      <c r="LBW16" s="257"/>
      <c r="LBX16" s="257"/>
      <c r="LBY16" s="257"/>
      <c r="LBZ16" s="257"/>
      <c r="LCA16" s="257"/>
      <c r="LCB16" s="257"/>
      <c r="LCC16" s="257"/>
      <c r="LCD16" s="257"/>
      <c r="LCE16" s="257"/>
      <c r="LCF16" s="257"/>
      <c r="LCG16" s="257"/>
      <c r="LCH16" s="257"/>
      <c r="LCI16" s="257"/>
      <c r="LCJ16" s="257"/>
      <c r="LCK16" s="257"/>
      <c r="LCL16" s="257"/>
      <c r="LCM16" s="257"/>
      <c r="LCN16" s="257"/>
      <c r="LCO16" s="257"/>
      <c r="LCP16" s="257"/>
      <c r="LCQ16" s="257"/>
      <c r="LCR16" s="257"/>
      <c r="LCS16" s="257"/>
      <c r="LCT16" s="257"/>
      <c r="LCU16" s="257"/>
      <c r="LCV16" s="257"/>
      <c r="LCW16" s="257"/>
      <c r="LCX16" s="257"/>
      <c r="LCY16" s="257"/>
      <c r="LCZ16" s="257"/>
      <c r="LDA16" s="257"/>
      <c r="LDB16" s="257"/>
      <c r="LDC16" s="257"/>
      <c r="LDD16" s="257"/>
      <c r="LDE16" s="257"/>
      <c r="LDF16" s="257"/>
      <c r="LDG16" s="257"/>
      <c r="LDH16" s="257"/>
      <c r="LDI16" s="257"/>
      <c r="LDJ16" s="257"/>
      <c r="LDK16" s="257"/>
      <c r="LDL16" s="257"/>
      <c r="LDM16" s="257"/>
      <c r="LDN16" s="257"/>
      <c r="LDO16" s="257"/>
      <c r="LDP16" s="257"/>
      <c r="LDQ16" s="257"/>
      <c r="LDR16" s="257"/>
      <c r="LDS16" s="257"/>
      <c r="LDT16" s="257"/>
      <c r="LDU16" s="257"/>
      <c r="LDV16" s="257"/>
      <c r="LDW16" s="257"/>
      <c r="LDX16" s="257"/>
      <c r="LDY16" s="257"/>
      <c r="LDZ16" s="257"/>
      <c r="LEA16" s="257"/>
      <c r="LEB16" s="257"/>
      <c r="LEC16" s="257"/>
      <c r="LED16" s="257"/>
      <c r="LEE16" s="257"/>
      <c r="LEF16" s="257"/>
      <c r="LEG16" s="257"/>
      <c r="LEH16" s="257"/>
      <c r="LEI16" s="257"/>
      <c r="LEJ16" s="257"/>
      <c r="LEK16" s="257"/>
      <c r="LEL16" s="257"/>
      <c r="LEM16" s="257"/>
      <c r="LEN16" s="257"/>
      <c r="LEO16" s="257"/>
      <c r="LEP16" s="257"/>
      <c r="LEQ16" s="257"/>
      <c r="LER16" s="257"/>
      <c r="LES16" s="257"/>
      <c r="LET16" s="257"/>
      <c r="LEU16" s="257"/>
      <c r="LEV16" s="257"/>
      <c r="LEW16" s="257"/>
      <c r="LEX16" s="257"/>
      <c r="LEY16" s="257"/>
      <c r="LEZ16" s="257"/>
      <c r="LFA16" s="257"/>
      <c r="LFB16" s="257"/>
      <c r="LFC16" s="257"/>
      <c r="LFD16" s="257"/>
      <c r="LFE16" s="257"/>
      <c r="LFF16" s="257"/>
      <c r="LFG16" s="257"/>
      <c r="LFH16" s="257"/>
      <c r="LFI16" s="257"/>
      <c r="LFJ16" s="257"/>
      <c r="LFK16" s="257"/>
      <c r="LFL16" s="257"/>
      <c r="LFM16" s="257"/>
      <c r="LFN16" s="257"/>
      <c r="LFO16" s="257"/>
      <c r="LFP16" s="257"/>
      <c r="LFQ16" s="257"/>
      <c r="LFR16" s="257"/>
      <c r="LFS16" s="257"/>
      <c r="LFT16" s="257"/>
      <c r="LFU16" s="257"/>
      <c r="LFV16" s="257"/>
      <c r="LFW16" s="257"/>
      <c r="LFX16" s="257"/>
      <c r="LFY16" s="257"/>
      <c r="LFZ16" s="257"/>
      <c r="LGA16" s="257"/>
      <c r="LGB16" s="257"/>
      <c r="LGC16" s="257"/>
      <c r="LGD16" s="257"/>
      <c r="LGE16" s="257"/>
      <c r="LGF16" s="257"/>
      <c r="LGG16" s="257"/>
      <c r="LGH16" s="257"/>
      <c r="LGI16" s="257"/>
      <c r="LGJ16" s="257"/>
      <c r="LGK16" s="257"/>
      <c r="LGL16" s="257"/>
      <c r="LGM16" s="257"/>
      <c r="LGN16" s="257"/>
      <c r="LGO16" s="257"/>
      <c r="LGP16" s="257"/>
      <c r="LGQ16" s="257"/>
      <c r="LGR16" s="257"/>
      <c r="LGS16" s="257"/>
      <c r="LGT16" s="257"/>
      <c r="LGU16" s="257"/>
      <c r="LGV16" s="257"/>
      <c r="LGW16" s="257"/>
      <c r="LGX16" s="257"/>
      <c r="LGY16" s="257"/>
      <c r="LGZ16" s="257"/>
      <c r="LHA16" s="257"/>
      <c r="LHB16" s="257"/>
      <c r="LHC16" s="257"/>
      <c r="LHD16" s="257"/>
      <c r="LHE16" s="257"/>
      <c r="LHF16" s="257"/>
      <c r="LHG16" s="257"/>
      <c r="LHH16" s="257"/>
      <c r="LHI16" s="257"/>
      <c r="LHJ16" s="257"/>
      <c r="LHK16" s="257"/>
      <c r="LHL16" s="257"/>
      <c r="LHM16" s="257"/>
      <c r="LHN16" s="257"/>
      <c r="LHO16" s="257"/>
      <c r="LHP16" s="257"/>
      <c r="LHQ16" s="257"/>
      <c r="LHR16" s="257"/>
      <c r="LHS16" s="257"/>
      <c r="LHT16" s="257"/>
      <c r="LHU16" s="257"/>
      <c r="LHV16" s="257"/>
      <c r="LHW16" s="257"/>
      <c r="LHX16" s="257"/>
      <c r="LHY16" s="257"/>
      <c r="LHZ16" s="257"/>
      <c r="LIA16" s="257"/>
      <c r="LIB16" s="257"/>
      <c r="LIC16" s="257"/>
      <c r="LID16" s="257"/>
      <c r="LIE16" s="257"/>
      <c r="LIF16" s="257"/>
      <c r="LIG16" s="257"/>
      <c r="LIH16" s="257"/>
      <c r="LII16" s="257"/>
      <c r="LIJ16" s="257"/>
      <c r="LIK16" s="257"/>
      <c r="LIL16" s="257"/>
      <c r="LIM16" s="257"/>
      <c r="LIN16" s="257"/>
      <c r="LIO16" s="257"/>
      <c r="LIP16" s="257"/>
      <c r="LIQ16" s="257"/>
      <c r="LIR16" s="257"/>
      <c r="LIS16" s="257"/>
      <c r="LIT16" s="257"/>
      <c r="LIU16" s="257"/>
      <c r="LIV16" s="257"/>
      <c r="LIW16" s="257"/>
      <c r="LIX16" s="257"/>
      <c r="LIY16" s="257"/>
      <c r="LIZ16" s="257"/>
      <c r="LJA16" s="257"/>
      <c r="LJB16" s="257"/>
      <c r="LJC16" s="257"/>
      <c r="LJD16" s="257"/>
      <c r="LJE16" s="257"/>
      <c r="LJF16" s="257"/>
      <c r="LJG16" s="257"/>
      <c r="LJH16" s="257"/>
      <c r="LJI16" s="257"/>
      <c r="LJJ16" s="257"/>
      <c r="LJK16" s="257"/>
      <c r="LJL16" s="257"/>
      <c r="LJM16" s="257"/>
      <c r="LJN16" s="257"/>
      <c r="LJO16" s="257"/>
      <c r="LJP16" s="257"/>
      <c r="LJQ16" s="257"/>
      <c r="LJR16" s="257"/>
      <c r="LJS16" s="257"/>
      <c r="LJT16" s="257"/>
      <c r="LJU16" s="257"/>
      <c r="LJV16" s="257"/>
      <c r="LJW16" s="257"/>
      <c r="LJX16" s="257"/>
      <c r="LJY16" s="257"/>
      <c r="LJZ16" s="257"/>
      <c r="LKA16" s="257"/>
      <c r="LKB16" s="257"/>
      <c r="LKC16" s="257"/>
      <c r="LKD16" s="257"/>
      <c r="LKE16" s="257"/>
      <c r="LKF16" s="257"/>
      <c r="LKG16" s="257"/>
      <c r="LKH16" s="257"/>
      <c r="LKI16" s="257"/>
      <c r="LKJ16" s="257"/>
      <c r="LKK16" s="257"/>
      <c r="LKL16" s="257"/>
      <c r="LKM16" s="257"/>
      <c r="LKN16" s="257"/>
      <c r="LKO16" s="257"/>
      <c r="LKP16" s="257"/>
      <c r="LKQ16" s="257"/>
      <c r="LKR16" s="257"/>
      <c r="LKS16" s="257"/>
      <c r="LKT16" s="257"/>
      <c r="LKU16" s="257"/>
      <c r="LKV16" s="257"/>
      <c r="LKW16" s="257"/>
      <c r="LKX16" s="257"/>
      <c r="LKY16" s="257"/>
      <c r="LKZ16" s="257"/>
      <c r="LLA16" s="257"/>
      <c r="LLB16" s="257"/>
      <c r="LLC16" s="257"/>
      <c r="LLD16" s="257"/>
      <c r="LLE16" s="257"/>
      <c r="LLF16" s="257"/>
      <c r="LLG16" s="257"/>
      <c r="LLH16" s="257"/>
      <c r="LLI16" s="257"/>
      <c r="LLJ16" s="257"/>
      <c r="LLK16" s="257"/>
      <c r="LLL16" s="257"/>
      <c r="LLM16" s="257"/>
      <c r="LLN16" s="257"/>
      <c r="LLO16" s="257"/>
      <c r="LLP16" s="257"/>
      <c r="LLQ16" s="257"/>
      <c r="LLR16" s="257"/>
      <c r="LLS16" s="257"/>
      <c r="LLT16" s="257"/>
      <c r="LLU16" s="257"/>
      <c r="LLV16" s="257"/>
      <c r="LLW16" s="257"/>
      <c r="LLX16" s="257"/>
      <c r="LLY16" s="257"/>
      <c r="LLZ16" s="257"/>
      <c r="LMA16" s="257"/>
      <c r="LMB16" s="257"/>
      <c r="LMC16" s="257"/>
      <c r="LMD16" s="257"/>
      <c r="LME16" s="257"/>
      <c r="LMF16" s="257"/>
      <c r="LMG16" s="257"/>
      <c r="LMH16" s="257"/>
      <c r="LMI16" s="257"/>
      <c r="LMJ16" s="257"/>
      <c r="LMK16" s="257"/>
      <c r="LML16" s="257"/>
      <c r="LMM16" s="257"/>
      <c r="LMN16" s="257"/>
      <c r="LMO16" s="257"/>
      <c r="LMP16" s="257"/>
      <c r="LMQ16" s="257"/>
      <c r="LMR16" s="257"/>
      <c r="LMS16" s="257"/>
      <c r="LMT16" s="257"/>
      <c r="LMU16" s="257"/>
      <c r="LMV16" s="257"/>
      <c r="LMW16" s="257"/>
      <c r="LMX16" s="257"/>
      <c r="LMY16" s="257"/>
      <c r="LMZ16" s="257"/>
      <c r="LNA16" s="257"/>
      <c r="LNB16" s="257"/>
      <c r="LNC16" s="257"/>
      <c r="LND16" s="257"/>
      <c r="LNE16" s="257"/>
      <c r="LNF16" s="257"/>
      <c r="LNG16" s="257"/>
      <c r="LNH16" s="257"/>
      <c r="LNI16" s="257"/>
      <c r="LNJ16" s="257"/>
      <c r="LNK16" s="257"/>
      <c r="LNL16" s="257"/>
      <c r="LNM16" s="257"/>
      <c r="LNN16" s="257"/>
      <c r="LNO16" s="257"/>
      <c r="LNP16" s="257"/>
      <c r="LNQ16" s="257"/>
      <c r="LNR16" s="257"/>
      <c r="LNS16" s="257"/>
      <c r="LNT16" s="257"/>
      <c r="LNU16" s="257"/>
      <c r="LNV16" s="257"/>
      <c r="LNW16" s="257"/>
      <c r="LNX16" s="257"/>
      <c r="LNY16" s="257"/>
      <c r="LNZ16" s="257"/>
      <c r="LOA16" s="257"/>
      <c r="LOB16" s="257"/>
      <c r="LOC16" s="257"/>
      <c r="LOD16" s="257"/>
      <c r="LOE16" s="257"/>
      <c r="LOF16" s="257"/>
      <c r="LOG16" s="257"/>
      <c r="LOH16" s="257"/>
      <c r="LOI16" s="257"/>
      <c r="LOJ16" s="257"/>
      <c r="LOK16" s="257"/>
      <c r="LOL16" s="257"/>
      <c r="LOM16" s="257"/>
      <c r="LON16" s="257"/>
      <c r="LOO16" s="257"/>
      <c r="LOP16" s="257"/>
      <c r="LOQ16" s="257"/>
      <c r="LOR16" s="257"/>
      <c r="LOS16" s="257"/>
      <c r="LOT16" s="257"/>
      <c r="LOU16" s="257"/>
      <c r="LOV16" s="257"/>
      <c r="LOW16" s="257"/>
      <c r="LOX16" s="257"/>
      <c r="LOY16" s="257"/>
      <c r="LOZ16" s="257"/>
      <c r="LPA16" s="257"/>
      <c r="LPB16" s="257"/>
      <c r="LPC16" s="257"/>
      <c r="LPD16" s="257"/>
      <c r="LPE16" s="257"/>
      <c r="LPF16" s="257"/>
      <c r="LPG16" s="257"/>
      <c r="LPH16" s="257"/>
      <c r="LPI16" s="257"/>
      <c r="LPJ16" s="257"/>
      <c r="LPK16" s="257"/>
      <c r="LPL16" s="257"/>
      <c r="LPM16" s="257"/>
      <c r="LPN16" s="257"/>
      <c r="LPO16" s="257"/>
      <c r="LPP16" s="257"/>
      <c r="LPQ16" s="257"/>
      <c r="LPR16" s="257"/>
      <c r="LPS16" s="257"/>
      <c r="LPT16" s="257"/>
      <c r="LPU16" s="257"/>
      <c r="LPV16" s="257"/>
      <c r="LPW16" s="257"/>
      <c r="LPX16" s="257"/>
      <c r="LPY16" s="257"/>
      <c r="LPZ16" s="257"/>
      <c r="LQA16" s="257"/>
      <c r="LQB16" s="257"/>
      <c r="LQC16" s="257"/>
      <c r="LQD16" s="257"/>
      <c r="LQE16" s="257"/>
      <c r="LQF16" s="257"/>
      <c r="LQG16" s="257"/>
      <c r="LQH16" s="257"/>
      <c r="LQI16" s="257"/>
      <c r="LQJ16" s="257"/>
      <c r="LQK16" s="257"/>
      <c r="LQL16" s="257"/>
      <c r="LQM16" s="257"/>
      <c r="LQN16" s="257"/>
      <c r="LQO16" s="257"/>
      <c r="LQP16" s="257"/>
      <c r="LQQ16" s="257"/>
      <c r="LQR16" s="257"/>
      <c r="LQS16" s="257"/>
      <c r="LQT16" s="257"/>
      <c r="LQU16" s="257"/>
      <c r="LQV16" s="257"/>
      <c r="LQW16" s="257"/>
      <c r="LQX16" s="257"/>
      <c r="LQY16" s="257"/>
      <c r="LQZ16" s="257"/>
      <c r="LRA16" s="257"/>
      <c r="LRB16" s="257"/>
      <c r="LRC16" s="257"/>
      <c r="LRD16" s="257"/>
      <c r="LRE16" s="257"/>
      <c r="LRF16" s="257"/>
      <c r="LRG16" s="257"/>
      <c r="LRH16" s="257"/>
      <c r="LRI16" s="257"/>
      <c r="LRJ16" s="257"/>
      <c r="LRK16" s="257"/>
      <c r="LRL16" s="257"/>
      <c r="LRM16" s="257"/>
      <c r="LRN16" s="257"/>
      <c r="LRO16" s="257"/>
      <c r="LRP16" s="257"/>
      <c r="LRQ16" s="257"/>
      <c r="LRR16" s="257"/>
      <c r="LRS16" s="257"/>
      <c r="LRT16" s="257"/>
      <c r="LRU16" s="257"/>
      <c r="LRV16" s="257"/>
      <c r="LRW16" s="257"/>
      <c r="LRX16" s="257"/>
      <c r="LRY16" s="257"/>
      <c r="LRZ16" s="257"/>
      <c r="LSA16" s="257"/>
      <c r="LSB16" s="257"/>
      <c r="LSC16" s="257"/>
      <c r="LSD16" s="257"/>
      <c r="LSE16" s="257"/>
      <c r="LSF16" s="257"/>
      <c r="LSG16" s="257"/>
      <c r="LSH16" s="257"/>
      <c r="LSI16" s="257"/>
      <c r="LSJ16" s="257"/>
      <c r="LSK16" s="257"/>
      <c r="LSL16" s="257"/>
      <c r="LSM16" s="257"/>
      <c r="LSN16" s="257"/>
      <c r="LSO16" s="257"/>
      <c r="LSP16" s="257"/>
      <c r="LSQ16" s="257"/>
      <c r="LSR16" s="257"/>
      <c r="LSS16" s="257"/>
      <c r="LST16" s="257"/>
      <c r="LSU16" s="257"/>
      <c r="LSV16" s="257"/>
      <c r="LSW16" s="257"/>
      <c r="LSX16" s="257"/>
      <c r="LSY16" s="257"/>
      <c r="LSZ16" s="257"/>
      <c r="LTA16" s="257"/>
      <c r="LTB16" s="257"/>
      <c r="LTC16" s="257"/>
      <c r="LTD16" s="257"/>
      <c r="LTE16" s="257"/>
      <c r="LTF16" s="257"/>
      <c r="LTG16" s="257"/>
      <c r="LTH16" s="257"/>
      <c r="LTI16" s="257"/>
      <c r="LTJ16" s="257"/>
      <c r="LTK16" s="257"/>
      <c r="LTL16" s="257"/>
      <c r="LTM16" s="257"/>
      <c r="LTN16" s="257"/>
      <c r="LTO16" s="257"/>
      <c r="LTP16" s="257"/>
      <c r="LTQ16" s="257"/>
      <c r="LTR16" s="257"/>
      <c r="LTS16" s="257"/>
      <c r="LTT16" s="257"/>
      <c r="LTU16" s="257"/>
      <c r="LTV16" s="257"/>
      <c r="LTW16" s="257"/>
      <c r="LTX16" s="257"/>
      <c r="LTY16" s="257"/>
      <c r="LTZ16" s="257"/>
      <c r="LUA16" s="257"/>
      <c r="LUB16" s="257"/>
      <c r="LUC16" s="257"/>
      <c r="LUD16" s="257"/>
      <c r="LUE16" s="257"/>
      <c r="LUF16" s="257"/>
      <c r="LUG16" s="257"/>
      <c r="LUH16" s="257"/>
      <c r="LUI16" s="257"/>
      <c r="LUJ16" s="257"/>
      <c r="LUK16" s="257"/>
      <c r="LUL16" s="257"/>
      <c r="LUM16" s="257"/>
      <c r="LUN16" s="257"/>
      <c r="LUO16" s="257"/>
      <c r="LUP16" s="257"/>
      <c r="LUQ16" s="257"/>
      <c r="LUR16" s="257"/>
      <c r="LUS16" s="257"/>
      <c r="LUT16" s="257"/>
      <c r="LUU16" s="257"/>
      <c r="LUV16" s="257"/>
      <c r="LUW16" s="257"/>
      <c r="LUX16" s="257"/>
      <c r="LUY16" s="257"/>
      <c r="LUZ16" s="257"/>
      <c r="LVA16" s="257"/>
      <c r="LVB16" s="257"/>
      <c r="LVC16" s="257"/>
      <c r="LVD16" s="257"/>
      <c r="LVE16" s="257"/>
      <c r="LVF16" s="257"/>
      <c r="LVG16" s="257"/>
      <c r="LVH16" s="257"/>
      <c r="LVI16" s="257"/>
      <c r="LVJ16" s="257"/>
      <c r="LVK16" s="257"/>
      <c r="LVL16" s="257"/>
      <c r="LVM16" s="257"/>
      <c r="LVN16" s="257"/>
      <c r="LVO16" s="257"/>
      <c r="LVP16" s="257"/>
      <c r="LVQ16" s="257"/>
      <c r="LVR16" s="257"/>
      <c r="LVS16" s="257"/>
      <c r="LVT16" s="257"/>
      <c r="LVU16" s="257"/>
      <c r="LVV16" s="257"/>
      <c r="LVW16" s="257"/>
      <c r="LVX16" s="257"/>
      <c r="LVY16" s="257"/>
      <c r="LVZ16" s="257"/>
      <c r="LWA16" s="257"/>
      <c r="LWB16" s="257"/>
      <c r="LWC16" s="257"/>
      <c r="LWD16" s="257"/>
      <c r="LWE16" s="257"/>
      <c r="LWF16" s="257"/>
      <c r="LWG16" s="257"/>
      <c r="LWH16" s="257"/>
      <c r="LWI16" s="257"/>
      <c r="LWJ16" s="257"/>
      <c r="LWK16" s="257"/>
      <c r="LWL16" s="257"/>
      <c r="LWM16" s="257"/>
      <c r="LWN16" s="257"/>
      <c r="LWO16" s="257"/>
      <c r="LWP16" s="257"/>
      <c r="LWQ16" s="257"/>
      <c r="LWR16" s="257"/>
      <c r="LWS16" s="257"/>
      <c r="LWT16" s="257"/>
      <c r="LWU16" s="257"/>
      <c r="LWV16" s="257"/>
      <c r="LWW16" s="257"/>
      <c r="LWX16" s="257"/>
      <c r="LWY16" s="257"/>
      <c r="LWZ16" s="257"/>
      <c r="LXA16" s="257"/>
      <c r="LXB16" s="257"/>
      <c r="LXC16" s="257"/>
      <c r="LXD16" s="257"/>
      <c r="LXE16" s="257"/>
      <c r="LXF16" s="257"/>
      <c r="LXG16" s="257"/>
      <c r="LXH16" s="257"/>
      <c r="LXI16" s="257"/>
      <c r="LXJ16" s="257"/>
      <c r="LXK16" s="257"/>
      <c r="LXL16" s="257"/>
      <c r="LXM16" s="257"/>
      <c r="LXN16" s="257"/>
      <c r="LXO16" s="257"/>
      <c r="LXP16" s="257"/>
      <c r="LXQ16" s="257"/>
      <c r="LXR16" s="257"/>
      <c r="LXS16" s="257"/>
      <c r="LXT16" s="257"/>
      <c r="LXU16" s="257"/>
      <c r="LXV16" s="257"/>
      <c r="LXW16" s="257"/>
      <c r="LXX16" s="257"/>
      <c r="LXY16" s="257"/>
      <c r="LXZ16" s="257"/>
      <c r="LYA16" s="257"/>
      <c r="LYB16" s="257"/>
      <c r="LYC16" s="257"/>
      <c r="LYD16" s="257"/>
      <c r="LYE16" s="257"/>
      <c r="LYF16" s="257"/>
      <c r="LYG16" s="257"/>
      <c r="LYH16" s="257"/>
      <c r="LYI16" s="257"/>
      <c r="LYJ16" s="257"/>
      <c r="LYK16" s="257"/>
      <c r="LYL16" s="257"/>
      <c r="LYM16" s="257"/>
      <c r="LYN16" s="257"/>
      <c r="LYO16" s="257"/>
      <c r="LYP16" s="257"/>
      <c r="LYQ16" s="257"/>
      <c r="LYR16" s="257"/>
      <c r="LYS16" s="257"/>
      <c r="LYT16" s="257"/>
      <c r="LYU16" s="257"/>
      <c r="LYV16" s="257"/>
      <c r="LYW16" s="257"/>
      <c r="LYX16" s="257"/>
      <c r="LYY16" s="257"/>
      <c r="LYZ16" s="257"/>
      <c r="LZA16" s="257"/>
      <c r="LZB16" s="257"/>
      <c r="LZC16" s="257"/>
      <c r="LZD16" s="257"/>
      <c r="LZE16" s="257"/>
      <c r="LZF16" s="257"/>
      <c r="LZG16" s="257"/>
      <c r="LZH16" s="257"/>
      <c r="LZI16" s="257"/>
      <c r="LZJ16" s="257"/>
      <c r="LZK16" s="257"/>
      <c r="LZL16" s="257"/>
      <c r="LZM16" s="257"/>
      <c r="LZN16" s="257"/>
      <c r="LZO16" s="257"/>
      <c r="LZP16" s="257"/>
      <c r="LZQ16" s="257"/>
      <c r="LZR16" s="257"/>
      <c r="LZS16" s="257"/>
      <c r="LZT16" s="257"/>
      <c r="LZU16" s="257"/>
      <c r="LZV16" s="257"/>
      <c r="LZW16" s="257"/>
      <c r="LZX16" s="257"/>
      <c r="LZY16" s="257"/>
      <c r="LZZ16" s="257"/>
      <c r="MAA16" s="257"/>
      <c r="MAB16" s="257"/>
      <c r="MAC16" s="257"/>
      <c r="MAD16" s="257"/>
      <c r="MAE16" s="257"/>
      <c r="MAF16" s="257"/>
      <c r="MAG16" s="257"/>
      <c r="MAH16" s="257"/>
      <c r="MAI16" s="257"/>
      <c r="MAJ16" s="257"/>
      <c r="MAK16" s="257"/>
      <c r="MAL16" s="257"/>
      <c r="MAM16" s="257"/>
      <c r="MAN16" s="257"/>
      <c r="MAO16" s="257"/>
      <c r="MAP16" s="257"/>
      <c r="MAQ16" s="257"/>
      <c r="MAR16" s="257"/>
      <c r="MAS16" s="257"/>
      <c r="MAT16" s="257"/>
      <c r="MAU16" s="257"/>
      <c r="MAV16" s="257"/>
      <c r="MAW16" s="257"/>
      <c r="MAX16" s="257"/>
      <c r="MAY16" s="257"/>
      <c r="MAZ16" s="257"/>
      <c r="MBA16" s="257"/>
      <c r="MBB16" s="257"/>
      <c r="MBC16" s="257"/>
      <c r="MBD16" s="257"/>
      <c r="MBE16" s="257"/>
      <c r="MBF16" s="257"/>
      <c r="MBG16" s="257"/>
      <c r="MBH16" s="257"/>
      <c r="MBI16" s="257"/>
      <c r="MBJ16" s="257"/>
      <c r="MBK16" s="257"/>
      <c r="MBL16" s="257"/>
      <c r="MBM16" s="257"/>
      <c r="MBN16" s="257"/>
      <c r="MBO16" s="257"/>
      <c r="MBP16" s="257"/>
      <c r="MBQ16" s="257"/>
      <c r="MBR16" s="257"/>
      <c r="MBS16" s="257"/>
      <c r="MBT16" s="257"/>
      <c r="MBU16" s="257"/>
      <c r="MBV16" s="257"/>
      <c r="MBW16" s="257"/>
      <c r="MBX16" s="257"/>
      <c r="MBY16" s="257"/>
      <c r="MBZ16" s="257"/>
      <c r="MCA16" s="257"/>
      <c r="MCB16" s="257"/>
      <c r="MCC16" s="257"/>
      <c r="MCD16" s="257"/>
      <c r="MCE16" s="257"/>
      <c r="MCF16" s="257"/>
      <c r="MCG16" s="257"/>
      <c r="MCH16" s="257"/>
      <c r="MCI16" s="257"/>
      <c r="MCJ16" s="257"/>
      <c r="MCK16" s="257"/>
      <c r="MCL16" s="257"/>
      <c r="MCM16" s="257"/>
      <c r="MCN16" s="257"/>
      <c r="MCO16" s="257"/>
      <c r="MCP16" s="257"/>
      <c r="MCQ16" s="257"/>
      <c r="MCR16" s="257"/>
      <c r="MCS16" s="257"/>
      <c r="MCT16" s="257"/>
      <c r="MCU16" s="257"/>
      <c r="MCV16" s="257"/>
      <c r="MCW16" s="257"/>
      <c r="MCX16" s="257"/>
      <c r="MCY16" s="257"/>
      <c r="MCZ16" s="257"/>
      <c r="MDA16" s="257"/>
      <c r="MDB16" s="257"/>
      <c r="MDC16" s="257"/>
      <c r="MDD16" s="257"/>
      <c r="MDE16" s="257"/>
      <c r="MDF16" s="257"/>
      <c r="MDG16" s="257"/>
      <c r="MDH16" s="257"/>
      <c r="MDI16" s="257"/>
      <c r="MDJ16" s="257"/>
      <c r="MDK16" s="257"/>
      <c r="MDL16" s="257"/>
      <c r="MDM16" s="257"/>
      <c r="MDN16" s="257"/>
      <c r="MDO16" s="257"/>
      <c r="MDP16" s="257"/>
      <c r="MDQ16" s="257"/>
      <c r="MDR16" s="257"/>
      <c r="MDS16" s="257"/>
      <c r="MDT16" s="257"/>
      <c r="MDU16" s="257"/>
      <c r="MDV16" s="257"/>
      <c r="MDW16" s="257"/>
      <c r="MDX16" s="257"/>
      <c r="MDY16" s="257"/>
      <c r="MDZ16" s="257"/>
      <c r="MEA16" s="257"/>
      <c r="MEB16" s="257"/>
      <c r="MEC16" s="257"/>
      <c r="MED16" s="257"/>
      <c r="MEE16" s="257"/>
      <c r="MEF16" s="257"/>
      <c r="MEG16" s="257"/>
      <c r="MEH16" s="257"/>
      <c r="MEI16" s="257"/>
      <c r="MEJ16" s="257"/>
      <c r="MEK16" s="257"/>
      <c r="MEL16" s="257"/>
      <c r="MEM16" s="257"/>
      <c r="MEN16" s="257"/>
      <c r="MEO16" s="257"/>
      <c r="MEP16" s="257"/>
      <c r="MEQ16" s="257"/>
      <c r="MER16" s="257"/>
      <c r="MES16" s="257"/>
      <c r="MET16" s="257"/>
      <c r="MEU16" s="257"/>
      <c r="MEV16" s="257"/>
      <c r="MEW16" s="257"/>
      <c r="MEX16" s="257"/>
      <c r="MEY16" s="257"/>
      <c r="MEZ16" s="257"/>
      <c r="MFA16" s="257"/>
      <c r="MFB16" s="257"/>
      <c r="MFC16" s="257"/>
      <c r="MFD16" s="257"/>
      <c r="MFE16" s="257"/>
      <c r="MFF16" s="257"/>
      <c r="MFG16" s="257"/>
      <c r="MFH16" s="257"/>
      <c r="MFI16" s="257"/>
      <c r="MFJ16" s="257"/>
      <c r="MFK16" s="257"/>
      <c r="MFL16" s="257"/>
      <c r="MFM16" s="257"/>
      <c r="MFN16" s="257"/>
      <c r="MFO16" s="257"/>
      <c r="MFP16" s="257"/>
      <c r="MFQ16" s="257"/>
      <c r="MFR16" s="257"/>
      <c r="MFS16" s="257"/>
      <c r="MFT16" s="257"/>
      <c r="MFU16" s="257"/>
      <c r="MFV16" s="257"/>
      <c r="MFW16" s="257"/>
      <c r="MFX16" s="257"/>
      <c r="MFY16" s="257"/>
      <c r="MFZ16" s="257"/>
      <c r="MGA16" s="257"/>
      <c r="MGB16" s="257"/>
      <c r="MGC16" s="257"/>
      <c r="MGD16" s="257"/>
      <c r="MGE16" s="257"/>
      <c r="MGF16" s="257"/>
      <c r="MGG16" s="257"/>
      <c r="MGH16" s="257"/>
      <c r="MGI16" s="257"/>
      <c r="MGJ16" s="257"/>
      <c r="MGK16" s="257"/>
      <c r="MGL16" s="257"/>
      <c r="MGM16" s="257"/>
      <c r="MGN16" s="257"/>
      <c r="MGO16" s="257"/>
      <c r="MGP16" s="257"/>
      <c r="MGQ16" s="257"/>
      <c r="MGR16" s="257"/>
      <c r="MGS16" s="257"/>
      <c r="MGT16" s="257"/>
      <c r="MGU16" s="257"/>
      <c r="MGV16" s="257"/>
      <c r="MGW16" s="257"/>
      <c r="MGX16" s="257"/>
      <c r="MGY16" s="257"/>
      <c r="MGZ16" s="257"/>
      <c r="MHA16" s="257"/>
      <c r="MHB16" s="257"/>
      <c r="MHC16" s="257"/>
      <c r="MHD16" s="257"/>
      <c r="MHE16" s="257"/>
      <c r="MHF16" s="257"/>
      <c r="MHG16" s="257"/>
      <c r="MHH16" s="257"/>
      <c r="MHI16" s="257"/>
      <c r="MHJ16" s="257"/>
      <c r="MHK16" s="257"/>
      <c r="MHL16" s="257"/>
      <c r="MHM16" s="257"/>
      <c r="MHN16" s="257"/>
      <c r="MHO16" s="257"/>
      <c r="MHP16" s="257"/>
      <c r="MHQ16" s="257"/>
      <c r="MHR16" s="257"/>
      <c r="MHS16" s="257"/>
      <c r="MHT16" s="257"/>
      <c r="MHU16" s="257"/>
      <c r="MHV16" s="257"/>
      <c r="MHW16" s="257"/>
      <c r="MHX16" s="257"/>
      <c r="MHY16" s="257"/>
      <c r="MHZ16" s="257"/>
      <c r="MIA16" s="257"/>
      <c r="MIB16" s="257"/>
      <c r="MIC16" s="257"/>
      <c r="MID16" s="257"/>
      <c r="MIE16" s="257"/>
      <c r="MIF16" s="257"/>
      <c r="MIG16" s="257"/>
      <c r="MIH16" s="257"/>
      <c r="MII16" s="257"/>
      <c r="MIJ16" s="257"/>
      <c r="MIK16" s="257"/>
      <c r="MIL16" s="257"/>
      <c r="MIM16" s="257"/>
      <c r="MIN16" s="257"/>
      <c r="MIO16" s="257"/>
      <c r="MIP16" s="257"/>
      <c r="MIQ16" s="257"/>
      <c r="MIR16" s="257"/>
      <c r="MIS16" s="257"/>
      <c r="MIT16" s="257"/>
      <c r="MIU16" s="257"/>
      <c r="MIV16" s="257"/>
      <c r="MIW16" s="257"/>
      <c r="MIX16" s="257"/>
      <c r="MIY16" s="257"/>
      <c r="MIZ16" s="257"/>
      <c r="MJA16" s="257"/>
      <c r="MJB16" s="257"/>
      <c r="MJC16" s="257"/>
      <c r="MJD16" s="257"/>
      <c r="MJE16" s="257"/>
      <c r="MJF16" s="257"/>
      <c r="MJG16" s="257"/>
      <c r="MJH16" s="257"/>
      <c r="MJI16" s="257"/>
      <c r="MJJ16" s="257"/>
      <c r="MJK16" s="257"/>
      <c r="MJL16" s="257"/>
      <c r="MJM16" s="257"/>
      <c r="MJN16" s="257"/>
      <c r="MJO16" s="257"/>
      <c r="MJP16" s="257"/>
      <c r="MJQ16" s="257"/>
      <c r="MJR16" s="257"/>
      <c r="MJS16" s="257"/>
      <c r="MJT16" s="257"/>
      <c r="MJU16" s="257"/>
      <c r="MJV16" s="257"/>
      <c r="MJW16" s="257"/>
      <c r="MJX16" s="257"/>
      <c r="MJY16" s="257"/>
      <c r="MJZ16" s="257"/>
      <c r="MKA16" s="257"/>
      <c r="MKB16" s="257"/>
      <c r="MKC16" s="257"/>
      <c r="MKD16" s="257"/>
      <c r="MKE16" s="257"/>
      <c r="MKF16" s="257"/>
      <c r="MKG16" s="257"/>
      <c r="MKH16" s="257"/>
      <c r="MKI16" s="257"/>
      <c r="MKJ16" s="257"/>
      <c r="MKK16" s="257"/>
      <c r="MKL16" s="257"/>
      <c r="MKM16" s="257"/>
      <c r="MKN16" s="257"/>
      <c r="MKO16" s="257"/>
      <c r="MKP16" s="257"/>
      <c r="MKQ16" s="257"/>
      <c r="MKR16" s="257"/>
      <c r="MKS16" s="257"/>
      <c r="MKT16" s="257"/>
      <c r="MKU16" s="257"/>
      <c r="MKV16" s="257"/>
      <c r="MKW16" s="257"/>
      <c r="MKX16" s="257"/>
      <c r="MKY16" s="257"/>
      <c r="MKZ16" s="257"/>
      <c r="MLA16" s="257"/>
      <c r="MLB16" s="257"/>
      <c r="MLC16" s="257"/>
      <c r="MLD16" s="257"/>
      <c r="MLE16" s="257"/>
      <c r="MLF16" s="257"/>
      <c r="MLG16" s="257"/>
      <c r="MLH16" s="257"/>
      <c r="MLI16" s="257"/>
      <c r="MLJ16" s="257"/>
      <c r="MLK16" s="257"/>
      <c r="MLL16" s="257"/>
      <c r="MLM16" s="257"/>
      <c r="MLN16" s="257"/>
      <c r="MLO16" s="257"/>
      <c r="MLP16" s="257"/>
      <c r="MLQ16" s="257"/>
      <c r="MLR16" s="257"/>
      <c r="MLS16" s="257"/>
      <c r="MLT16" s="257"/>
      <c r="MLU16" s="257"/>
      <c r="MLV16" s="257"/>
      <c r="MLW16" s="257"/>
      <c r="MLX16" s="257"/>
      <c r="MLY16" s="257"/>
      <c r="MLZ16" s="257"/>
      <c r="MMA16" s="257"/>
      <c r="MMB16" s="257"/>
      <c r="MMC16" s="257"/>
      <c r="MMD16" s="257"/>
      <c r="MME16" s="257"/>
      <c r="MMF16" s="257"/>
      <c r="MMG16" s="257"/>
      <c r="MMH16" s="257"/>
      <c r="MMI16" s="257"/>
      <c r="MMJ16" s="257"/>
      <c r="MMK16" s="257"/>
      <c r="MML16" s="257"/>
      <c r="MMM16" s="257"/>
      <c r="MMN16" s="257"/>
      <c r="MMO16" s="257"/>
      <c r="MMP16" s="257"/>
      <c r="MMQ16" s="257"/>
      <c r="MMR16" s="257"/>
      <c r="MMS16" s="257"/>
      <c r="MMT16" s="257"/>
      <c r="MMU16" s="257"/>
      <c r="MMV16" s="257"/>
      <c r="MMW16" s="257"/>
      <c r="MMX16" s="257"/>
      <c r="MMY16" s="257"/>
      <c r="MMZ16" s="257"/>
      <c r="MNA16" s="257"/>
      <c r="MNB16" s="257"/>
      <c r="MNC16" s="257"/>
      <c r="MND16" s="257"/>
      <c r="MNE16" s="257"/>
      <c r="MNF16" s="257"/>
      <c r="MNG16" s="257"/>
      <c r="MNH16" s="257"/>
      <c r="MNI16" s="257"/>
      <c r="MNJ16" s="257"/>
      <c r="MNK16" s="257"/>
      <c r="MNL16" s="257"/>
      <c r="MNM16" s="257"/>
      <c r="MNN16" s="257"/>
      <c r="MNO16" s="257"/>
      <c r="MNP16" s="257"/>
      <c r="MNQ16" s="257"/>
      <c r="MNR16" s="257"/>
      <c r="MNS16" s="257"/>
      <c r="MNT16" s="257"/>
      <c r="MNU16" s="257"/>
      <c r="MNV16" s="257"/>
      <c r="MNW16" s="257"/>
      <c r="MNX16" s="257"/>
      <c r="MNY16" s="257"/>
      <c r="MNZ16" s="257"/>
      <c r="MOA16" s="257"/>
      <c r="MOB16" s="257"/>
      <c r="MOC16" s="257"/>
      <c r="MOD16" s="257"/>
      <c r="MOE16" s="257"/>
      <c r="MOF16" s="257"/>
      <c r="MOG16" s="257"/>
      <c r="MOH16" s="257"/>
      <c r="MOI16" s="257"/>
      <c r="MOJ16" s="257"/>
      <c r="MOK16" s="257"/>
      <c r="MOL16" s="257"/>
      <c r="MOM16" s="257"/>
      <c r="MON16" s="257"/>
      <c r="MOO16" s="257"/>
      <c r="MOP16" s="257"/>
      <c r="MOQ16" s="257"/>
      <c r="MOR16" s="257"/>
      <c r="MOS16" s="257"/>
      <c r="MOT16" s="257"/>
      <c r="MOU16" s="257"/>
      <c r="MOV16" s="257"/>
      <c r="MOW16" s="257"/>
      <c r="MOX16" s="257"/>
      <c r="MOY16" s="257"/>
      <c r="MOZ16" s="257"/>
      <c r="MPA16" s="257"/>
      <c r="MPB16" s="257"/>
      <c r="MPC16" s="257"/>
      <c r="MPD16" s="257"/>
      <c r="MPE16" s="257"/>
      <c r="MPF16" s="257"/>
      <c r="MPG16" s="257"/>
      <c r="MPH16" s="257"/>
      <c r="MPI16" s="257"/>
      <c r="MPJ16" s="257"/>
      <c r="MPK16" s="257"/>
      <c r="MPL16" s="257"/>
      <c r="MPM16" s="257"/>
      <c r="MPN16" s="257"/>
      <c r="MPO16" s="257"/>
      <c r="MPP16" s="257"/>
      <c r="MPQ16" s="257"/>
      <c r="MPR16" s="257"/>
      <c r="MPS16" s="257"/>
      <c r="MPT16" s="257"/>
      <c r="MPU16" s="257"/>
      <c r="MPV16" s="257"/>
      <c r="MPW16" s="257"/>
      <c r="MPX16" s="257"/>
      <c r="MPY16" s="257"/>
      <c r="MPZ16" s="257"/>
      <c r="MQA16" s="257"/>
      <c r="MQB16" s="257"/>
      <c r="MQC16" s="257"/>
      <c r="MQD16" s="257"/>
      <c r="MQE16" s="257"/>
      <c r="MQF16" s="257"/>
      <c r="MQG16" s="257"/>
      <c r="MQH16" s="257"/>
      <c r="MQI16" s="257"/>
      <c r="MQJ16" s="257"/>
      <c r="MQK16" s="257"/>
      <c r="MQL16" s="257"/>
      <c r="MQM16" s="257"/>
      <c r="MQN16" s="257"/>
      <c r="MQO16" s="257"/>
      <c r="MQP16" s="257"/>
      <c r="MQQ16" s="257"/>
      <c r="MQR16" s="257"/>
      <c r="MQS16" s="257"/>
      <c r="MQT16" s="257"/>
      <c r="MQU16" s="257"/>
      <c r="MQV16" s="257"/>
      <c r="MQW16" s="257"/>
      <c r="MQX16" s="257"/>
      <c r="MQY16" s="257"/>
      <c r="MQZ16" s="257"/>
      <c r="MRA16" s="257"/>
      <c r="MRB16" s="257"/>
      <c r="MRC16" s="257"/>
      <c r="MRD16" s="257"/>
      <c r="MRE16" s="257"/>
      <c r="MRF16" s="257"/>
      <c r="MRG16" s="257"/>
      <c r="MRH16" s="257"/>
      <c r="MRI16" s="257"/>
      <c r="MRJ16" s="257"/>
      <c r="MRK16" s="257"/>
      <c r="MRL16" s="257"/>
      <c r="MRM16" s="257"/>
      <c r="MRN16" s="257"/>
      <c r="MRO16" s="257"/>
      <c r="MRP16" s="257"/>
      <c r="MRQ16" s="257"/>
      <c r="MRR16" s="257"/>
      <c r="MRS16" s="257"/>
      <c r="MRT16" s="257"/>
      <c r="MRU16" s="257"/>
      <c r="MRV16" s="257"/>
      <c r="MRW16" s="257"/>
      <c r="MRX16" s="257"/>
      <c r="MRY16" s="257"/>
      <c r="MRZ16" s="257"/>
      <c r="MSA16" s="257"/>
      <c r="MSB16" s="257"/>
      <c r="MSC16" s="257"/>
      <c r="MSD16" s="257"/>
      <c r="MSE16" s="257"/>
      <c r="MSF16" s="257"/>
      <c r="MSG16" s="257"/>
      <c r="MSH16" s="257"/>
      <c r="MSI16" s="257"/>
      <c r="MSJ16" s="257"/>
      <c r="MSK16" s="257"/>
      <c r="MSL16" s="257"/>
      <c r="MSM16" s="257"/>
      <c r="MSN16" s="257"/>
      <c r="MSO16" s="257"/>
      <c r="MSP16" s="257"/>
      <c r="MSQ16" s="257"/>
      <c r="MSR16" s="257"/>
      <c r="MSS16" s="257"/>
      <c r="MST16" s="257"/>
      <c r="MSU16" s="257"/>
      <c r="MSV16" s="257"/>
      <c r="MSW16" s="257"/>
      <c r="MSX16" s="257"/>
      <c r="MSY16" s="257"/>
      <c r="MSZ16" s="257"/>
      <c r="MTA16" s="257"/>
      <c r="MTB16" s="257"/>
      <c r="MTC16" s="257"/>
      <c r="MTD16" s="257"/>
      <c r="MTE16" s="257"/>
      <c r="MTF16" s="257"/>
      <c r="MTG16" s="257"/>
      <c r="MTH16" s="257"/>
      <c r="MTI16" s="257"/>
      <c r="MTJ16" s="257"/>
      <c r="MTK16" s="257"/>
      <c r="MTL16" s="257"/>
      <c r="MTM16" s="257"/>
      <c r="MTN16" s="257"/>
      <c r="MTO16" s="257"/>
      <c r="MTP16" s="257"/>
      <c r="MTQ16" s="257"/>
      <c r="MTR16" s="257"/>
      <c r="MTS16" s="257"/>
      <c r="MTT16" s="257"/>
      <c r="MTU16" s="257"/>
      <c r="MTV16" s="257"/>
      <c r="MTW16" s="257"/>
      <c r="MTX16" s="257"/>
      <c r="MTY16" s="257"/>
      <c r="MTZ16" s="257"/>
      <c r="MUA16" s="257"/>
      <c r="MUB16" s="257"/>
      <c r="MUC16" s="257"/>
      <c r="MUD16" s="257"/>
      <c r="MUE16" s="257"/>
      <c r="MUF16" s="257"/>
      <c r="MUG16" s="257"/>
      <c r="MUH16" s="257"/>
      <c r="MUI16" s="257"/>
      <c r="MUJ16" s="257"/>
      <c r="MUK16" s="257"/>
      <c r="MUL16" s="257"/>
      <c r="MUM16" s="257"/>
      <c r="MUN16" s="257"/>
      <c r="MUO16" s="257"/>
      <c r="MUP16" s="257"/>
      <c r="MUQ16" s="257"/>
      <c r="MUR16" s="257"/>
      <c r="MUS16" s="257"/>
      <c r="MUT16" s="257"/>
      <c r="MUU16" s="257"/>
      <c r="MUV16" s="257"/>
      <c r="MUW16" s="257"/>
      <c r="MUX16" s="257"/>
      <c r="MUY16" s="257"/>
      <c r="MUZ16" s="257"/>
      <c r="MVA16" s="257"/>
      <c r="MVB16" s="257"/>
      <c r="MVC16" s="257"/>
      <c r="MVD16" s="257"/>
      <c r="MVE16" s="257"/>
      <c r="MVF16" s="257"/>
      <c r="MVG16" s="257"/>
      <c r="MVH16" s="257"/>
      <c r="MVI16" s="257"/>
      <c r="MVJ16" s="257"/>
      <c r="MVK16" s="257"/>
      <c r="MVL16" s="257"/>
      <c r="MVM16" s="257"/>
      <c r="MVN16" s="257"/>
      <c r="MVO16" s="257"/>
      <c r="MVP16" s="257"/>
      <c r="MVQ16" s="257"/>
      <c r="MVR16" s="257"/>
      <c r="MVS16" s="257"/>
      <c r="MVT16" s="257"/>
      <c r="MVU16" s="257"/>
      <c r="MVV16" s="257"/>
      <c r="MVW16" s="257"/>
      <c r="MVX16" s="257"/>
      <c r="MVY16" s="257"/>
      <c r="MVZ16" s="257"/>
      <c r="MWA16" s="257"/>
      <c r="MWB16" s="257"/>
      <c r="MWC16" s="257"/>
      <c r="MWD16" s="257"/>
      <c r="MWE16" s="257"/>
      <c r="MWF16" s="257"/>
      <c r="MWG16" s="257"/>
      <c r="MWH16" s="257"/>
      <c r="MWI16" s="257"/>
      <c r="MWJ16" s="257"/>
      <c r="MWK16" s="257"/>
      <c r="MWL16" s="257"/>
      <c r="MWM16" s="257"/>
      <c r="MWN16" s="257"/>
      <c r="MWO16" s="257"/>
      <c r="MWP16" s="257"/>
      <c r="MWQ16" s="257"/>
      <c r="MWR16" s="257"/>
      <c r="MWS16" s="257"/>
      <c r="MWT16" s="257"/>
      <c r="MWU16" s="257"/>
      <c r="MWV16" s="257"/>
      <c r="MWW16" s="257"/>
      <c r="MWX16" s="257"/>
      <c r="MWY16" s="257"/>
      <c r="MWZ16" s="257"/>
      <c r="MXA16" s="257"/>
      <c r="MXB16" s="257"/>
      <c r="MXC16" s="257"/>
      <c r="MXD16" s="257"/>
      <c r="MXE16" s="257"/>
      <c r="MXF16" s="257"/>
      <c r="MXG16" s="257"/>
      <c r="MXH16" s="257"/>
      <c r="MXI16" s="257"/>
      <c r="MXJ16" s="257"/>
      <c r="MXK16" s="257"/>
      <c r="MXL16" s="257"/>
      <c r="MXM16" s="257"/>
      <c r="MXN16" s="257"/>
      <c r="MXO16" s="257"/>
      <c r="MXP16" s="257"/>
      <c r="MXQ16" s="257"/>
      <c r="MXR16" s="257"/>
      <c r="MXS16" s="257"/>
      <c r="MXT16" s="257"/>
      <c r="MXU16" s="257"/>
      <c r="MXV16" s="257"/>
      <c r="MXW16" s="257"/>
      <c r="MXX16" s="257"/>
      <c r="MXY16" s="257"/>
      <c r="MXZ16" s="257"/>
      <c r="MYA16" s="257"/>
      <c r="MYB16" s="257"/>
      <c r="MYC16" s="257"/>
      <c r="MYD16" s="257"/>
      <c r="MYE16" s="257"/>
      <c r="MYF16" s="257"/>
      <c r="MYG16" s="257"/>
      <c r="MYH16" s="257"/>
      <c r="MYI16" s="257"/>
      <c r="MYJ16" s="257"/>
      <c r="MYK16" s="257"/>
      <c r="MYL16" s="257"/>
      <c r="MYM16" s="257"/>
      <c r="MYN16" s="257"/>
      <c r="MYO16" s="257"/>
      <c r="MYP16" s="257"/>
      <c r="MYQ16" s="257"/>
      <c r="MYR16" s="257"/>
      <c r="MYS16" s="257"/>
      <c r="MYT16" s="257"/>
      <c r="MYU16" s="257"/>
      <c r="MYV16" s="257"/>
      <c r="MYW16" s="257"/>
      <c r="MYX16" s="257"/>
      <c r="MYY16" s="257"/>
      <c r="MYZ16" s="257"/>
      <c r="MZA16" s="257"/>
      <c r="MZB16" s="257"/>
      <c r="MZC16" s="257"/>
      <c r="MZD16" s="257"/>
      <c r="MZE16" s="257"/>
      <c r="MZF16" s="257"/>
      <c r="MZG16" s="257"/>
      <c r="MZH16" s="257"/>
      <c r="MZI16" s="257"/>
      <c r="MZJ16" s="257"/>
      <c r="MZK16" s="257"/>
      <c r="MZL16" s="257"/>
      <c r="MZM16" s="257"/>
      <c r="MZN16" s="257"/>
      <c r="MZO16" s="257"/>
      <c r="MZP16" s="257"/>
      <c r="MZQ16" s="257"/>
      <c r="MZR16" s="257"/>
      <c r="MZS16" s="257"/>
      <c r="MZT16" s="257"/>
      <c r="MZU16" s="257"/>
      <c r="MZV16" s="257"/>
      <c r="MZW16" s="257"/>
      <c r="MZX16" s="257"/>
      <c r="MZY16" s="257"/>
      <c r="MZZ16" s="257"/>
      <c r="NAA16" s="257"/>
      <c r="NAB16" s="257"/>
      <c r="NAC16" s="257"/>
      <c r="NAD16" s="257"/>
      <c r="NAE16" s="257"/>
      <c r="NAF16" s="257"/>
      <c r="NAG16" s="257"/>
      <c r="NAH16" s="257"/>
      <c r="NAI16" s="257"/>
      <c r="NAJ16" s="257"/>
      <c r="NAK16" s="257"/>
      <c r="NAL16" s="257"/>
      <c r="NAM16" s="257"/>
      <c r="NAN16" s="257"/>
      <c r="NAO16" s="257"/>
      <c r="NAP16" s="257"/>
      <c r="NAQ16" s="257"/>
      <c r="NAR16" s="257"/>
      <c r="NAS16" s="257"/>
      <c r="NAT16" s="257"/>
      <c r="NAU16" s="257"/>
      <c r="NAV16" s="257"/>
      <c r="NAW16" s="257"/>
      <c r="NAX16" s="257"/>
      <c r="NAY16" s="257"/>
      <c r="NAZ16" s="257"/>
      <c r="NBA16" s="257"/>
      <c r="NBB16" s="257"/>
      <c r="NBC16" s="257"/>
      <c r="NBD16" s="257"/>
      <c r="NBE16" s="257"/>
      <c r="NBF16" s="257"/>
      <c r="NBG16" s="257"/>
      <c r="NBH16" s="257"/>
      <c r="NBI16" s="257"/>
      <c r="NBJ16" s="257"/>
      <c r="NBK16" s="257"/>
      <c r="NBL16" s="257"/>
      <c r="NBM16" s="257"/>
      <c r="NBN16" s="257"/>
      <c r="NBO16" s="257"/>
      <c r="NBP16" s="257"/>
      <c r="NBQ16" s="257"/>
      <c r="NBR16" s="257"/>
      <c r="NBS16" s="257"/>
      <c r="NBT16" s="257"/>
      <c r="NBU16" s="257"/>
      <c r="NBV16" s="257"/>
      <c r="NBW16" s="257"/>
      <c r="NBX16" s="257"/>
      <c r="NBY16" s="257"/>
      <c r="NBZ16" s="257"/>
      <c r="NCA16" s="257"/>
      <c r="NCB16" s="257"/>
      <c r="NCC16" s="257"/>
      <c r="NCD16" s="257"/>
      <c r="NCE16" s="257"/>
      <c r="NCF16" s="257"/>
      <c r="NCG16" s="257"/>
      <c r="NCH16" s="257"/>
      <c r="NCI16" s="257"/>
      <c r="NCJ16" s="257"/>
      <c r="NCK16" s="257"/>
      <c r="NCL16" s="257"/>
      <c r="NCM16" s="257"/>
      <c r="NCN16" s="257"/>
      <c r="NCO16" s="257"/>
      <c r="NCP16" s="257"/>
      <c r="NCQ16" s="257"/>
      <c r="NCR16" s="257"/>
      <c r="NCS16" s="257"/>
      <c r="NCT16" s="257"/>
      <c r="NCU16" s="257"/>
      <c r="NCV16" s="257"/>
      <c r="NCW16" s="257"/>
      <c r="NCX16" s="257"/>
      <c r="NCY16" s="257"/>
      <c r="NCZ16" s="257"/>
      <c r="NDA16" s="257"/>
      <c r="NDB16" s="257"/>
      <c r="NDC16" s="257"/>
      <c r="NDD16" s="257"/>
      <c r="NDE16" s="257"/>
      <c r="NDF16" s="257"/>
      <c r="NDG16" s="257"/>
      <c r="NDH16" s="257"/>
      <c r="NDI16" s="257"/>
      <c r="NDJ16" s="257"/>
      <c r="NDK16" s="257"/>
      <c r="NDL16" s="257"/>
      <c r="NDM16" s="257"/>
      <c r="NDN16" s="257"/>
      <c r="NDO16" s="257"/>
      <c r="NDP16" s="257"/>
      <c r="NDQ16" s="257"/>
      <c r="NDR16" s="257"/>
      <c r="NDS16" s="257"/>
      <c r="NDT16" s="257"/>
      <c r="NDU16" s="257"/>
      <c r="NDV16" s="257"/>
      <c r="NDW16" s="257"/>
      <c r="NDX16" s="257"/>
      <c r="NDY16" s="257"/>
      <c r="NDZ16" s="257"/>
      <c r="NEA16" s="257"/>
      <c r="NEB16" s="257"/>
      <c r="NEC16" s="257"/>
      <c r="NED16" s="257"/>
      <c r="NEE16" s="257"/>
      <c r="NEF16" s="257"/>
      <c r="NEG16" s="257"/>
      <c r="NEH16" s="257"/>
      <c r="NEI16" s="257"/>
      <c r="NEJ16" s="257"/>
      <c r="NEK16" s="257"/>
      <c r="NEL16" s="257"/>
      <c r="NEM16" s="257"/>
      <c r="NEN16" s="257"/>
      <c r="NEO16" s="257"/>
      <c r="NEP16" s="257"/>
      <c r="NEQ16" s="257"/>
      <c r="NER16" s="257"/>
      <c r="NES16" s="257"/>
      <c r="NET16" s="257"/>
      <c r="NEU16" s="257"/>
      <c r="NEV16" s="257"/>
      <c r="NEW16" s="257"/>
      <c r="NEX16" s="257"/>
      <c r="NEY16" s="257"/>
      <c r="NEZ16" s="257"/>
      <c r="NFA16" s="257"/>
      <c r="NFB16" s="257"/>
      <c r="NFC16" s="257"/>
      <c r="NFD16" s="257"/>
      <c r="NFE16" s="257"/>
      <c r="NFF16" s="257"/>
      <c r="NFG16" s="257"/>
      <c r="NFH16" s="257"/>
      <c r="NFI16" s="257"/>
      <c r="NFJ16" s="257"/>
      <c r="NFK16" s="257"/>
      <c r="NFL16" s="257"/>
      <c r="NFM16" s="257"/>
      <c r="NFN16" s="257"/>
      <c r="NFO16" s="257"/>
      <c r="NFP16" s="257"/>
      <c r="NFQ16" s="257"/>
      <c r="NFR16" s="257"/>
      <c r="NFS16" s="257"/>
      <c r="NFT16" s="257"/>
      <c r="NFU16" s="257"/>
      <c r="NFV16" s="257"/>
      <c r="NFW16" s="257"/>
      <c r="NFX16" s="257"/>
      <c r="NFY16" s="257"/>
      <c r="NFZ16" s="257"/>
      <c r="NGA16" s="257"/>
      <c r="NGB16" s="257"/>
      <c r="NGC16" s="257"/>
      <c r="NGD16" s="257"/>
      <c r="NGE16" s="257"/>
      <c r="NGF16" s="257"/>
      <c r="NGG16" s="257"/>
      <c r="NGH16" s="257"/>
      <c r="NGI16" s="257"/>
      <c r="NGJ16" s="257"/>
      <c r="NGK16" s="257"/>
      <c r="NGL16" s="257"/>
      <c r="NGM16" s="257"/>
      <c r="NGN16" s="257"/>
      <c r="NGO16" s="257"/>
      <c r="NGP16" s="257"/>
      <c r="NGQ16" s="257"/>
      <c r="NGR16" s="257"/>
      <c r="NGS16" s="257"/>
      <c r="NGT16" s="257"/>
      <c r="NGU16" s="257"/>
      <c r="NGV16" s="257"/>
      <c r="NGW16" s="257"/>
      <c r="NGX16" s="257"/>
      <c r="NGY16" s="257"/>
      <c r="NGZ16" s="257"/>
      <c r="NHA16" s="257"/>
      <c r="NHB16" s="257"/>
      <c r="NHC16" s="257"/>
      <c r="NHD16" s="257"/>
      <c r="NHE16" s="257"/>
      <c r="NHF16" s="257"/>
      <c r="NHG16" s="257"/>
      <c r="NHH16" s="257"/>
      <c r="NHI16" s="257"/>
      <c r="NHJ16" s="257"/>
      <c r="NHK16" s="257"/>
      <c r="NHL16" s="257"/>
      <c r="NHM16" s="257"/>
      <c r="NHN16" s="257"/>
      <c r="NHO16" s="257"/>
      <c r="NHP16" s="257"/>
      <c r="NHQ16" s="257"/>
      <c r="NHR16" s="257"/>
      <c r="NHS16" s="257"/>
      <c r="NHT16" s="257"/>
      <c r="NHU16" s="257"/>
      <c r="NHV16" s="257"/>
      <c r="NHW16" s="257"/>
      <c r="NHX16" s="257"/>
      <c r="NHY16" s="257"/>
      <c r="NHZ16" s="257"/>
      <c r="NIA16" s="257"/>
      <c r="NIB16" s="257"/>
      <c r="NIC16" s="257"/>
      <c r="NID16" s="257"/>
      <c r="NIE16" s="257"/>
      <c r="NIF16" s="257"/>
      <c r="NIG16" s="257"/>
      <c r="NIH16" s="257"/>
      <c r="NII16" s="257"/>
      <c r="NIJ16" s="257"/>
      <c r="NIK16" s="257"/>
      <c r="NIL16" s="257"/>
      <c r="NIM16" s="257"/>
      <c r="NIN16" s="257"/>
      <c r="NIO16" s="257"/>
      <c r="NIP16" s="257"/>
      <c r="NIQ16" s="257"/>
      <c r="NIR16" s="257"/>
      <c r="NIS16" s="257"/>
      <c r="NIT16" s="257"/>
      <c r="NIU16" s="257"/>
      <c r="NIV16" s="257"/>
      <c r="NIW16" s="257"/>
      <c r="NIX16" s="257"/>
      <c r="NIY16" s="257"/>
      <c r="NIZ16" s="257"/>
      <c r="NJA16" s="257"/>
      <c r="NJB16" s="257"/>
      <c r="NJC16" s="257"/>
      <c r="NJD16" s="257"/>
      <c r="NJE16" s="257"/>
      <c r="NJF16" s="257"/>
      <c r="NJG16" s="257"/>
      <c r="NJH16" s="257"/>
      <c r="NJI16" s="257"/>
      <c r="NJJ16" s="257"/>
      <c r="NJK16" s="257"/>
      <c r="NJL16" s="257"/>
      <c r="NJM16" s="257"/>
      <c r="NJN16" s="257"/>
      <c r="NJO16" s="257"/>
      <c r="NJP16" s="257"/>
      <c r="NJQ16" s="257"/>
      <c r="NJR16" s="257"/>
      <c r="NJS16" s="257"/>
      <c r="NJT16" s="257"/>
      <c r="NJU16" s="257"/>
      <c r="NJV16" s="257"/>
      <c r="NJW16" s="257"/>
      <c r="NJX16" s="257"/>
      <c r="NJY16" s="257"/>
      <c r="NJZ16" s="257"/>
      <c r="NKA16" s="257"/>
      <c r="NKB16" s="257"/>
      <c r="NKC16" s="257"/>
      <c r="NKD16" s="257"/>
      <c r="NKE16" s="257"/>
      <c r="NKF16" s="257"/>
      <c r="NKG16" s="257"/>
      <c r="NKH16" s="257"/>
      <c r="NKI16" s="257"/>
      <c r="NKJ16" s="257"/>
      <c r="NKK16" s="257"/>
      <c r="NKL16" s="257"/>
      <c r="NKM16" s="257"/>
      <c r="NKN16" s="257"/>
      <c r="NKO16" s="257"/>
      <c r="NKP16" s="257"/>
      <c r="NKQ16" s="257"/>
      <c r="NKR16" s="257"/>
      <c r="NKS16" s="257"/>
      <c r="NKT16" s="257"/>
      <c r="NKU16" s="257"/>
      <c r="NKV16" s="257"/>
      <c r="NKW16" s="257"/>
      <c r="NKX16" s="257"/>
      <c r="NKY16" s="257"/>
      <c r="NKZ16" s="257"/>
      <c r="NLA16" s="257"/>
      <c r="NLB16" s="257"/>
      <c r="NLC16" s="257"/>
      <c r="NLD16" s="257"/>
      <c r="NLE16" s="257"/>
      <c r="NLF16" s="257"/>
      <c r="NLG16" s="257"/>
      <c r="NLH16" s="257"/>
      <c r="NLI16" s="257"/>
      <c r="NLJ16" s="257"/>
      <c r="NLK16" s="257"/>
      <c r="NLL16" s="257"/>
      <c r="NLM16" s="257"/>
      <c r="NLN16" s="257"/>
      <c r="NLO16" s="257"/>
      <c r="NLP16" s="257"/>
      <c r="NLQ16" s="257"/>
      <c r="NLR16" s="257"/>
      <c r="NLS16" s="257"/>
      <c r="NLT16" s="257"/>
      <c r="NLU16" s="257"/>
      <c r="NLV16" s="257"/>
      <c r="NLW16" s="257"/>
      <c r="NLX16" s="257"/>
      <c r="NLY16" s="257"/>
      <c r="NLZ16" s="257"/>
      <c r="NMA16" s="257"/>
      <c r="NMB16" s="257"/>
      <c r="NMC16" s="257"/>
      <c r="NMD16" s="257"/>
      <c r="NME16" s="257"/>
      <c r="NMF16" s="257"/>
      <c r="NMG16" s="257"/>
      <c r="NMH16" s="257"/>
      <c r="NMI16" s="257"/>
      <c r="NMJ16" s="257"/>
      <c r="NMK16" s="257"/>
      <c r="NML16" s="257"/>
      <c r="NMM16" s="257"/>
      <c r="NMN16" s="257"/>
      <c r="NMO16" s="257"/>
      <c r="NMP16" s="257"/>
      <c r="NMQ16" s="257"/>
      <c r="NMR16" s="257"/>
      <c r="NMS16" s="257"/>
      <c r="NMT16" s="257"/>
      <c r="NMU16" s="257"/>
      <c r="NMV16" s="257"/>
      <c r="NMW16" s="257"/>
      <c r="NMX16" s="257"/>
      <c r="NMY16" s="257"/>
      <c r="NMZ16" s="257"/>
      <c r="NNA16" s="257"/>
      <c r="NNB16" s="257"/>
      <c r="NNC16" s="257"/>
      <c r="NND16" s="257"/>
      <c r="NNE16" s="257"/>
      <c r="NNF16" s="257"/>
      <c r="NNG16" s="257"/>
      <c r="NNH16" s="257"/>
      <c r="NNI16" s="257"/>
      <c r="NNJ16" s="257"/>
      <c r="NNK16" s="257"/>
      <c r="NNL16" s="257"/>
      <c r="NNM16" s="257"/>
      <c r="NNN16" s="257"/>
      <c r="NNO16" s="257"/>
      <c r="NNP16" s="257"/>
      <c r="NNQ16" s="257"/>
      <c r="NNR16" s="257"/>
      <c r="NNS16" s="257"/>
      <c r="NNT16" s="257"/>
      <c r="NNU16" s="257"/>
      <c r="NNV16" s="257"/>
      <c r="NNW16" s="257"/>
      <c r="NNX16" s="257"/>
      <c r="NNY16" s="257"/>
      <c r="NNZ16" s="257"/>
      <c r="NOA16" s="257"/>
      <c r="NOB16" s="257"/>
      <c r="NOC16" s="257"/>
      <c r="NOD16" s="257"/>
      <c r="NOE16" s="257"/>
      <c r="NOF16" s="257"/>
      <c r="NOG16" s="257"/>
      <c r="NOH16" s="257"/>
      <c r="NOI16" s="257"/>
      <c r="NOJ16" s="257"/>
      <c r="NOK16" s="257"/>
      <c r="NOL16" s="257"/>
      <c r="NOM16" s="257"/>
      <c r="NON16" s="257"/>
      <c r="NOO16" s="257"/>
      <c r="NOP16" s="257"/>
      <c r="NOQ16" s="257"/>
      <c r="NOR16" s="257"/>
      <c r="NOS16" s="257"/>
      <c r="NOT16" s="257"/>
      <c r="NOU16" s="257"/>
      <c r="NOV16" s="257"/>
      <c r="NOW16" s="257"/>
      <c r="NOX16" s="257"/>
      <c r="NOY16" s="257"/>
      <c r="NOZ16" s="257"/>
      <c r="NPA16" s="257"/>
      <c r="NPB16" s="257"/>
      <c r="NPC16" s="257"/>
      <c r="NPD16" s="257"/>
      <c r="NPE16" s="257"/>
      <c r="NPF16" s="257"/>
      <c r="NPG16" s="257"/>
      <c r="NPH16" s="257"/>
      <c r="NPI16" s="257"/>
      <c r="NPJ16" s="257"/>
      <c r="NPK16" s="257"/>
      <c r="NPL16" s="257"/>
      <c r="NPM16" s="257"/>
      <c r="NPN16" s="257"/>
      <c r="NPO16" s="257"/>
      <c r="NPP16" s="257"/>
      <c r="NPQ16" s="257"/>
      <c r="NPR16" s="257"/>
      <c r="NPS16" s="257"/>
      <c r="NPT16" s="257"/>
      <c r="NPU16" s="257"/>
      <c r="NPV16" s="257"/>
      <c r="NPW16" s="257"/>
      <c r="NPX16" s="257"/>
      <c r="NPY16" s="257"/>
      <c r="NPZ16" s="257"/>
      <c r="NQA16" s="257"/>
      <c r="NQB16" s="257"/>
      <c r="NQC16" s="257"/>
      <c r="NQD16" s="257"/>
      <c r="NQE16" s="257"/>
      <c r="NQF16" s="257"/>
      <c r="NQG16" s="257"/>
      <c r="NQH16" s="257"/>
      <c r="NQI16" s="257"/>
      <c r="NQJ16" s="257"/>
      <c r="NQK16" s="257"/>
      <c r="NQL16" s="257"/>
      <c r="NQM16" s="257"/>
      <c r="NQN16" s="257"/>
      <c r="NQO16" s="257"/>
      <c r="NQP16" s="257"/>
      <c r="NQQ16" s="257"/>
      <c r="NQR16" s="257"/>
      <c r="NQS16" s="257"/>
      <c r="NQT16" s="257"/>
      <c r="NQU16" s="257"/>
      <c r="NQV16" s="257"/>
      <c r="NQW16" s="257"/>
      <c r="NQX16" s="257"/>
      <c r="NQY16" s="257"/>
      <c r="NQZ16" s="257"/>
      <c r="NRA16" s="257"/>
      <c r="NRB16" s="257"/>
      <c r="NRC16" s="257"/>
      <c r="NRD16" s="257"/>
      <c r="NRE16" s="257"/>
      <c r="NRF16" s="257"/>
      <c r="NRG16" s="257"/>
      <c r="NRH16" s="257"/>
      <c r="NRI16" s="257"/>
      <c r="NRJ16" s="257"/>
      <c r="NRK16" s="257"/>
      <c r="NRL16" s="257"/>
      <c r="NRM16" s="257"/>
      <c r="NRN16" s="257"/>
      <c r="NRO16" s="257"/>
      <c r="NRP16" s="257"/>
      <c r="NRQ16" s="257"/>
      <c r="NRR16" s="257"/>
      <c r="NRS16" s="257"/>
      <c r="NRT16" s="257"/>
      <c r="NRU16" s="257"/>
      <c r="NRV16" s="257"/>
      <c r="NRW16" s="257"/>
      <c r="NRX16" s="257"/>
      <c r="NRY16" s="257"/>
      <c r="NRZ16" s="257"/>
      <c r="NSA16" s="257"/>
      <c r="NSB16" s="257"/>
      <c r="NSC16" s="257"/>
      <c r="NSD16" s="257"/>
      <c r="NSE16" s="257"/>
      <c r="NSF16" s="257"/>
      <c r="NSG16" s="257"/>
      <c r="NSH16" s="257"/>
      <c r="NSI16" s="257"/>
      <c r="NSJ16" s="257"/>
      <c r="NSK16" s="257"/>
      <c r="NSL16" s="257"/>
      <c r="NSM16" s="257"/>
      <c r="NSN16" s="257"/>
      <c r="NSO16" s="257"/>
      <c r="NSP16" s="257"/>
      <c r="NSQ16" s="257"/>
      <c r="NSR16" s="257"/>
      <c r="NSS16" s="257"/>
      <c r="NST16" s="257"/>
      <c r="NSU16" s="257"/>
      <c r="NSV16" s="257"/>
      <c r="NSW16" s="257"/>
      <c r="NSX16" s="257"/>
      <c r="NSY16" s="257"/>
      <c r="NSZ16" s="257"/>
      <c r="NTA16" s="257"/>
      <c r="NTB16" s="257"/>
      <c r="NTC16" s="257"/>
      <c r="NTD16" s="257"/>
      <c r="NTE16" s="257"/>
      <c r="NTF16" s="257"/>
      <c r="NTG16" s="257"/>
      <c r="NTH16" s="257"/>
      <c r="NTI16" s="257"/>
      <c r="NTJ16" s="257"/>
      <c r="NTK16" s="257"/>
      <c r="NTL16" s="257"/>
      <c r="NTM16" s="257"/>
      <c r="NTN16" s="257"/>
      <c r="NTO16" s="257"/>
      <c r="NTP16" s="257"/>
      <c r="NTQ16" s="257"/>
      <c r="NTR16" s="257"/>
      <c r="NTS16" s="257"/>
      <c r="NTT16" s="257"/>
      <c r="NTU16" s="257"/>
      <c r="NTV16" s="257"/>
      <c r="NTW16" s="257"/>
      <c r="NTX16" s="257"/>
      <c r="NTY16" s="257"/>
      <c r="NTZ16" s="257"/>
      <c r="NUA16" s="257"/>
      <c r="NUB16" s="257"/>
      <c r="NUC16" s="257"/>
      <c r="NUD16" s="257"/>
      <c r="NUE16" s="257"/>
      <c r="NUF16" s="257"/>
      <c r="NUG16" s="257"/>
      <c r="NUH16" s="257"/>
      <c r="NUI16" s="257"/>
      <c r="NUJ16" s="257"/>
      <c r="NUK16" s="257"/>
      <c r="NUL16" s="257"/>
      <c r="NUM16" s="257"/>
      <c r="NUN16" s="257"/>
      <c r="NUO16" s="257"/>
      <c r="NUP16" s="257"/>
      <c r="NUQ16" s="257"/>
      <c r="NUR16" s="257"/>
      <c r="NUS16" s="257"/>
      <c r="NUT16" s="257"/>
      <c r="NUU16" s="257"/>
      <c r="NUV16" s="257"/>
      <c r="NUW16" s="257"/>
      <c r="NUX16" s="257"/>
      <c r="NUY16" s="257"/>
      <c r="NUZ16" s="257"/>
      <c r="NVA16" s="257"/>
      <c r="NVB16" s="257"/>
      <c r="NVC16" s="257"/>
      <c r="NVD16" s="257"/>
      <c r="NVE16" s="257"/>
      <c r="NVF16" s="257"/>
      <c r="NVG16" s="257"/>
      <c r="NVH16" s="257"/>
      <c r="NVI16" s="257"/>
      <c r="NVJ16" s="257"/>
      <c r="NVK16" s="257"/>
      <c r="NVL16" s="257"/>
      <c r="NVM16" s="257"/>
      <c r="NVN16" s="257"/>
      <c r="NVO16" s="257"/>
      <c r="NVP16" s="257"/>
      <c r="NVQ16" s="257"/>
      <c r="NVR16" s="257"/>
      <c r="NVS16" s="257"/>
      <c r="NVT16" s="257"/>
      <c r="NVU16" s="257"/>
      <c r="NVV16" s="257"/>
      <c r="NVW16" s="257"/>
      <c r="NVX16" s="257"/>
      <c r="NVY16" s="257"/>
      <c r="NVZ16" s="257"/>
      <c r="NWA16" s="257"/>
      <c r="NWB16" s="257"/>
      <c r="NWC16" s="257"/>
      <c r="NWD16" s="257"/>
      <c r="NWE16" s="257"/>
      <c r="NWF16" s="257"/>
      <c r="NWG16" s="257"/>
      <c r="NWH16" s="257"/>
      <c r="NWI16" s="257"/>
      <c r="NWJ16" s="257"/>
      <c r="NWK16" s="257"/>
      <c r="NWL16" s="257"/>
      <c r="NWM16" s="257"/>
      <c r="NWN16" s="257"/>
      <c r="NWO16" s="257"/>
      <c r="NWP16" s="257"/>
      <c r="NWQ16" s="257"/>
      <c r="NWR16" s="257"/>
      <c r="NWS16" s="257"/>
      <c r="NWT16" s="257"/>
      <c r="NWU16" s="257"/>
      <c r="NWV16" s="257"/>
      <c r="NWW16" s="257"/>
      <c r="NWX16" s="257"/>
      <c r="NWY16" s="257"/>
      <c r="NWZ16" s="257"/>
      <c r="NXA16" s="257"/>
      <c r="NXB16" s="257"/>
      <c r="NXC16" s="257"/>
      <c r="NXD16" s="257"/>
      <c r="NXE16" s="257"/>
      <c r="NXF16" s="257"/>
      <c r="NXG16" s="257"/>
      <c r="NXH16" s="257"/>
      <c r="NXI16" s="257"/>
      <c r="NXJ16" s="257"/>
      <c r="NXK16" s="257"/>
      <c r="NXL16" s="257"/>
      <c r="NXM16" s="257"/>
      <c r="NXN16" s="257"/>
      <c r="NXO16" s="257"/>
      <c r="NXP16" s="257"/>
      <c r="NXQ16" s="257"/>
      <c r="NXR16" s="257"/>
      <c r="NXS16" s="257"/>
      <c r="NXT16" s="257"/>
      <c r="NXU16" s="257"/>
      <c r="NXV16" s="257"/>
      <c r="NXW16" s="257"/>
      <c r="NXX16" s="257"/>
      <c r="NXY16" s="257"/>
      <c r="NXZ16" s="257"/>
      <c r="NYA16" s="257"/>
      <c r="NYB16" s="257"/>
      <c r="NYC16" s="257"/>
      <c r="NYD16" s="257"/>
      <c r="NYE16" s="257"/>
      <c r="NYF16" s="257"/>
      <c r="NYG16" s="257"/>
      <c r="NYH16" s="257"/>
      <c r="NYI16" s="257"/>
      <c r="NYJ16" s="257"/>
      <c r="NYK16" s="257"/>
      <c r="NYL16" s="257"/>
      <c r="NYM16" s="257"/>
      <c r="NYN16" s="257"/>
      <c r="NYO16" s="257"/>
      <c r="NYP16" s="257"/>
      <c r="NYQ16" s="257"/>
      <c r="NYR16" s="257"/>
      <c r="NYS16" s="257"/>
      <c r="NYT16" s="257"/>
      <c r="NYU16" s="257"/>
      <c r="NYV16" s="257"/>
      <c r="NYW16" s="257"/>
      <c r="NYX16" s="257"/>
      <c r="NYY16" s="257"/>
      <c r="NYZ16" s="257"/>
      <c r="NZA16" s="257"/>
      <c r="NZB16" s="257"/>
      <c r="NZC16" s="257"/>
      <c r="NZD16" s="257"/>
      <c r="NZE16" s="257"/>
      <c r="NZF16" s="257"/>
      <c r="NZG16" s="257"/>
      <c r="NZH16" s="257"/>
      <c r="NZI16" s="257"/>
      <c r="NZJ16" s="257"/>
      <c r="NZK16" s="257"/>
      <c r="NZL16" s="257"/>
      <c r="NZM16" s="257"/>
      <c r="NZN16" s="257"/>
      <c r="NZO16" s="257"/>
      <c r="NZP16" s="257"/>
      <c r="NZQ16" s="257"/>
      <c r="NZR16" s="257"/>
      <c r="NZS16" s="257"/>
      <c r="NZT16" s="257"/>
      <c r="NZU16" s="257"/>
      <c r="NZV16" s="257"/>
      <c r="NZW16" s="257"/>
      <c r="NZX16" s="257"/>
      <c r="NZY16" s="257"/>
      <c r="NZZ16" s="257"/>
      <c r="OAA16" s="257"/>
      <c r="OAB16" s="257"/>
      <c r="OAC16" s="257"/>
      <c r="OAD16" s="257"/>
      <c r="OAE16" s="257"/>
      <c r="OAF16" s="257"/>
      <c r="OAG16" s="257"/>
      <c r="OAH16" s="257"/>
      <c r="OAI16" s="257"/>
      <c r="OAJ16" s="257"/>
      <c r="OAK16" s="257"/>
      <c r="OAL16" s="257"/>
      <c r="OAM16" s="257"/>
      <c r="OAN16" s="257"/>
      <c r="OAO16" s="257"/>
      <c r="OAP16" s="257"/>
      <c r="OAQ16" s="257"/>
      <c r="OAR16" s="257"/>
      <c r="OAS16" s="257"/>
      <c r="OAT16" s="257"/>
      <c r="OAU16" s="257"/>
      <c r="OAV16" s="257"/>
      <c r="OAW16" s="257"/>
      <c r="OAX16" s="257"/>
      <c r="OAY16" s="257"/>
      <c r="OAZ16" s="257"/>
      <c r="OBA16" s="257"/>
      <c r="OBB16" s="257"/>
      <c r="OBC16" s="257"/>
      <c r="OBD16" s="257"/>
      <c r="OBE16" s="257"/>
      <c r="OBF16" s="257"/>
      <c r="OBG16" s="257"/>
      <c r="OBH16" s="257"/>
      <c r="OBI16" s="257"/>
      <c r="OBJ16" s="257"/>
      <c r="OBK16" s="257"/>
      <c r="OBL16" s="257"/>
      <c r="OBM16" s="257"/>
      <c r="OBN16" s="257"/>
      <c r="OBO16" s="257"/>
      <c r="OBP16" s="257"/>
      <c r="OBQ16" s="257"/>
      <c r="OBR16" s="257"/>
      <c r="OBS16" s="257"/>
      <c r="OBT16" s="257"/>
      <c r="OBU16" s="257"/>
      <c r="OBV16" s="257"/>
      <c r="OBW16" s="257"/>
      <c r="OBX16" s="257"/>
      <c r="OBY16" s="257"/>
      <c r="OBZ16" s="257"/>
      <c r="OCA16" s="257"/>
      <c r="OCB16" s="257"/>
      <c r="OCC16" s="257"/>
      <c r="OCD16" s="257"/>
      <c r="OCE16" s="257"/>
      <c r="OCF16" s="257"/>
      <c r="OCG16" s="257"/>
      <c r="OCH16" s="257"/>
      <c r="OCI16" s="257"/>
      <c r="OCJ16" s="257"/>
      <c r="OCK16" s="257"/>
      <c r="OCL16" s="257"/>
      <c r="OCM16" s="257"/>
      <c r="OCN16" s="257"/>
      <c r="OCO16" s="257"/>
      <c r="OCP16" s="257"/>
      <c r="OCQ16" s="257"/>
      <c r="OCR16" s="257"/>
      <c r="OCS16" s="257"/>
      <c r="OCT16" s="257"/>
      <c r="OCU16" s="257"/>
      <c r="OCV16" s="257"/>
      <c r="OCW16" s="257"/>
      <c r="OCX16" s="257"/>
      <c r="OCY16" s="257"/>
      <c r="OCZ16" s="257"/>
      <c r="ODA16" s="257"/>
      <c r="ODB16" s="257"/>
      <c r="ODC16" s="257"/>
      <c r="ODD16" s="257"/>
      <c r="ODE16" s="257"/>
      <c r="ODF16" s="257"/>
      <c r="ODG16" s="257"/>
      <c r="ODH16" s="257"/>
      <c r="ODI16" s="257"/>
      <c r="ODJ16" s="257"/>
      <c r="ODK16" s="257"/>
      <c r="ODL16" s="257"/>
      <c r="ODM16" s="257"/>
      <c r="ODN16" s="257"/>
      <c r="ODO16" s="257"/>
      <c r="ODP16" s="257"/>
      <c r="ODQ16" s="257"/>
      <c r="ODR16" s="257"/>
      <c r="ODS16" s="257"/>
      <c r="ODT16" s="257"/>
      <c r="ODU16" s="257"/>
      <c r="ODV16" s="257"/>
      <c r="ODW16" s="257"/>
      <c r="ODX16" s="257"/>
      <c r="ODY16" s="257"/>
      <c r="ODZ16" s="257"/>
      <c r="OEA16" s="257"/>
      <c r="OEB16" s="257"/>
      <c r="OEC16" s="257"/>
      <c r="OED16" s="257"/>
      <c r="OEE16" s="257"/>
      <c r="OEF16" s="257"/>
      <c r="OEG16" s="257"/>
      <c r="OEH16" s="257"/>
      <c r="OEI16" s="257"/>
      <c r="OEJ16" s="257"/>
      <c r="OEK16" s="257"/>
      <c r="OEL16" s="257"/>
      <c r="OEM16" s="257"/>
      <c r="OEN16" s="257"/>
      <c r="OEO16" s="257"/>
      <c r="OEP16" s="257"/>
      <c r="OEQ16" s="257"/>
      <c r="OER16" s="257"/>
      <c r="OES16" s="257"/>
      <c r="OET16" s="257"/>
      <c r="OEU16" s="257"/>
      <c r="OEV16" s="257"/>
      <c r="OEW16" s="257"/>
      <c r="OEX16" s="257"/>
      <c r="OEY16" s="257"/>
      <c r="OEZ16" s="257"/>
      <c r="OFA16" s="257"/>
      <c r="OFB16" s="257"/>
      <c r="OFC16" s="257"/>
      <c r="OFD16" s="257"/>
      <c r="OFE16" s="257"/>
      <c r="OFF16" s="257"/>
      <c r="OFG16" s="257"/>
      <c r="OFH16" s="257"/>
      <c r="OFI16" s="257"/>
      <c r="OFJ16" s="257"/>
      <c r="OFK16" s="257"/>
      <c r="OFL16" s="257"/>
      <c r="OFM16" s="257"/>
      <c r="OFN16" s="257"/>
      <c r="OFO16" s="257"/>
      <c r="OFP16" s="257"/>
      <c r="OFQ16" s="257"/>
      <c r="OFR16" s="257"/>
      <c r="OFS16" s="257"/>
      <c r="OFT16" s="257"/>
      <c r="OFU16" s="257"/>
      <c r="OFV16" s="257"/>
      <c r="OFW16" s="257"/>
      <c r="OFX16" s="257"/>
      <c r="OFY16" s="257"/>
      <c r="OFZ16" s="257"/>
      <c r="OGA16" s="257"/>
      <c r="OGB16" s="257"/>
      <c r="OGC16" s="257"/>
      <c r="OGD16" s="257"/>
      <c r="OGE16" s="257"/>
      <c r="OGF16" s="257"/>
      <c r="OGG16" s="257"/>
      <c r="OGH16" s="257"/>
      <c r="OGI16" s="257"/>
      <c r="OGJ16" s="257"/>
      <c r="OGK16" s="257"/>
      <c r="OGL16" s="257"/>
      <c r="OGM16" s="257"/>
      <c r="OGN16" s="257"/>
      <c r="OGO16" s="257"/>
      <c r="OGP16" s="257"/>
      <c r="OGQ16" s="257"/>
      <c r="OGR16" s="257"/>
      <c r="OGS16" s="257"/>
      <c r="OGT16" s="257"/>
      <c r="OGU16" s="257"/>
      <c r="OGV16" s="257"/>
      <c r="OGW16" s="257"/>
      <c r="OGX16" s="257"/>
      <c r="OGY16" s="257"/>
      <c r="OGZ16" s="257"/>
      <c r="OHA16" s="257"/>
      <c r="OHB16" s="257"/>
      <c r="OHC16" s="257"/>
      <c r="OHD16" s="257"/>
      <c r="OHE16" s="257"/>
      <c r="OHF16" s="257"/>
      <c r="OHG16" s="257"/>
      <c r="OHH16" s="257"/>
      <c r="OHI16" s="257"/>
      <c r="OHJ16" s="257"/>
      <c r="OHK16" s="257"/>
      <c r="OHL16" s="257"/>
      <c r="OHM16" s="257"/>
      <c r="OHN16" s="257"/>
      <c r="OHO16" s="257"/>
      <c r="OHP16" s="257"/>
      <c r="OHQ16" s="257"/>
      <c r="OHR16" s="257"/>
      <c r="OHS16" s="257"/>
      <c r="OHT16" s="257"/>
      <c r="OHU16" s="257"/>
      <c r="OHV16" s="257"/>
      <c r="OHW16" s="257"/>
      <c r="OHX16" s="257"/>
      <c r="OHY16" s="257"/>
      <c r="OHZ16" s="257"/>
      <c r="OIA16" s="257"/>
      <c r="OIB16" s="257"/>
      <c r="OIC16" s="257"/>
      <c r="OID16" s="257"/>
      <c r="OIE16" s="257"/>
      <c r="OIF16" s="257"/>
      <c r="OIG16" s="257"/>
      <c r="OIH16" s="257"/>
      <c r="OII16" s="257"/>
      <c r="OIJ16" s="257"/>
      <c r="OIK16" s="257"/>
      <c r="OIL16" s="257"/>
      <c r="OIM16" s="257"/>
      <c r="OIN16" s="257"/>
      <c r="OIO16" s="257"/>
      <c r="OIP16" s="257"/>
      <c r="OIQ16" s="257"/>
      <c r="OIR16" s="257"/>
      <c r="OIS16" s="257"/>
      <c r="OIT16" s="257"/>
      <c r="OIU16" s="257"/>
      <c r="OIV16" s="257"/>
      <c r="OIW16" s="257"/>
      <c r="OIX16" s="257"/>
      <c r="OIY16" s="257"/>
      <c r="OIZ16" s="257"/>
      <c r="OJA16" s="257"/>
      <c r="OJB16" s="257"/>
      <c r="OJC16" s="257"/>
      <c r="OJD16" s="257"/>
      <c r="OJE16" s="257"/>
      <c r="OJF16" s="257"/>
      <c r="OJG16" s="257"/>
      <c r="OJH16" s="257"/>
      <c r="OJI16" s="257"/>
      <c r="OJJ16" s="257"/>
      <c r="OJK16" s="257"/>
      <c r="OJL16" s="257"/>
      <c r="OJM16" s="257"/>
      <c r="OJN16" s="257"/>
      <c r="OJO16" s="257"/>
      <c r="OJP16" s="257"/>
      <c r="OJQ16" s="257"/>
      <c r="OJR16" s="257"/>
      <c r="OJS16" s="257"/>
      <c r="OJT16" s="257"/>
      <c r="OJU16" s="257"/>
      <c r="OJV16" s="257"/>
      <c r="OJW16" s="257"/>
      <c r="OJX16" s="257"/>
      <c r="OJY16" s="257"/>
      <c r="OJZ16" s="257"/>
      <c r="OKA16" s="257"/>
      <c r="OKB16" s="257"/>
      <c r="OKC16" s="257"/>
      <c r="OKD16" s="257"/>
      <c r="OKE16" s="257"/>
      <c r="OKF16" s="257"/>
      <c r="OKG16" s="257"/>
      <c r="OKH16" s="257"/>
      <c r="OKI16" s="257"/>
      <c r="OKJ16" s="257"/>
      <c r="OKK16" s="257"/>
      <c r="OKL16" s="257"/>
      <c r="OKM16" s="257"/>
      <c r="OKN16" s="257"/>
      <c r="OKO16" s="257"/>
      <c r="OKP16" s="257"/>
      <c r="OKQ16" s="257"/>
      <c r="OKR16" s="257"/>
      <c r="OKS16" s="257"/>
      <c r="OKT16" s="257"/>
      <c r="OKU16" s="257"/>
      <c r="OKV16" s="257"/>
      <c r="OKW16" s="257"/>
      <c r="OKX16" s="257"/>
      <c r="OKY16" s="257"/>
      <c r="OKZ16" s="257"/>
      <c r="OLA16" s="257"/>
      <c r="OLB16" s="257"/>
      <c r="OLC16" s="257"/>
      <c r="OLD16" s="257"/>
      <c r="OLE16" s="257"/>
      <c r="OLF16" s="257"/>
      <c r="OLG16" s="257"/>
      <c r="OLH16" s="257"/>
      <c r="OLI16" s="257"/>
      <c r="OLJ16" s="257"/>
      <c r="OLK16" s="257"/>
      <c r="OLL16" s="257"/>
      <c r="OLM16" s="257"/>
      <c r="OLN16" s="257"/>
      <c r="OLO16" s="257"/>
      <c r="OLP16" s="257"/>
      <c r="OLQ16" s="257"/>
      <c r="OLR16" s="257"/>
      <c r="OLS16" s="257"/>
      <c r="OLT16" s="257"/>
      <c r="OLU16" s="257"/>
      <c r="OLV16" s="257"/>
      <c r="OLW16" s="257"/>
      <c r="OLX16" s="257"/>
      <c r="OLY16" s="257"/>
      <c r="OLZ16" s="257"/>
      <c r="OMA16" s="257"/>
      <c r="OMB16" s="257"/>
      <c r="OMC16" s="257"/>
      <c r="OMD16" s="257"/>
      <c r="OME16" s="257"/>
      <c r="OMF16" s="257"/>
      <c r="OMG16" s="257"/>
      <c r="OMH16" s="257"/>
      <c r="OMI16" s="257"/>
      <c r="OMJ16" s="257"/>
      <c r="OMK16" s="257"/>
      <c r="OML16" s="257"/>
      <c r="OMM16" s="257"/>
      <c r="OMN16" s="257"/>
      <c r="OMO16" s="257"/>
      <c r="OMP16" s="257"/>
      <c r="OMQ16" s="257"/>
      <c r="OMR16" s="257"/>
      <c r="OMS16" s="257"/>
      <c r="OMT16" s="257"/>
      <c r="OMU16" s="257"/>
      <c r="OMV16" s="257"/>
      <c r="OMW16" s="257"/>
      <c r="OMX16" s="257"/>
      <c r="OMY16" s="257"/>
      <c r="OMZ16" s="257"/>
      <c r="ONA16" s="257"/>
      <c r="ONB16" s="257"/>
      <c r="ONC16" s="257"/>
      <c r="OND16" s="257"/>
      <c r="ONE16" s="257"/>
      <c r="ONF16" s="257"/>
      <c r="ONG16" s="257"/>
      <c r="ONH16" s="257"/>
      <c r="ONI16" s="257"/>
      <c r="ONJ16" s="257"/>
      <c r="ONK16" s="257"/>
      <c r="ONL16" s="257"/>
      <c r="ONM16" s="257"/>
      <c r="ONN16" s="257"/>
      <c r="ONO16" s="257"/>
      <c r="ONP16" s="257"/>
      <c r="ONQ16" s="257"/>
      <c r="ONR16" s="257"/>
      <c r="ONS16" s="257"/>
      <c r="ONT16" s="257"/>
      <c r="ONU16" s="257"/>
      <c r="ONV16" s="257"/>
      <c r="ONW16" s="257"/>
      <c r="ONX16" s="257"/>
      <c r="ONY16" s="257"/>
      <c r="ONZ16" s="257"/>
      <c r="OOA16" s="257"/>
      <c r="OOB16" s="257"/>
      <c r="OOC16" s="257"/>
      <c r="OOD16" s="257"/>
      <c r="OOE16" s="257"/>
      <c r="OOF16" s="257"/>
      <c r="OOG16" s="257"/>
      <c r="OOH16" s="257"/>
      <c r="OOI16" s="257"/>
      <c r="OOJ16" s="257"/>
      <c r="OOK16" s="257"/>
      <c r="OOL16" s="257"/>
      <c r="OOM16" s="257"/>
      <c r="OON16" s="257"/>
      <c r="OOO16" s="257"/>
      <c r="OOP16" s="257"/>
      <c r="OOQ16" s="257"/>
      <c r="OOR16" s="257"/>
      <c r="OOS16" s="257"/>
      <c r="OOT16" s="257"/>
      <c r="OOU16" s="257"/>
      <c r="OOV16" s="257"/>
      <c r="OOW16" s="257"/>
      <c r="OOX16" s="257"/>
      <c r="OOY16" s="257"/>
      <c r="OOZ16" s="257"/>
      <c r="OPA16" s="257"/>
      <c r="OPB16" s="257"/>
      <c r="OPC16" s="257"/>
      <c r="OPD16" s="257"/>
      <c r="OPE16" s="257"/>
      <c r="OPF16" s="257"/>
      <c r="OPG16" s="257"/>
      <c r="OPH16" s="257"/>
      <c r="OPI16" s="257"/>
      <c r="OPJ16" s="257"/>
      <c r="OPK16" s="257"/>
      <c r="OPL16" s="257"/>
      <c r="OPM16" s="257"/>
      <c r="OPN16" s="257"/>
      <c r="OPO16" s="257"/>
      <c r="OPP16" s="257"/>
      <c r="OPQ16" s="257"/>
      <c r="OPR16" s="257"/>
      <c r="OPS16" s="257"/>
      <c r="OPT16" s="257"/>
      <c r="OPU16" s="257"/>
      <c r="OPV16" s="257"/>
      <c r="OPW16" s="257"/>
      <c r="OPX16" s="257"/>
      <c r="OPY16" s="257"/>
      <c r="OPZ16" s="257"/>
      <c r="OQA16" s="257"/>
      <c r="OQB16" s="257"/>
      <c r="OQC16" s="257"/>
      <c r="OQD16" s="257"/>
      <c r="OQE16" s="257"/>
      <c r="OQF16" s="257"/>
      <c r="OQG16" s="257"/>
      <c r="OQH16" s="257"/>
      <c r="OQI16" s="257"/>
      <c r="OQJ16" s="257"/>
      <c r="OQK16" s="257"/>
      <c r="OQL16" s="257"/>
      <c r="OQM16" s="257"/>
      <c r="OQN16" s="257"/>
      <c r="OQO16" s="257"/>
      <c r="OQP16" s="257"/>
      <c r="OQQ16" s="257"/>
      <c r="OQR16" s="257"/>
      <c r="OQS16" s="257"/>
      <c r="OQT16" s="257"/>
      <c r="OQU16" s="257"/>
      <c r="OQV16" s="257"/>
      <c r="OQW16" s="257"/>
      <c r="OQX16" s="257"/>
      <c r="OQY16" s="257"/>
      <c r="OQZ16" s="257"/>
      <c r="ORA16" s="257"/>
      <c r="ORB16" s="257"/>
      <c r="ORC16" s="257"/>
      <c r="ORD16" s="257"/>
      <c r="ORE16" s="257"/>
      <c r="ORF16" s="257"/>
      <c r="ORG16" s="257"/>
      <c r="ORH16" s="257"/>
      <c r="ORI16" s="257"/>
      <c r="ORJ16" s="257"/>
      <c r="ORK16" s="257"/>
      <c r="ORL16" s="257"/>
      <c r="ORM16" s="257"/>
      <c r="ORN16" s="257"/>
      <c r="ORO16" s="257"/>
      <c r="ORP16" s="257"/>
      <c r="ORQ16" s="257"/>
      <c r="ORR16" s="257"/>
      <c r="ORS16" s="257"/>
      <c r="ORT16" s="257"/>
      <c r="ORU16" s="257"/>
      <c r="ORV16" s="257"/>
      <c r="ORW16" s="257"/>
      <c r="ORX16" s="257"/>
      <c r="ORY16" s="257"/>
      <c r="ORZ16" s="257"/>
      <c r="OSA16" s="257"/>
      <c r="OSB16" s="257"/>
      <c r="OSC16" s="257"/>
      <c r="OSD16" s="257"/>
      <c r="OSE16" s="257"/>
      <c r="OSF16" s="257"/>
      <c r="OSG16" s="257"/>
      <c r="OSH16" s="257"/>
      <c r="OSI16" s="257"/>
      <c r="OSJ16" s="257"/>
      <c r="OSK16" s="257"/>
      <c r="OSL16" s="257"/>
      <c r="OSM16" s="257"/>
      <c r="OSN16" s="257"/>
      <c r="OSO16" s="257"/>
      <c r="OSP16" s="257"/>
      <c r="OSQ16" s="257"/>
      <c r="OSR16" s="257"/>
      <c r="OSS16" s="257"/>
      <c r="OST16" s="257"/>
      <c r="OSU16" s="257"/>
      <c r="OSV16" s="257"/>
      <c r="OSW16" s="257"/>
      <c r="OSX16" s="257"/>
      <c r="OSY16" s="257"/>
      <c r="OSZ16" s="257"/>
      <c r="OTA16" s="257"/>
      <c r="OTB16" s="257"/>
      <c r="OTC16" s="257"/>
      <c r="OTD16" s="257"/>
      <c r="OTE16" s="257"/>
      <c r="OTF16" s="257"/>
      <c r="OTG16" s="257"/>
      <c r="OTH16" s="257"/>
      <c r="OTI16" s="257"/>
      <c r="OTJ16" s="257"/>
      <c r="OTK16" s="257"/>
      <c r="OTL16" s="257"/>
      <c r="OTM16" s="257"/>
      <c r="OTN16" s="257"/>
      <c r="OTO16" s="257"/>
      <c r="OTP16" s="257"/>
      <c r="OTQ16" s="257"/>
      <c r="OTR16" s="257"/>
      <c r="OTS16" s="257"/>
      <c r="OTT16" s="257"/>
      <c r="OTU16" s="257"/>
      <c r="OTV16" s="257"/>
      <c r="OTW16" s="257"/>
      <c r="OTX16" s="257"/>
      <c r="OTY16" s="257"/>
      <c r="OTZ16" s="257"/>
      <c r="OUA16" s="257"/>
      <c r="OUB16" s="257"/>
      <c r="OUC16" s="257"/>
      <c r="OUD16" s="257"/>
      <c r="OUE16" s="257"/>
      <c r="OUF16" s="257"/>
      <c r="OUG16" s="257"/>
      <c r="OUH16" s="257"/>
      <c r="OUI16" s="257"/>
      <c r="OUJ16" s="257"/>
      <c r="OUK16" s="257"/>
      <c r="OUL16" s="257"/>
      <c r="OUM16" s="257"/>
      <c r="OUN16" s="257"/>
      <c r="OUO16" s="257"/>
      <c r="OUP16" s="257"/>
      <c r="OUQ16" s="257"/>
      <c r="OUR16" s="257"/>
      <c r="OUS16" s="257"/>
      <c r="OUT16" s="257"/>
      <c r="OUU16" s="257"/>
      <c r="OUV16" s="257"/>
      <c r="OUW16" s="257"/>
      <c r="OUX16" s="257"/>
      <c r="OUY16" s="257"/>
      <c r="OUZ16" s="257"/>
      <c r="OVA16" s="257"/>
      <c r="OVB16" s="257"/>
      <c r="OVC16" s="257"/>
      <c r="OVD16" s="257"/>
      <c r="OVE16" s="257"/>
      <c r="OVF16" s="257"/>
      <c r="OVG16" s="257"/>
      <c r="OVH16" s="257"/>
      <c r="OVI16" s="257"/>
      <c r="OVJ16" s="257"/>
      <c r="OVK16" s="257"/>
      <c r="OVL16" s="257"/>
      <c r="OVM16" s="257"/>
      <c r="OVN16" s="257"/>
      <c r="OVO16" s="257"/>
      <c r="OVP16" s="257"/>
      <c r="OVQ16" s="257"/>
      <c r="OVR16" s="257"/>
      <c r="OVS16" s="257"/>
      <c r="OVT16" s="257"/>
      <c r="OVU16" s="257"/>
      <c r="OVV16" s="257"/>
      <c r="OVW16" s="257"/>
      <c r="OVX16" s="257"/>
      <c r="OVY16" s="257"/>
      <c r="OVZ16" s="257"/>
      <c r="OWA16" s="257"/>
      <c r="OWB16" s="257"/>
      <c r="OWC16" s="257"/>
      <c r="OWD16" s="257"/>
      <c r="OWE16" s="257"/>
      <c r="OWF16" s="257"/>
      <c r="OWG16" s="257"/>
      <c r="OWH16" s="257"/>
      <c r="OWI16" s="257"/>
      <c r="OWJ16" s="257"/>
      <c r="OWK16" s="257"/>
      <c r="OWL16" s="257"/>
      <c r="OWM16" s="257"/>
      <c r="OWN16" s="257"/>
      <c r="OWO16" s="257"/>
      <c r="OWP16" s="257"/>
      <c r="OWQ16" s="257"/>
      <c r="OWR16" s="257"/>
      <c r="OWS16" s="257"/>
      <c r="OWT16" s="257"/>
      <c r="OWU16" s="257"/>
      <c r="OWV16" s="257"/>
      <c r="OWW16" s="257"/>
      <c r="OWX16" s="257"/>
      <c r="OWY16" s="257"/>
      <c r="OWZ16" s="257"/>
      <c r="OXA16" s="257"/>
      <c r="OXB16" s="257"/>
      <c r="OXC16" s="257"/>
      <c r="OXD16" s="257"/>
      <c r="OXE16" s="257"/>
      <c r="OXF16" s="257"/>
      <c r="OXG16" s="257"/>
      <c r="OXH16" s="257"/>
      <c r="OXI16" s="257"/>
      <c r="OXJ16" s="257"/>
      <c r="OXK16" s="257"/>
      <c r="OXL16" s="257"/>
      <c r="OXM16" s="257"/>
      <c r="OXN16" s="257"/>
      <c r="OXO16" s="257"/>
      <c r="OXP16" s="257"/>
      <c r="OXQ16" s="257"/>
      <c r="OXR16" s="257"/>
      <c r="OXS16" s="257"/>
      <c r="OXT16" s="257"/>
      <c r="OXU16" s="257"/>
      <c r="OXV16" s="257"/>
      <c r="OXW16" s="257"/>
      <c r="OXX16" s="257"/>
      <c r="OXY16" s="257"/>
      <c r="OXZ16" s="257"/>
      <c r="OYA16" s="257"/>
      <c r="OYB16" s="257"/>
      <c r="OYC16" s="257"/>
      <c r="OYD16" s="257"/>
      <c r="OYE16" s="257"/>
      <c r="OYF16" s="257"/>
      <c r="OYG16" s="257"/>
      <c r="OYH16" s="257"/>
      <c r="OYI16" s="257"/>
      <c r="OYJ16" s="257"/>
      <c r="OYK16" s="257"/>
      <c r="OYL16" s="257"/>
      <c r="OYM16" s="257"/>
      <c r="OYN16" s="257"/>
      <c r="OYO16" s="257"/>
      <c r="OYP16" s="257"/>
      <c r="OYQ16" s="257"/>
      <c r="OYR16" s="257"/>
      <c r="OYS16" s="257"/>
      <c r="OYT16" s="257"/>
      <c r="OYU16" s="257"/>
      <c r="OYV16" s="257"/>
      <c r="OYW16" s="257"/>
      <c r="OYX16" s="257"/>
      <c r="OYY16" s="257"/>
      <c r="OYZ16" s="257"/>
      <c r="OZA16" s="257"/>
      <c r="OZB16" s="257"/>
      <c r="OZC16" s="257"/>
      <c r="OZD16" s="257"/>
      <c r="OZE16" s="257"/>
      <c r="OZF16" s="257"/>
      <c r="OZG16" s="257"/>
      <c r="OZH16" s="257"/>
      <c r="OZI16" s="257"/>
      <c r="OZJ16" s="257"/>
      <c r="OZK16" s="257"/>
      <c r="OZL16" s="257"/>
      <c r="OZM16" s="257"/>
      <c r="OZN16" s="257"/>
      <c r="OZO16" s="257"/>
      <c r="OZP16" s="257"/>
      <c r="OZQ16" s="257"/>
      <c r="OZR16" s="257"/>
      <c r="OZS16" s="257"/>
      <c r="OZT16" s="257"/>
      <c r="OZU16" s="257"/>
      <c r="OZV16" s="257"/>
      <c r="OZW16" s="257"/>
      <c r="OZX16" s="257"/>
      <c r="OZY16" s="257"/>
      <c r="OZZ16" s="257"/>
      <c r="PAA16" s="257"/>
      <c r="PAB16" s="257"/>
      <c r="PAC16" s="257"/>
      <c r="PAD16" s="257"/>
      <c r="PAE16" s="257"/>
      <c r="PAF16" s="257"/>
      <c r="PAG16" s="257"/>
      <c r="PAH16" s="257"/>
      <c r="PAI16" s="257"/>
      <c r="PAJ16" s="257"/>
      <c r="PAK16" s="257"/>
      <c r="PAL16" s="257"/>
      <c r="PAM16" s="257"/>
      <c r="PAN16" s="257"/>
      <c r="PAO16" s="257"/>
      <c r="PAP16" s="257"/>
      <c r="PAQ16" s="257"/>
      <c r="PAR16" s="257"/>
      <c r="PAS16" s="257"/>
      <c r="PAT16" s="257"/>
      <c r="PAU16" s="257"/>
      <c r="PAV16" s="257"/>
      <c r="PAW16" s="257"/>
      <c r="PAX16" s="257"/>
      <c r="PAY16" s="257"/>
      <c r="PAZ16" s="257"/>
      <c r="PBA16" s="257"/>
      <c r="PBB16" s="257"/>
      <c r="PBC16" s="257"/>
      <c r="PBD16" s="257"/>
      <c r="PBE16" s="257"/>
      <c r="PBF16" s="257"/>
      <c r="PBG16" s="257"/>
      <c r="PBH16" s="257"/>
      <c r="PBI16" s="257"/>
      <c r="PBJ16" s="257"/>
      <c r="PBK16" s="257"/>
      <c r="PBL16" s="257"/>
      <c r="PBM16" s="257"/>
      <c r="PBN16" s="257"/>
      <c r="PBO16" s="257"/>
      <c r="PBP16" s="257"/>
      <c r="PBQ16" s="257"/>
      <c r="PBR16" s="257"/>
      <c r="PBS16" s="257"/>
      <c r="PBT16" s="257"/>
      <c r="PBU16" s="257"/>
      <c r="PBV16" s="257"/>
      <c r="PBW16" s="257"/>
      <c r="PBX16" s="257"/>
      <c r="PBY16" s="257"/>
      <c r="PBZ16" s="257"/>
      <c r="PCA16" s="257"/>
      <c r="PCB16" s="257"/>
      <c r="PCC16" s="257"/>
      <c r="PCD16" s="257"/>
      <c r="PCE16" s="257"/>
      <c r="PCF16" s="257"/>
      <c r="PCG16" s="257"/>
      <c r="PCH16" s="257"/>
      <c r="PCI16" s="257"/>
      <c r="PCJ16" s="257"/>
      <c r="PCK16" s="257"/>
      <c r="PCL16" s="257"/>
      <c r="PCM16" s="257"/>
      <c r="PCN16" s="257"/>
      <c r="PCO16" s="257"/>
      <c r="PCP16" s="257"/>
      <c r="PCQ16" s="257"/>
      <c r="PCR16" s="257"/>
      <c r="PCS16" s="257"/>
      <c r="PCT16" s="257"/>
      <c r="PCU16" s="257"/>
      <c r="PCV16" s="257"/>
      <c r="PCW16" s="257"/>
      <c r="PCX16" s="257"/>
      <c r="PCY16" s="257"/>
      <c r="PCZ16" s="257"/>
      <c r="PDA16" s="257"/>
      <c r="PDB16" s="257"/>
      <c r="PDC16" s="257"/>
      <c r="PDD16" s="257"/>
      <c r="PDE16" s="257"/>
      <c r="PDF16" s="257"/>
      <c r="PDG16" s="257"/>
      <c r="PDH16" s="257"/>
      <c r="PDI16" s="257"/>
      <c r="PDJ16" s="257"/>
      <c r="PDK16" s="257"/>
      <c r="PDL16" s="257"/>
      <c r="PDM16" s="257"/>
      <c r="PDN16" s="257"/>
      <c r="PDO16" s="257"/>
      <c r="PDP16" s="257"/>
      <c r="PDQ16" s="257"/>
      <c r="PDR16" s="257"/>
      <c r="PDS16" s="257"/>
      <c r="PDT16" s="257"/>
      <c r="PDU16" s="257"/>
      <c r="PDV16" s="257"/>
      <c r="PDW16" s="257"/>
      <c r="PDX16" s="257"/>
      <c r="PDY16" s="257"/>
      <c r="PDZ16" s="257"/>
      <c r="PEA16" s="257"/>
      <c r="PEB16" s="257"/>
      <c r="PEC16" s="257"/>
      <c r="PED16" s="257"/>
      <c r="PEE16" s="257"/>
      <c r="PEF16" s="257"/>
      <c r="PEG16" s="257"/>
      <c r="PEH16" s="257"/>
      <c r="PEI16" s="257"/>
      <c r="PEJ16" s="257"/>
      <c r="PEK16" s="257"/>
      <c r="PEL16" s="257"/>
      <c r="PEM16" s="257"/>
      <c r="PEN16" s="257"/>
      <c r="PEO16" s="257"/>
      <c r="PEP16" s="257"/>
      <c r="PEQ16" s="257"/>
      <c r="PER16" s="257"/>
      <c r="PES16" s="257"/>
      <c r="PET16" s="257"/>
      <c r="PEU16" s="257"/>
      <c r="PEV16" s="257"/>
      <c r="PEW16" s="257"/>
      <c r="PEX16" s="257"/>
      <c r="PEY16" s="257"/>
      <c r="PEZ16" s="257"/>
      <c r="PFA16" s="257"/>
      <c r="PFB16" s="257"/>
      <c r="PFC16" s="257"/>
      <c r="PFD16" s="257"/>
      <c r="PFE16" s="257"/>
      <c r="PFF16" s="257"/>
      <c r="PFG16" s="257"/>
      <c r="PFH16" s="257"/>
      <c r="PFI16" s="257"/>
      <c r="PFJ16" s="257"/>
      <c r="PFK16" s="257"/>
      <c r="PFL16" s="257"/>
      <c r="PFM16" s="257"/>
      <c r="PFN16" s="257"/>
      <c r="PFO16" s="257"/>
      <c r="PFP16" s="257"/>
      <c r="PFQ16" s="257"/>
      <c r="PFR16" s="257"/>
      <c r="PFS16" s="257"/>
      <c r="PFT16" s="257"/>
      <c r="PFU16" s="257"/>
      <c r="PFV16" s="257"/>
      <c r="PFW16" s="257"/>
      <c r="PFX16" s="257"/>
      <c r="PFY16" s="257"/>
      <c r="PFZ16" s="257"/>
      <c r="PGA16" s="257"/>
      <c r="PGB16" s="257"/>
      <c r="PGC16" s="257"/>
      <c r="PGD16" s="257"/>
      <c r="PGE16" s="257"/>
      <c r="PGF16" s="257"/>
      <c r="PGG16" s="257"/>
      <c r="PGH16" s="257"/>
      <c r="PGI16" s="257"/>
      <c r="PGJ16" s="257"/>
      <c r="PGK16" s="257"/>
      <c r="PGL16" s="257"/>
      <c r="PGM16" s="257"/>
      <c r="PGN16" s="257"/>
      <c r="PGO16" s="257"/>
      <c r="PGP16" s="257"/>
      <c r="PGQ16" s="257"/>
      <c r="PGR16" s="257"/>
      <c r="PGS16" s="257"/>
      <c r="PGT16" s="257"/>
      <c r="PGU16" s="257"/>
      <c r="PGV16" s="257"/>
      <c r="PGW16" s="257"/>
      <c r="PGX16" s="257"/>
      <c r="PGY16" s="257"/>
      <c r="PGZ16" s="257"/>
      <c r="PHA16" s="257"/>
      <c r="PHB16" s="257"/>
      <c r="PHC16" s="257"/>
      <c r="PHD16" s="257"/>
      <c r="PHE16" s="257"/>
      <c r="PHF16" s="257"/>
      <c r="PHG16" s="257"/>
      <c r="PHH16" s="257"/>
      <c r="PHI16" s="257"/>
      <c r="PHJ16" s="257"/>
      <c r="PHK16" s="257"/>
      <c r="PHL16" s="257"/>
      <c r="PHM16" s="257"/>
      <c r="PHN16" s="257"/>
      <c r="PHO16" s="257"/>
      <c r="PHP16" s="257"/>
      <c r="PHQ16" s="257"/>
      <c r="PHR16" s="257"/>
      <c r="PHS16" s="257"/>
      <c r="PHT16" s="257"/>
      <c r="PHU16" s="257"/>
      <c r="PHV16" s="257"/>
      <c r="PHW16" s="257"/>
      <c r="PHX16" s="257"/>
      <c r="PHY16" s="257"/>
      <c r="PHZ16" s="257"/>
      <c r="PIA16" s="257"/>
      <c r="PIB16" s="257"/>
      <c r="PIC16" s="257"/>
      <c r="PID16" s="257"/>
      <c r="PIE16" s="257"/>
      <c r="PIF16" s="257"/>
      <c r="PIG16" s="257"/>
      <c r="PIH16" s="257"/>
      <c r="PII16" s="257"/>
      <c r="PIJ16" s="257"/>
      <c r="PIK16" s="257"/>
      <c r="PIL16" s="257"/>
      <c r="PIM16" s="257"/>
      <c r="PIN16" s="257"/>
      <c r="PIO16" s="257"/>
      <c r="PIP16" s="257"/>
      <c r="PIQ16" s="257"/>
      <c r="PIR16" s="257"/>
      <c r="PIS16" s="257"/>
      <c r="PIT16" s="257"/>
      <c r="PIU16" s="257"/>
      <c r="PIV16" s="257"/>
      <c r="PIW16" s="257"/>
      <c r="PIX16" s="257"/>
      <c r="PIY16" s="257"/>
      <c r="PIZ16" s="257"/>
      <c r="PJA16" s="257"/>
      <c r="PJB16" s="257"/>
      <c r="PJC16" s="257"/>
      <c r="PJD16" s="257"/>
      <c r="PJE16" s="257"/>
      <c r="PJF16" s="257"/>
      <c r="PJG16" s="257"/>
      <c r="PJH16" s="257"/>
      <c r="PJI16" s="257"/>
      <c r="PJJ16" s="257"/>
      <c r="PJK16" s="257"/>
      <c r="PJL16" s="257"/>
      <c r="PJM16" s="257"/>
      <c r="PJN16" s="257"/>
      <c r="PJO16" s="257"/>
      <c r="PJP16" s="257"/>
      <c r="PJQ16" s="257"/>
      <c r="PJR16" s="257"/>
      <c r="PJS16" s="257"/>
      <c r="PJT16" s="257"/>
      <c r="PJU16" s="257"/>
      <c r="PJV16" s="257"/>
      <c r="PJW16" s="257"/>
      <c r="PJX16" s="257"/>
      <c r="PJY16" s="257"/>
      <c r="PJZ16" s="257"/>
      <c r="PKA16" s="257"/>
      <c r="PKB16" s="257"/>
      <c r="PKC16" s="257"/>
      <c r="PKD16" s="257"/>
      <c r="PKE16" s="257"/>
      <c r="PKF16" s="257"/>
      <c r="PKG16" s="257"/>
      <c r="PKH16" s="257"/>
      <c r="PKI16" s="257"/>
      <c r="PKJ16" s="257"/>
      <c r="PKK16" s="257"/>
      <c r="PKL16" s="257"/>
      <c r="PKM16" s="257"/>
      <c r="PKN16" s="257"/>
      <c r="PKO16" s="257"/>
      <c r="PKP16" s="257"/>
      <c r="PKQ16" s="257"/>
      <c r="PKR16" s="257"/>
      <c r="PKS16" s="257"/>
      <c r="PKT16" s="257"/>
      <c r="PKU16" s="257"/>
      <c r="PKV16" s="257"/>
      <c r="PKW16" s="257"/>
      <c r="PKX16" s="257"/>
      <c r="PKY16" s="257"/>
      <c r="PKZ16" s="257"/>
      <c r="PLA16" s="257"/>
      <c r="PLB16" s="257"/>
      <c r="PLC16" s="257"/>
      <c r="PLD16" s="257"/>
      <c r="PLE16" s="257"/>
      <c r="PLF16" s="257"/>
      <c r="PLG16" s="257"/>
      <c r="PLH16" s="257"/>
      <c r="PLI16" s="257"/>
      <c r="PLJ16" s="257"/>
      <c r="PLK16" s="257"/>
      <c r="PLL16" s="257"/>
      <c r="PLM16" s="257"/>
      <c r="PLN16" s="257"/>
      <c r="PLO16" s="257"/>
      <c r="PLP16" s="257"/>
      <c r="PLQ16" s="257"/>
      <c r="PLR16" s="257"/>
      <c r="PLS16" s="257"/>
      <c r="PLT16" s="257"/>
      <c r="PLU16" s="257"/>
      <c r="PLV16" s="257"/>
      <c r="PLW16" s="257"/>
      <c r="PLX16" s="257"/>
      <c r="PLY16" s="257"/>
      <c r="PLZ16" s="257"/>
      <c r="PMA16" s="257"/>
      <c r="PMB16" s="257"/>
      <c r="PMC16" s="257"/>
      <c r="PMD16" s="257"/>
      <c r="PME16" s="257"/>
      <c r="PMF16" s="257"/>
      <c r="PMG16" s="257"/>
      <c r="PMH16" s="257"/>
      <c r="PMI16" s="257"/>
      <c r="PMJ16" s="257"/>
      <c r="PMK16" s="257"/>
      <c r="PML16" s="257"/>
      <c r="PMM16" s="257"/>
      <c r="PMN16" s="257"/>
      <c r="PMO16" s="257"/>
      <c r="PMP16" s="257"/>
      <c r="PMQ16" s="257"/>
      <c r="PMR16" s="257"/>
      <c r="PMS16" s="257"/>
      <c r="PMT16" s="257"/>
      <c r="PMU16" s="257"/>
      <c r="PMV16" s="257"/>
      <c r="PMW16" s="257"/>
      <c r="PMX16" s="257"/>
      <c r="PMY16" s="257"/>
      <c r="PMZ16" s="257"/>
      <c r="PNA16" s="257"/>
      <c r="PNB16" s="257"/>
      <c r="PNC16" s="257"/>
      <c r="PND16" s="257"/>
      <c r="PNE16" s="257"/>
      <c r="PNF16" s="257"/>
      <c r="PNG16" s="257"/>
      <c r="PNH16" s="257"/>
      <c r="PNI16" s="257"/>
      <c r="PNJ16" s="257"/>
      <c r="PNK16" s="257"/>
      <c r="PNL16" s="257"/>
      <c r="PNM16" s="257"/>
      <c r="PNN16" s="257"/>
      <c r="PNO16" s="257"/>
      <c r="PNP16" s="257"/>
      <c r="PNQ16" s="257"/>
      <c r="PNR16" s="257"/>
      <c r="PNS16" s="257"/>
      <c r="PNT16" s="257"/>
      <c r="PNU16" s="257"/>
      <c r="PNV16" s="257"/>
      <c r="PNW16" s="257"/>
      <c r="PNX16" s="257"/>
      <c r="PNY16" s="257"/>
      <c r="PNZ16" s="257"/>
      <c r="POA16" s="257"/>
      <c r="POB16" s="257"/>
      <c r="POC16" s="257"/>
      <c r="POD16" s="257"/>
      <c r="POE16" s="257"/>
      <c r="POF16" s="257"/>
      <c r="POG16" s="257"/>
      <c r="POH16" s="257"/>
      <c r="POI16" s="257"/>
      <c r="POJ16" s="257"/>
      <c r="POK16" s="257"/>
      <c r="POL16" s="257"/>
      <c r="POM16" s="257"/>
      <c r="PON16" s="257"/>
      <c r="POO16" s="257"/>
      <c r="POP16" s="257"/>
      <c r="POQ16" s="257"/>
      <c r="POR16" s="257"/>
      <c r="POS16" s="257"/>
      <c r="POT16" s="257"/>
      <c r="POU16" s="257"/>
      <c r="POV16" s="257"/>
      <c r="POW16" s="257"/>
      <c r="POX16" s="257"/>
      <c r="POY16" s="257"/>
      <c r="POZ16" s="257"/>
      <c r="PPA16" s="257"/>
      <c r="PPB16" s="257"/>
      <c r="PPC16" s="257"/>
      <c r="PPD16" s="257"/>
      <c r="PPE16" s="257"/>
      <c r="PPF16" s="257"/>
      <c r="PPG16" s="257"/>
      <c r="PPH16" s="257"/>
      <c r="PPI16" s="257"/>
      <c r="PPJ16" s="257"/>
      <c r="PPK16" s="257"/>
      <c r="PPL16" s="257"/>
      <c r="PPM16" s="257"/>
      <c r="PPN16" s="257"/>
      <c r="PPO16" s="257"/>
      <c r="PPP16" s="257"/>
      <c r="PPQ16" s="257"/>
      <c r="PPR16" s="257"/>
      <c r="PPS16" s="257"/>
      <c r="PPT16" s="257"/>
      <c r="PPU16" s="257"/>
      <c r="PPV16" s="257"/>
      <c r="PPW16" s="257"/>
      <c r="PPX16" s="257"/>
      <c r="PPY16" s="257"/>
      <c r="PPZ16" s="257"/>
      <c r="PQA16" s="257"/>
      <c r="PQB16" s="257"/>
      <c r="PQC16" s="257"/>
      <c r="PQD16" s="257"/>
      <c r="PQE16" s="257"/>
      <c r="PQF16" s="257"/>
      <c r="PQG16" s="257"/>
      <c r="PQH16" s="257"/>
      <c r="PQI16" s="257"/>
      <c r="PQJ16" s="257"/>
      <c r="PQK16" s="257"/>
      <c r="PQL16" s="257"/>
      <c r="PQM16" s="257"/>
      <c r="PQN16" s="257"/>
      <c r="PQO16" s="257"/>
      <c r="PQP16" s="257"/>
      <c r="PQQ16" s="257"/>
      <c r="PQR16" s="257"/>
      <c r="PQS16" s="257"/>
      <c r="PQT16" s="257"/>
      <c r="PQU16" s="257"/>
      <c r="PQV16" s="257"/>
      <c r="PQW16" s="257"/>
      <c r="PQX16" s="257"/>
      <c r="PQY16" s="257"/>
      <c r="PQZ16" s="257"/>
      <c r="PRA16" s="257"/>
      <c r="PRB16" s="257"/>
      <c r="PRC16" s="257"/>
      <c r="PRD16" s="257"/>
      <c r="PRE16" s="257"/>
      <c r="PRF16" s="257"/>
      <c r="PRG16" s="257"/>
      <c r="PRH16" s="257"/>
      <c r="PRI16" s="257"/>
      <c r="PRJ16" s="257"/>
      <c r="PRK16" s="257"/>
      <c r="PRL16" s="257"/>
      <c r="PRM16" s="257"/>
      <c r="PRN16" s="257"/>
      <c r="PRO16" s="257"/>
      <c r="PRP16" s="257"/>
      <c r="PRQ16" s="257"/>
      <c r="PRR16" s="257"/>
      <c r="PRS16" s="257"/>
      <c r="PRT16" s="257"/>
      <c r="PRU16" s="257"/>
      <c r="PRV16" s="257"/>
      <c r="PRW16" s="257"/>
      <c r="PRX16" s="257"/>
      <c r="PRY16" s="257"/>
      <c r="PRZ16" s="257"/>
      <c r="PSA16" s="257"/>
      <c r="PSB16" s="257"/>
      <c r="PSC16" s="257"/>
      <c r="PSD16" s="257"/>
      <c r="PSE16" s="257"/>
      <c r="PSF16" s="257"/>
      <c r="PSG16" s="257"/>
      <c r="PSH16" s="257"/>
      <c r="PSI16" s="257"/>
      <c r="PSJ16" s="257"/>
      <c r="PSK16" s="257"/>
      <c r="PSL16" s="257"/>
      <c r="PSM16" s="257"/>
      <c r="PSN16" s="257"/>
      <c r="PSO16" s="257"/>
      <c r="PSP16" s="257"/>
      <c r="PSQ16" s="257"/>
      <c r="PSR16" s="257"/>
      <c r="PSS16" s="257"/>
      <c r="PST16" s="257"/>
      <c r="PSU16" s="257"/>
      <c r="PSV16" s="257"/>
      <c r="PSW16" s="257"/>
      <c r="PSX16" s="257"/>
      <c r="PSY16" s="257"/>
      <c r="PSZ16" s="257"/>
      <c r="PTA16" s="257"/>
      <c r="PTB16" s="257"/>
      <c r="PTC16" s="257"/>
      <c r="PTD16" s="257"/>
      <c r="PTE16" s="257"/>
      <c r="PTF16" s="257"/>
      <c r="PTG16" s="257"/>
      <c r="PTH16" s="257"/>
      <c r="PTI16" s="257"/>
      <c r="PTJ16" s="257"/>
      <c r="PTK16" s="257"/>
      <c r="PTL16" s="257"/>
      <c r="PTM16" s="257"/>
      <c r="PTN16" s="257"/>
      <c r="PTO16" s="257"/>
      <c r="PTP16" s="257"/>
      <c r="PTQ16" s="257"/>
      <c r="PTR16" s="257"/>
      <c r="PTS16" s="257"/>
      <c r="PTT16" s="257"/>
      <c r="PTU16" s="257"/>
      <c r="PTV16" s="257"/>
      <c r="PTW16" s="257"/>
      <c r="PTX16" s="257"/>
      <c r="PTY16" s="257"/>
      <c r="PTZ16" s="257"/>
      <c r="PUA16" s="257"/>
      <c r="PUB16" s="257"/>
      <c r="PUC16" s="257"/>
      <c r="PUD16" s="257"/>
      <c r="PUE16" s="257"/>
      <c r="PUF16" s="257"/>
      <c r="PUG16" s="257"/>
      <c r="PUH16" s="257"/>
      <c r="PUI16" s="257"/>
      <c r="PUJ16" s="257"/>
      <c r="PUK16" s="257"/>
      <c r="PUL16" s="257"/>
      <c r="PUM16" s="257"/>
      <c r="PUN16" s="257"/>
      <c r="PUO16" s="257"/>
      <c r="PUP16" s="257"/>
      <c r="PUQ16" s="257"/>
      <c r="PUR16" s="257"/>
      <c r="PUS16" s="257"/>
      <c r="PUT16" s="257"/>
      <c r="PUU16" s="257"/>
      <c r="PUV16" s="257"/>
      <c r="PUW16" s="257"/>
      <c r="PUX16" s="257"/>
      <c r="PUY16" s="257"/>
      <c r="PUZ16" s="257"/>
      <c r="PVA16" s="257"/>
      <c r="PVB16" s="257"/>
      <c r="PVC16" s="257"/>
      <c r="PVD16" s="257"/>
      <c r="PVE16" s="257"/>
      <c r="PVF16" s="257"/>
      <c r="PVG16" s="257"/>
      <c r="PVH16" s="257"/>
      <c r="PVI16" s="257"/>
      <c r="PVJ16" s="257"/>
      <c r="PVK16" s="257"/>
      <c r="PVL16" s="257"/>
      <c r="PVM16" s="257"/>
      <c r="PVN16" s="257"/>
      <c r="PVO16" s="257"/>
      <c r="PVP16" s="257"/>
      <c r="PVQ16" s="257"/>
      <c r="PVR16" s="257"/>
      <c r="PVS16" s="257"/>
      <c r="PVT16" s="257"/>
      <c r="PVU16" s="257"/>
      <c r="PVV16" s="257"/>
      <c r="PVW16" s="257"/>
      <c r="PVX16" s="257"/>
      <c r="PVY16" s="257"/>
      <c r="PVZ16" s="257"/>
      <c r="PWA16" s="257"/>
      <c r="PWB16" s="257"/>
      <c r="PWC16" s="257"/>
      <c r="PWD16" s="257"/>
      <c r="PWE16" s="257"/>
      <c r="PWF16" s="257"/>
      <c r="PWG16" s="257"/>
      <c r="PWH16" s="257"/>
      <c r="PWI16" s="257"/>
      <c r="PWJ16" s="257"/>
      <c r="PWK16" s="257"/>
      <c r="PWL16" s="257"/>
      <c r="PWM16" s="257"/>
      <c r="PWN16" s="257"/>
      <c r="PWO16" s="257"/>
      <c r="PWP16" s="257"/>
      <c r="PWQ16" s="257"/>
      <c r="PWR16" s="257"/>
      <c r="PWS16" s="257"/>
      <c r="PWT16" s="257"/>
      <c r="PWU16" s="257"/>
      <c r="PWV16" s="257"/>
      <c r="PWW16" s="257"/>
      <c r="PWX16" s="257"/>
      <c r="PWY16" s="257"/>
      <c r="PWZ16" s="257"/>
      <c r="PXA16" s="257"/>
      <c r="PXB16" s="257"/>
      <c r="PXC16" s="257"/>
      <c r="PXD16" s="257"/>
      <c r="PXE16" s="257"/>
      <c r="PXF16" s="257"/>
      <c r="PXG16" s="257"/>
      <c r="PXH16" s="257"/>
      <c r="PXI16" s="257"/>
      <c r="PXJ16" s="257"/>
      <c r="PXK16" s="257"/>
      <c r="PXL16" s="257"/>
      <c r="PXM16" s="257"/>
      <c r="PXN16" s="257"/>
      <c r="PXO16" s="257"/>
      <c r="PXP16" s="257"/>
      <c r="PXQ16" s="257"/>
      <c r="PXR16" s="257"/>
      <c r="PXS16" s="257"/>
      <c r="PXT16" s="257"/>
      <c r="PXU16" s="257"/>
      <c r="PXV16" s="257"/>
      <c r="PXW16" s="257"/>
      <c r="PXX16" s="257"/>
      <c r="PXY16" s="257"/>
      <c r="PXZ16" s="257"/>
      <c r="PYA16" s="257"/>
      <c r="PYB16" s="257"/>
      <c r="PYC16" s="257"/>
      <c r="PYD16" s="257"/>
      <c r="PYE16" s="257"/>
      <c r="PYF16" s="257"/>
      <c r="PYG16" s="257"/>
      <c r="PYH16" s="257"/>
      <c r="PYI16" s="257"/>
      <c r="PYJ16" s="257"/>
      <c r="PYK16" s="257"/>
      <c r="PYL16" s="257"/>
      <c r="PYM16" s="257"/>
      <c r="PYN16" s="257"/>
      <c r="PYO16" s="257"/>
      <c r="PYP16" s="257"/>
      <c r="PYQ16" s="257"/>
      <c r="PYR16" s="257"/>
      <c r="PYS16" s="257"/>
      <c r="PYT16" s="257"/>
      <c r="PYU16" s="257"/>
      <c r="PYV16" s="257"/>
      <c r="PYW16" s="257"/>
      <c r="PYX16" s="257"/>
      <c r="PYY16" s="257"/>
      <c r="PYZ16" s="257"/>
      <c r="PZA16" s="257"/>
      <c r="PZB16" s="257"/>
      <c r="PZC16" s="257"/>
      <c r="PZD16" s="257"/>
      <c r="PZE16" s="257"/>
      <c r="PZF16" s="257"/>
      <c r="PZG16" s="257"/>
      <c r="PZH16" s="257"/>
      <c r="PZI16" s="257"/>
      <c r="PZJ16" s="257"/>
      <c r="PZK16" s="257"/>
      <c r="PZL16" s="257"/>
      <c r="PZM16" s="257"/>
      <c r="PZN16" s="257"/>
      <c r="PZO16" s="257"/>
      <c r="PZP16" s="257"/>
      <c r="PZQ16" s="257"/>
      <c r="PZR16" s="257"/>
      <c r="PZS16" s="257"/>
      <c r="PZT16" s="257"/>
      <c r="PZU16" s="257"/>
      <c r="PZV16" s="257"/>
      <c r="PZW16" s="257"/>
      <c r="PZX16" s="257"/>
      <c r="PZY16" s="257"/>
      <c r="PZZ16" s="257"/>
      <c r="QAA16" s="257"/>
      <c r="QAB16" s="257"/>
      <c r="QAC16" s="257"/>
      <c r="QAD16" s="257"/>
      <c r="QAE16" s="257"/>
      <c r="QAF16" s="257"/>
      <c r="QAG16" s="257"/>
      <c r="QAH16" s="257"/>
      <c r="QAI16" s="257"/>
      <c r="QAJ16" s="257"/>
      <c r="QAK16" s="257"/>
      <c r="QAL16" s="257"/>
      <c r="QAM16" s="257"/>
      <c r="QAN16" s="257"/>
      <c r="QAO16" s="257"/>
      <c r="QAP16" s="257"/>
      <c r="QAQ16" s="257"/>
      <c r="QAR16" s="257"/>
      <c r="QAS16" s="257"/>
      <c r="QAT16" s="257"/>
      <c r="QAU16" s="257"/>
      <c r="QAV16" s="257"/>
      <c r="QAW16" s="257"/>
      <c r="QAX16" s="257"/>
      <c r="QAY16" s="257"/>
      <c r="QAZ16" s="257"/>
      <c r="QBA16" s="257"/>
      <c r="QBB16" s="257"/>
      <c r="QBC16" s="257"/>
      <c r="QBD16" s="257"/>
      <c r="QBE16" s="257"/>
      <c r="QBF16" s="257"/>
      <c r="QBG16" s="257"/>
      <c r="QBH16" s="257"/>
      <c r="QBI16" s="257"/>
      <c r="QBJ16" s="257"/>
      <c r="QBK16" s="257"/>
      <c r="QBL16" s="257"/>
      <c r="QBM16" s="257"/>
      <c r="QBN16" s="257"/>
      <c r="QBO16" s="257"/>
      <c r="QBP16" s="257"/>
      <c r="QBQ16" s="257"/>
      <c r="QBR16" s="257"/>
      <c r="QBS16" s="257"/>
      <c r="QBT16" s="257"/>
      <c r="QBU16" s="257"/>
      <c r="QBV16" s="257"/>
      <c r="QBW16" s="257"/>
      <c r="QBX16" s="257"/>
      <c r="QBY16" s="257"/>
      <c r="QBZ16" s="257"/>
      <c r="QCA16" s="257"/>
      <c r="QCB16" s="257"/>
      <c r="QCC16" s="257"/>
      <c r="QCD16" s="257"/>
      <c r="QCE16" s="257"/>
      <c r="QCF16" s="257"/>
      <c r="QCG16" s="257"/>
      <c r="QCH16" s="257"/>
      <c r="QCI16" s="257"/>
      <c r="QCJ16" s="257"/>
      <c r="QCK16" s="257"/>
      <c r="QCL16" s="257"/>
      <c r="QCM16" s="257"/>
      <c r="QCN16" s="257"/>
      <c r="QCO16" s="257"/>
      <c r="QCP16" s="257"/>
      <c r="QCQ16" s="257"/>
      <c r="QCR16" s="257"/>
      <c r="QCS16" s="257"/>
      <c r="QCT16" s="257"/>
      <c r="QCU16" s="257"/>
      <c r="QCV16" s="257"/>
      <c r="QCW16" s="257"/>
      <c r="QCX16" s="257"/>
      <c r="QCY16" s="257"/>
      <c r="QCZ16" s="257"/>
      <c r="QDA16" s="257"/>
      <c r="QDB16" s="257"/>
      <c r="QDC16" s="257"/>
      <c r="QDD16" s="257"/>
      <c r="QDE16" s="257"/>
      <c r="QDF16" s="257"/>
      <c r="QDG16" s="257"/>
      <c r="QDH16" s="257"/>
      <c r="QDI16" s="257"/>
      <c r="QDJ16" s="257"/>
      <c r="QDK16" s="257"/>
      <c r="QDL16" s="257"/>
      <c r="QDM16" s="257"/>
      <c r="QDN16" s="257"/>
      <c r="QDO16" s="257"/>
      <c r="QDP16" s="257"/>
      <c r="QDQ16" s="257"/>
      <c r="QDR16" s="257"/>
      <c r="QDS16" s="257"/>
      <c r="QDT16" s="257"/>
      <c r="QDU16" s="257"/>
      <c r="QDV16" s="257"/>
      <c r="QDW16" s="257"/>
      <c r="QDX16" s="257"/>
      <c r="QDY16" s="257"/>
      <c r="QDZ16" s="257"/>
      <c r="QEA16" s="257"/>
      <c r="QEB16" s="257"/>
      <c r="QEC16" s="257"/>
      <c r="QED16" s="257"/>
      <c r="QEE16" s="257"/>
      <c r="QEF16" s="257"/>
      <c r="QEG16" s="257"/>
      <c r="QEH16" s="257"/>
      <c r="QEI16" s="257"/>
      <c r="QEJ16" s="257"/>
      <c r="QEK16" s="257"/>
      <c r="QEL16" s="257"/>
      <c r="QEM16" s="257"/>
      <c r="QEN16" s="257"/>
      <c r="QEO16" s="257"/>
      <c r="QEP16" s="257"/>
      <c r="QEQ16" s="257"/>
      <c r="QER16" s="257"/>
      <c r="QES16" s="257"/>
      <c r="QET16" s="257"/>
      <c r="QEU16" s="257"/>
      <c r="QEV16" s="257"/>
      <c r="QEW16" s="257"/>
      <c r="QEX16" s="257"/>
      <c r="QEY16" s="257"/>
      <c r="QEZ16" s="257"/>
      <c r="QFA16" s="257"/>
      <c r="QFB16" s="257"/>
      <c r="QFC16" s="257"/>
      <c r="QFD16" s="257"/>
      <c r="QFE16" s="257"/>
      <c r="QFF16" s="257"/>
      <c r="QFG16" s="257"/>
      <c r="QFH16" s="257"/>
      <c r="QFI16" s="257"/>
      <c r="QFJ16" s="257"/>
      <c r="QFK16" s="257"/>
      <c r="QFL16" s="257"/>
      <c r="QFM16" s="257"/>
      <c r="QFN16" s="257"/>
      <c r="QFO16" s="257"/>
      <c r="QFP16" s="257"/>
      <c r="QFQ16" s="257"/>
      <c r="QFR16" s="257"/>
      <c r="QFS16" s="257"/>
      <c r="QFT16" s="257"/>
      <c r="QFU16" s="257"/>
      <c r="QFV16" s="257"/>
      <c r="QFW16" s="257"/>
      <c r="QFX16" s="257"/>
      <c r="QFY16" s="257"/>
      <c r="QFZ16" s="257"/>
      <c r="QGA16" s="257"/>
      <c r="QGB16" s="257"/>
      <c r="QGC16" s="257"/>
      <c r="QGD16" s="257"/>
      <c r="QGE16" s="257"/>
      <c r="QGF16" s="257"/>
      <c r="QGG16" s="257"/>
      <c r="QGH16" s="257"/>
      <c r="QGI16" s="257"/>
      <c r="QGJ16" s="257"/>
      <c r="QGK16" s="257"/>
      <c r="QGL16" s="257"/>
      <c r="QGM16" s="257"/>
      <c r="QGN16" s="257"/>
      <c r="QGO16" s="257"/>
      <c r="QGP16" s="257"/>
      <c r="QGQ16" s="257"/>
      <c r="QGR16" s="257"/>
      <c r="QGS16" s="257"/>
      <c r="QGT16" s="257"/>
      <c r="QGU16" s="257"/>
      <c r="QGV16" s="257"/>
      <c r="QGW16" s="257"/>
      <c r="QGX16" s="257"/>
      <c r="QGY16" s="257"/>
      <c r="QGZ16" s="257"/>
      <c r="QHA16" s="257"/>
      <c r="QHB16" s="257"/>
      <c r="QHC16" s="257"/>
      <c r="QHD16" s="257"/>
      <c r="QHE16" s="257"/>
      <c r="QHF16" s="257"/>
      <c r="QHG16" s="257"/>
      <c r="QHH16" s="257"/>
      <c r="QHI16" s="257"/>
      <c r="QHJ16" s="257"/>
      <c r="QHK16" s="257"/>
      <c r="QHL16" s="257"/>
      <c r="QHM16" s="257"/>
      <c r="QHN16" s="257"/>
      <c r="QHO16" s="257"/>
      <c r="QHP16" s="257"/>
      <c r="QHQ16" s="257"/>
      <c r="QHR16" s="257"/>
      <c r="QHS16" s="257"/>
      <c r="QHT16" s="257"/>
      <c r="QHU16" s="257"/>
      <c r="QHV16" s="257"/>
      <c r="QHW16" s="257"/>
      <c r="QHX16" s="257"/>
      <c r="QHY16" s="257"/>
      <c r="QHZ16" s="257"/>
      <c r="QIA16" s="257"/>
      <c r="QIB16" s="257"/>
      <c r="QIC16" s="257"/>
      <c r="QID16" s="257"/>
      <c r="QIE16" s="257"/>
      <c r="QIF16" s="257"/>
      <c r="QIG16" s="257"/>
      <c r="QIH16" s="257"/>
      <c r="QII16" s="257"/>
      <c r="QIJ16" s="257"/>
      <c r="QIK16" s="257"/>
      <c r="QIL16" s="257"/>
      <c r="QIM16" s="257"/>
      <c r="QIN16" s="257"/>
      <c r="QIO16" s="257"/>
      <c r="QIP16" s="257"/>
      <c r="QIQ16" s="257"/>
      <c r="QIR16" s="257"/>
      <c r="QIS16" s="257"/>
      <c r="QIT16" s="257"/>
      <c r="QIU16" s="257"/>
      <c r="QIV16" s="257"/>
      <c r="QIW16" s="257"/>
      <c r="QIX16" s="257"/>
      <c r="QIY16" s="257"/>
      <c r="QIZ16" s="257"/>
      <c r="QJA16" s="257"/>
      <c r="QJB16" s="257"/>
      <c r="QJC16" s="257"/>
      <c r="QJD16" s="257"/>
      <c r="QJE16" s="257"/>
      <c r="QJF16" s="257"/>
      <c r="QJG16" s="257"/>
      <c r="QJH16" s="257"/>
      <c r="QJI16" s="257"/>
      <c r="QJJ16" s="257"/>
      <c r="QJK16" s="257"/>
      <c r="QJL16" s="257"/>
      <c r="QJM16" s="257"/>
      <c r="QJN16" s="257"/>
      <c r="QJO16" s="257"/>
      <c r="QJP16" s="257"/>
      <c r="QJQ16" s="257"/>
      <c r="QJR16" s="257"/>
      <c r="QJS16" s="257"/>
      <c r="QJT16" s="257"/>
      <c r="QJU16" s="257"/>
      <c r="QJV16" s="257"/>
      <c r="QJW16" s="257"/>
      <c r="QJX16" s="257"/>
      <c r="QJY16" s="257"/>
      <c r="QJZ16" s="257"/>
      <c r="QKA16" s="257"/>
      <c r="QKB16" s="257"/>
      <c r="QKC16" s="257"/>
      <c r="QKD16" s="257"/>
      <c r="QKE16" s="257"/>
      <c r="QKF16" s="257"/>
      <c r="QKG16" s="257"/>
      <c r="QKH16" s="257"/>
      <c r="QKI16" s="257"/>
      <c r="QKJ16" s="257"/>
      <c r="QKK16" s="257"/>
      <c r="QKL16" s="257"/>
      <c r="QKM16" s="257"/>
      <c r="QKN16" s="257"/>
      <c r="QKO16" s="257"/>
      <c r="QKP16" s="257"/>
      <c r="QKQ16" s="257"/>
      <c r="QKR16" s="257"/>
      <c r="QKS16" s="257"/>
      <c r="QKT16" s="257"/>
      <c r="QKU16" s="257"/>
      <c r="QKV16" s="257"/>
      <c r="QKW16" s="257"/>
      <c r="QKX16" s="257"/>
      <c r="QKY16" s="257"/>
      <c r="QKZ16" s="257"/>
      <c r="QLA16" s="257"/>
      <c r="QLB16" s="257"/>
      <c r="QLC16" s="257"/>
      <c r="QLD16" s="257"/>
      <c r="QLE16" s="257"/>
      <c r="QLF16" s="257"/>
      <c r="QLG16" s="257"/>
      <c r="QLH16" s="257"/>
      <c r="QLI16" s="257"/>
      <c r="QLJ16" s="257"/>
      <c r="QLK16" s="257"/>
      <c r="QLL16" s="257"/>
      <c r="QLM16" s="257"/>
      <c r="QLN16" s="257"/>
      <c r="QLO16" s="257"/>
      <c r="QLP16" s="257"/>
      <c r="QLQ16" s="257"/>
      <c r="QLR16" s="257"/>
      <c r="QLS16" s="257"/>
      <c r="QLT16" s="257"/>
      <c r="QLU16" s="257"/>
      <c r="QLV16" s="257"/>
      <c r="QLW16" s="257"/>
      <c r="QLX16" s="257"/>
      <c r="QLY16" s="257"/>
      <c r="QLZ16" s="257"/>
      <c r="QMA16" s="257"/>
      <c r="QMB16" s="257"/>
      <c r="QMC16" s="257"/>
      <c r="QMD16" s="257"/>
      <c r="QME16" s="257"/>
      <c r="QMF16" s="257"/>
      <c r="QMG16" s="257"/>
      <c r="QMH16" s="257"/>
      <c r="QMI16" s="257"/>
      <c r="QMJ16" s="257"/>
      <c r="QMK16" s="257"/>
      <c r="QML16" s="257"/>
      <c r="QMM16" s="257"/>
      <c r="QMN16" s="257"/>
      <c r="QMO16" s="257"/>
      <c r="QMP16" s="257"/>
      <c r="QMQ16" s="257"/>
      <c r="QMR16" s="257"/>
      <c r="QMS16" s="257"/>
      <c r="QMT16" s="257"/>
      <c r="QMU16" s="257"/>
      <c r="QMV16" s="257"/>
      <c r="QMW16" s="257"/>
      <c r="QMX16" s="257"/>
      <c r="QMY16" s="257"/>
      <c r="QMZ16" s="257"/>
      <c r="QNA16" s="257"/>
      <c r="QNB16" s="257"/>
      <c r="QNC16" s="257"/>
      <c r="QND16" s="257"/>
      <c r="QNE16" s="257"/>
      <c r="QNF16" s="257"/>
      <c r="QNG16" s="257"/>
      <c r="QNH16" s="257"/>
      <c r="QNI16" s="257"/>
      <c r="QNJ16" s="257"/>
      <c r="QNK16" s="257"/>
      <c r="QNL16" s="257"/>
      <c r="QNM16" s="257"/>
      <c r="QNN16" s="257"/>
      <c r="QNO16" s="257"/>
      <c r="QNP16" s="257"/>
      <c r="QNQ16" s="257"/>
      <c r="QNR16" s="257"/>
      <c r="QNS16" s="257"/>
      <c r="QNT16" s="257"/>
      <c r="QNU16" s="257"/>
      <c r="QNV16" s="257"/>
      <c r="QNW16" s="257"/>
      <c r="QNX16" s="257"/>
      <c r="QNY16" s="257"/>
      <c r="QNZ16" s="257"/>
      <c r="QOA16" s="257"/>
      <c r="QOB16" s="257"/>
      <c r="QOC16" s="257"/>
      <c r="QOD16" s="257"/>
      <c r="QOE16" s="257"/>
      <c r="QOF16" s="257"/>
      <c r="QOG16" s="257"/>
      <c r="QOH16" s="257"/>
      <c r="QOI16" s="257"/>
      <c r="QOJ16" s="257"/>
      <c r="QOK16" s="257"/>
      <c r="QOL16" s="257"/>
      <c r="QOM16" s="257"/>
      <c r="QON16" s="257"/>
      <c r="QOO16" s="257"/>
      <c r="QOP16" s="257"/>
      <c r="QOQ16" s="257"/>
      <c r="QOR16" s="257"/>
      <c r="QOS16" s="257"/>
      <c r="QOT16" s="257"/>
      <c r="QOU16" s="257"/>
      <c r="QOV16" s="257"/>
      <c r="QOW16" s="257"/>
      <c r="QOX16" s="257"/>
      <c r="QOY16" s="257"/>
      <c r="QOZ16" s="257"/>
      <c r="QPA16" s="257"/>
      <c r="QPB16" s="257"/>
      <c r="QPC16" s="257"/>
      <c r="QPD16" s="257"/>
      <c r="QPE16" s="257"/>
      <c r="QPF16" s="257"/>
      <c r="QPG16" s="257"/>
      <c r="QPH16" s="257"/>
      <c r="QPI16" s="257"/>
      <c r="QPJ16" s="257"/>
      <c r="QPK16" s="257"/>
      <c r="QPL16" s="257"/>
      <c r="QPM16" s="257"/>
      <c r="QPN16" s="257"/>
      <c r="QPO16" s="257"/>
      <c r="QPP16" s="257"/>
      <c r="QPQ16" s="257"/>
      <c r="QPR16" s="257"/>
      <c r="QPS16" s="257"/>
      <c r="QPT16" s="257"/>
      <c r="QPU16" s="257"/>
      <c r="QPV16" s="257"/>
      <c r="QPW16" s="257"/>
      <c r="QPX16" s="257"/>
      <c r="QPY16" s="257"/>
      <c r="QPZ16" s="257"/>
      <c r="QQA16" s="257"/>
      <c r="QQB16" s="257"/>
      <c r="QQC16" s="257"/>
      <c r="QQD16" s="257"/>
      <c r="QQE16" s="257"/>
      <c r="QQF16" s="257"/>
      <c r="QQG16" s="257"/>
      <c r="QQH16" s="257"/>
      <c r="QQI16" s="257"/>
      <c r="QQJ16" s="257"/>
      <c r="QQK16" s="257"/>
      <c r="QQL16" s="257"/>
      <c r="QQM16" s="257"/>
      <c r="QQN16" s="257"/>
      <c r="QQO16" s="257"/>
      <c r="QQP16" s="257"/>
      <c r="QQQ16" s="257"/>
      <c r="QQR16" s="257"/>
      <c r="QQS16" s="257"/>
      <c r="QQT16" s="257"/>
      <c r="QQU16" s="257"/>
      <c r="QQV16" s="257"/>
      <c r="QQW16" s="257"/>
      <c r="QQX16" s="257"/>
      <c r="QQY16" s="257"/>
      <c r="QQZ16" s="257"/>
      <c r="QRA16" s="257"/>
      <c r="QRB16" s="257"/>
      <c r="QRC16" s="257"/>
      <c r="QRD16" s="257"/>
      <c r="QRE16" s="257"/>
      <c r="QRF16" s="257"/>
      <c r="QRG16" s="257"/>
      <c r="QRH16" s="257"/>
      <c r="QRI16" s="257"/>
      <c r="QRJ16" s="257"/>
      <c r="QRK16" s="257"/>
      <c r="QRL16" s="257"/>
      <c r="QRM16" s="257"/>
      <c r="QRN16" s="257"/>
      <c r="QRO16" s="257"/>
      <c r="QRP16" s="257"/>
      <c r="QRQ16" s="257"/>
      <c r="QRR16" s="257"/>
      <c r="QRS16" s="257"/>
      <c r="QRT16" s="257"/>
      <c r="QRU16" s="257"/>
      <c r="QRV16" s="257"/>
      <c r="QRW16" s="257"/>
      <c r="QRX16" s="257"/>
      <c r="QRY16" s="257"/>
      <c r="QRZ16" s="257"/>
      <c r="QSA16" s="257"/>
      <c r="QSB16" s="257"/>
      <c r="QSC16" s="257"/>
      <c r="QSD16" s="257"/>
      <c r="QSE16" s="257"/>
      <c r="QSF16" s="257"/>
      <c r="QSG16" s="257"/>
      <c r="QSH16" s="257"/>
      <c r="QSI16" s="257"/>
      <c r="QSJ16" s="257"/>
      <c r="QSK16" s="257"/>
      <c r="QSL16" s="257"/>
      <c r="QSM16" s="257"/>
      <c r="QSN16" s="257"/>
      <c r="QSO16" s="257"/>
      <c r="QSP16" s="257"/>
      <c r="QSQ16" s="257"/>
      <c r="QSR16" s="257"/>
      <c r="QSS16" s="257"/>
      <c r="QST16" s="257"/>
      <c r="QSU16" s="257"/>
      <c r="QSV16" s="257"/>
      <c r="QSW16" s="257"/>
      <c r="QSX16" s="257"/>
      <c r="QSY16" s="257"/>
      <c r="QSZ16" s="257"/>
      <c r="QTA16" s="257"/>
      <c r="QTB16" s="257"/>
      <c r="QTC16" s="257"/>
      <c r="QTD16" s="257"/>
      <c r="QTE16" s="257"/>
      <c r="QTF16" s="257"/>
      <c r="QTG16" s="257"/>
      <c r="QTH16" s="257"/>
      <c r="QTI16" s="257"/>
      <c r="QTJ16" s="257"/>
      <c r="QTK16" s="257"/>
      <c r="QTL16" s="257"/>
      <c r="QTM16" s="257"/>
      <c r="QTN16" s="257"/>
      <c r="QTO16" s="257"/>
      <c r="QTP16" s="257"/>
      <c r="QTQ16" s="257"/>
      <c r="QTR16" s="257"/>
      <c r="QTS16" s="257"/>
      <c r="QTT16" s="257"/>
      <c r="QTU16" s="257"/>
      <c r="QTV16" s="257"/>
      <c r="QTW16" s="257"/>
      <c r="QTX16" s="257"/>
      <c r="QTY16" s="257"/>
      <c r="QTZ16" s="257"/>
      <c r="QUA16" s="257"/>
      <c r="QUB16" s="257"/>
      <c r="QUC16" s="257"/>
      <c r="QUD16" s="257"/>
      <c r="QUE16" s="257"/>
      <c r="QUF16" s="257"/>
      <c r="QUG16" s="257"/>
      <c r="QUH16" s="257"/>
      <c r="QUI16" s="257"/>
      <c r="QUJ16" s="257"/>
      <c r="QUK16" s="257"/>
      <c r="QUL16" s="257"/>
      <c r="QUM16" s="257"/>
      <c r="QUN16" s="257"/>
      <c r="QUO16" s="257"/>
      <c r="QUP16" s="257"/>
      <c r="QUQ16" s="257"/>
      <c r="QUR16" s="257"/>
      <c r="QUS16" s="257"/>
      <c r="QUT16" s="257"/>
      <c r="QUU16" s="257"/>
      <c r="QUV16" s="257"/>
      <c r="QUW16" s="257"/>
      <c r="QUX16" s="257"/>
      <c r="QUY16" s="257"/>
      <c r="QUZ16" s="257"/>
      <c r="QVA16" s="257"/>
      <c r="QVB16" s="257"/>
      <c r="QVC16" s="257"/>
      <c r="QVD16" s="257"/>
      <c r="QVE16" s="257"/>
      <c r="QVF16" s="257"/>
      <c r="QVG16" s="257"/>
      <c r="QVH16" s="257"/>
      <c r="QVI16" s="257"/>
      <c r="QVJ16" s="257"/>
      <c r="QVK16" s="257"/>
      <c r="QVL16" s="257"/>
      <c r="QVM16" s="257"/>
      <c r="QVN16" s="257"/>
      <c r="QVO16" s="257"/>
      <c r="QVP16" s="257"/>
      <c r="QVQ16" s="257"/>
      <c r="QVR16" s="257"/>
      <c r="QVS16" s="257"/>
      <c r="QVT16" s="257"/>
      <c r="QVU16" s="257"/>
      <c r="QVV16" s="257"/>
      <c r="QVW16" s="257"/>
      <c r="QVX16" s="257"/>
      <c r="QVY16" s="257"/>
      <c r="QVZ16" s="257"/>
      <c r="QWA16" s="257"/>
      <c r="QWB16" s="257"/>
      <c r="QWC16" s="257"/>
      <c r="QWD16" s="257"/>
      <c r="QWE16" s="257"/>
      <c r="QWF16" s="257"/>
      <c r="QWG16" s="257"/>
      <c r="QWH16" s="257"/>
      <c r="QWI16" s="257"/>
      <c r="QWJ16" s="257"/>
      <c r="QWK16" s="257"/>
      <c r="QWL16" s="257"/>
      <c r="QWM16" s="257"/>
      <c r="QWN16" s="257"/>
      <c r="QWO16" s="257"/>
      <c r="QWP16" s="257"/>
      <c r="QWQ16" s="257"/>
      <c r="QWR16" s="257"/>
      <c r="QWS16" s="257"/>
      <c r="QWT16" s="257"/>
      <c r="QWU16" s="257"/>
      <c r="QWV16" s="257"/>
      <c r="QWW16" s="257"/>
      <c r="QWX16" s="257"/>
      <c r="QWY16" s="257"/>
      <c r="QWZ16" s="257"/>
      <c r="QXA16" s="257"/>
      <c r="QXB16" s="257"/>
      <c r="QXC16" s="257"/>
      <c r="QXD16" s="257"/>
      <c r="QXE16" s="257"/>
      <c r="QXF16" s="257"/>
      <c r="QXG16" s="257"/>
      <c r="QXH16" s="257"/>
      <c r="QXI16" s="257"/>
      <c r="QXJ16" s="257"/>
      <c r="QXK16" s="257"/>
      <c r="QXL16" s="257"/>
      <c r="QXM16" s="257"/>
      <c r="QXN16" s="257"/>
      <c r="QXO16" s="257"/>
      <c r="QXP16" s="257"/>
      <c r="QXQ16" s="257"/>
      <c r="QXR16" s="257"/>
      <c r="QXS16" s="257"/>
      <c r="QXT16" s="257"/>
      <c r="QXU16" s="257"/>
      <c r="QXV16" s="257"/>
      <c r="QXW16" s="257"/>
      <c r="QXX16" s="257"/>
      <c r="QXY16" s="257"/>
      <c r="QXZ16" s="257"/>
      <c r="QYA16" s="257"/>
      <c r="QYB16" s="257"/>
      <c r="QYC16" s="257"/>
      <c r="QYD16" s="257"/>
      <c r="QYE16" s="257"/>
      <c r="QYF16" s="257"/>
      <c r="QYG16" s="257"/>
      <c r="QYH16" s="257"/>
      <c r="QYI16" s="257"/>
      <c r="QYJ16" s="257"/>
      <c r="QYK16" s="257"/>
      <c r="QYL16" s="257"/>
      <c r="QYM16" s="257"/>
      <c r="QYN16" s="257"/>
      <c r="QYO16" s="257"/>
      <c r="QYP16" s="257"/>
      <c r="QYQ16" s="257"/>
      <c r="QYR16" s="257"/>
      <c r="QYS16" s="257"/>
      <c r="QYT16" s="257"/>
      <c r="QYU16" s="257"/>
      <c r="QYV16" s="257"/>
      <c r="QYW16" s="257"/>
      <c r="QYX16" s="257"/>
      <c r="QYY16" s="257"/>
      <c r="QYZ16" s="257"/>
      <c r="QZA16" s="257"/>
      <c r="QZB16" s="257"/>
      <c r="QZC16" s="257"/>
      <c r="QZD16" s="257"/>
      <c r="QZE16" s="257"/>
      <c r="QZF16" s="257"/>
      <c r="QZG16" s="257"/>
      <c r="QZH16" s="257"/>
      <c r="QZI16" s="257"/>
      <c r="QZJ16" s="257"/>
      <c r="QZK16" s="257"/>
      <c r="QZL16" s="257"/>
      <c r="QZM16" s="257"/>
      <c r="QZN16" s="257"/>
      <c r="QZO16" s="257"/>
      <c r="QZP16" s="257"/>
      <c r="QZQ16" s="257"/>
      <c r="QZR16" s="257"/>
      <c r="QZS16" s="257"/>
      <c r="QZT16" s="257"/>
      <c r="QZU16" s="257"/>
      <c r="QZV16" s="257"/>
      <c r="QZW16" s="257"/>
      <c r="QZX16" s="257"/>
      <c r="QZY16" s="257"/>
      <c r="QZZ16" s="257"/>
      <c r="RAA16" s="257"/>
      <c r="RAB16" s="257"/>
      <c r="RAC16" s="257"/>
      <c r="RAD16" s="257"/>
      <c r="RAE16" s="257"/>
      <c r="RAF16" s="257"/>
      <c r="RAG16" s="257"/>
      <c r="RAH16" s="257"/>
      <c r="RAI16" s="257"/>
      <c r="RAJ16" s="257"/>
      <c r="RAK16" s="257"/>
      <c r="RAL16" s="257"/>
      <c r="RAM16" s="257"/>
      <c r="RAN16" s="257"/>
      <c r="RAO16" s="257"/>
      <c r="RAP16" s="257"/>
      <c r="RAQ16" s="257"/>
      <c r="RAR16" s="257"/>
      <c r="RAS16" s="257"/>
      <c r="RAT16" s="257"/>
      <c r="RAU16" s="257"/>
      <c r="RAV16" s="257"/>
      <c r="RAW16" s="257"/>
      <c r="RAX16" s="257"/>
      <c r="RAY16" s="257"/>
      <c r="RAZ16" s="257"/>
      <c r="RBA16" s="257"/>
      <c r="RBB16" s="257"/>
      <c r="RBC16" s="257"/>
      <c r="RBD16" s="257"/>
      <c r="RBE16" s="257"/>
      <c r="RBF16" s="257"/>
      <c r="RBG16" s="257"/>
      <c r="RBH16" s="257"/>
      <c r="RBI16" s="257"/>
      <c r="RBJ16" s="257"/>
      <c r="RBK16" s="257"/>
      <c r="RBL16" s="257"/>
      <c r="RBM16" s="257"/>
      <c r="RBN16" s="257"/>
      <c r="RBO16" s="257"/>
      <c r="RBP16" s="257"/>
      <c r="RBQ16" s="257"/>
      <c r="RBR16" s="257"/>
      <c r="RBS16" s="257"/>
      <c r="RBT16" s="257"/>
      <c r="RBU16" s="257"/>
      <c r="RBV16" s="257"/>
      <c r="RBW16" s="257"/>
      <c r="RBX16" s="257"/>
      <c r="RBY16" s="257"/>
      <c r="RBZ16" s="257"/>
      <c r="RCA16" s="257"/>
      <c r="RCB16" s="257"/>
      <c r="RCC16" s="257"/>
      <c r="RCD16" s="257"/>
      <c r="RCE16" s="257"/>
      <c r="RCF16" s="257"/>
      <c r="RCG16" s="257"/>
      <c r="RCH16" s="257"/>
      <c r="RCI16" s="257"/>
      <c r="RCJ16" s="257"/>
      <c r="RCK16" s="257"/>
      <c r="RCL16" s="257"/>
      <c r="RCM16" s="257"/>
      <c r="RCN16" s="257"/>
      <c r="RCO16" s="257"/>
      <c r="RCP16" s="257"/>
      <c r="RCQ16" s="257"/>
      <c r="RCR16" s="257"/>
      <c r="RCS16" s="257"/>
      <c r="RCT16" s="257"/>
      <c r="RCU16" s="257"/>
      <c r="RCV16" s="257"/>
      <c r="RCW16" s="257"/>
      <c r="RCX16" s="257"/>
      <c r="RCY16" s="257"/>
      <c r="RCZ16" s="257"/>
      <c r="RDA16" s="257"/>
      <c r="RDB16" s="257"/>
      <c r="RDC16" s="257"/>
      <c r="RDD16" s="257"/>
      <c r="RDE16" s="257"/>
      <c r="RDF16" s="257"/>
      <c r="RDG16" s="257"/>
      <c r="RDH16" s="257"/>
      <c r="RDI16" s="257"/>
      <c r="RDJ16" s="257"/>
      <c r="RDK16" s="257"/>
      <c r="RDL16" s="257"/>
      <c r="RDM16" s="257"/>
      <c r="RDN16" s="257"/>
      <c r="RDO16" s="257"/>
      <c r="RDP16" s="257"/>
      <c r="RDQ16" s="257"/>
      <c r="RDR16" s="257"/>
      <c r="RDS16" s="257"/>
      <c r="RDT16" s="257"/>
      <c r="RDU16" s="257"/>
      <c r="RDV16" s="257"/>
      <c r="RDW16" s="257"/>
      <c r="RDX16" s="257"/>
      <c r="RDY16" s="257"/>
      <c r="RDZ16" s="257"/>
      <c r="REA16" s="257"/>
      <c r="REB16" s="257"/>
      <c r="REC16" s="257"/>
      <c r="RED16" s="257"/>
      <c r="REE16" s="257"/>
      <c r="REF16" s="257"/>
      <c r="REG16" s="257"/>
      <c r="REH16" s="257"/>
      <c r="REI16" s="257"/>
      <c r="REJ16" s="257"/>
      <c r="REK16" s="257"/>
      <c r="REL16" s="257"/>
      <c r="REM16" s="257"/>
      <c r="REN16" s="257"/>
      <c r="REO16" s="257"/>
      <c r="REP16" s="257"/>
      <c r="REQ16" s="257"/>
      <c r="RER16" s="257"/>
      <c r="RES16" s="257"/>
      <c r="RET16" s="257"/>
      <c r="REU16" s="257"/>
      <c r="REV16" s="257"/>
      <c r="REW16" s="257"/>
      <c r="REX16" s="257"/>
      <c r="REY16" s="257"/>
      <c r="REZ16" s="257"/>
      <c r="RFA16" s="257"/>
      <c r="RFB16" s="257"/>
      <c r="RFC16" s="257"/>
      <c r="RFD16" s="257"/>
      <c r="RFE16" s="257"/>
      <c r="RFF16" s="257"/>
      <c r="RFG16" s="257"/>
      <c r="RFH16" s="257"/>
      <c r="RFI16" s="257"/>
      <c r="RFJ16" s="257"/>
      <c r="RFK16" s="257"/>
      <c r="RFL16" s="257"/>
      <c r="RFM16" s="257"/>
      <c r="RFN16" s="257"/>
      <c r="RFO16" s="257"/>
      <c r="RFP16" s="257"/>
      <c r="RFQ16" s="257"/>
      <c r="RFR16" s="257"/>
      <c r="RFS16" s="257"/>
      <c r="RFT16" s="257"/>
      <c r="RFU16" s="257"/>
      <c r="RFV16" s="257"/>
      <c r="RFW16" s="257"/>
      <c r="RFX16" s="257"/>
      <c r="RFY16" s="257"/>
      <c r="RFZ16" s="257"/>
      <c r="RGA16" s="257"/>
      <c r="RGB16" s="257"/>
      <c r="RGC16" s="257"/>
      <c r="RGD16" s="257"/>
      <c r="RGE16" s="257"/>
      <c r="RGF16" s="257"/>
      <c r="RGG16" s="257"/>
      <c r="RGH16" s="257"/>
      <c r="RGI16" s="257"/>
      <c r="RGJ16" s="257"/>
      <c r="RGK16" s="257"/>
      <c r="RGL16" s="257"/>
      <c r="RGM16" s="257"/>
      <c r="RGN16" s="257"/>
      <c r="RGO16" s="257"/>
      <c r="RGP16" s="257"/>
      <c r="RGQ16" s="257"/>
      <c r="RGR16" s="257"/>
      <c r="RGS16" s="257"/>
      <c r="RGT16" s="257"/>
      <c r="RGU16" s="257"/>
      <c r="RGV16" s="257"/>
      <c r="RGW16" s="257"/>
      <c r="RGX16" s="257"/>
      <c r="RGY16" s="257"/>
      <c r="RGZ16" s="257"/>
      <c r="RHA16" s="257"/>
      <c r="RHB16" s="257"/>
      <c r="RHC16" s="257"/>
      <c r="RHD16" s="257"/>
      <c r="RHE16" s="257"/>
      <c r="RHF16" s="257"/>
      <c r="RHG16" s="257"/>
      <c r="RHH16" s="257"/>
      <c r="RHI16" s="257"/>
      <c r="RHJ16" s="257"/>
      <c r="RHK16" s="257"/>
      <c r="RHL16" s="257"/>
      <c r="RHM16" s="257"/>
      <c r="RHN16" s="257"/>
      <c r="RHO16" s="257"/>
      <c r="RHP16" s="257"/>
      <c r="RHQ16" s="257"/>
      <c r="RHR16" s="257"/>
      <c r="RHS16" s="257"/>
      <c r="RHT16" s="257"/>
      <c r="RHU16" s="257"/>
      <c r="RHV16" s="257"/>
      <c r="RHW16" s="257"/>
      <c r="RHX16" s="257"/>
      <c r="RHY16" s="257"/>
      <c r="RHZ16" s="257"/>
      <c r="RIA16" s="257"/>
      <c r="RIB16" s="257"/>
      <c r="RIC16" s="257"/>
      <c r="RID16" s="257"/>
      <c r="RIE16" s="257"/>
      <c r="RIF16" s="257"/>
      <c r="RIG16" s="257"/>
      <c r="RIH16" s="257"/>
      <c r="RII16" s="257"/>
      <c r="RIJ16" s="257"/>
      <c r="RIK16" s="257"/>
      <c r="RIL16" s="257"/>
      <c r="RIM16" s="257"/>
      <c r="RIN16" s="257"/>
      <c r="RIO16" s="257"/>
      <c r="RIP16" s="257"/>
      <c r="RIQ16" s="257"/>
      <c r="RIR16" s="257"/>
      <c r="RIS16" s="257"/>
      <c r="RIT16" s="257"/>
      <c r="RIU16" s="257"/>
      <c r="RIV16" s="257"/>
      <c r="RIW16" s="257"/>
      <c r="RIX16" s="257"/>
      <c r="RIY16" s="257"/>
      <c r="RIZ16" s="257"/>
      <c r="RJA16" s="257"/>
      <c r="RJB16" s="257"/>
      <c r="RJC16" s="257"/>
      <c r="RJD16" s="257"/>
      <c r="RJE16" s="257"/>
      <c r="RJF16" s="257"/>
      <c r="RJG16" s="257"/>
      <c r="RJH16" s="257"/>
      <c r="RJI16" s="257"/>
      <c r="RJJ16" s="257"/>
      <c r="RJK16" s="257"/>
      <c r="RJL16" s="257"/>
      <c r="RJM16" s="257"/>
      <c r="RJN16" s="257"/>
      <c r="RJO16" s="257"/>
      <c r="RJP16" s="257"/>
      <c r="RJQ16" s="257"/>
      <c r="RJR16" s="257"/>
      <c r="RJS16" s="257"/>
      <c r="RJT16" s="257"/>
      <c r="RJU16" s="257"/>
      <c r="RJV16" s="257"/>
      <c r="RJW16" s="257"/>
      <c r="RJX16" s="257"/>
      <c r="RJY16" s="257"/>
      <c r="RJZ16" s="257"/>
      <c r="RKA16" s="257"/>
      <c r="RKB16" s="257"/>
      <c r="RKC16" s="257"/>
      <c r="RKD16" s="257"/>
      <c r="RKE16" s="257"/>
      <c r="RKF16" s="257"/>
      <c r="RKG16" s="257"/>
      <c r="RKH16" s="257"/>
      <c r="RKI16" s="257"/>
      <c r="RKJ16" s="257"/>
      <c r="RKK16" s="257"/>
      <c r="RKL16" s="257"/>
      <c r="RKM16" s="257"/>
      <c r="RKN16" s="257"/>
      <c r="RKO16" s="257"/>
      <c r="RKP16" s="257"/>
      <c r="RKQ16" s="257"/>
      <c r="RKR16" s="257"/>
      <c r="RKS16" s="257"/>
      <c r="RKT16" s="257"/>
      <c r="RKU16" s="257"/>
      <c r="RKV16" s="257"/>
      <c r="RKW16" s="257"/>
      <c r="RKX16" s="257"/>
      <c r="RKY16" s="257"/>
      <c r="RKZ16" s="257"/>
      <c r="RLA16" s="257"/>
      <c r="RLB16" s="257"/>
      <c r="RLC16" s="257"/>
      <c r="RLD16" s="257"/>
      <c r="RLE16" s="257"/>
      <c r="RLF16" s="257"/>
      <c r="RLG16" s="257"/>
      <c r="RLH16" s="257"/>
      <c r="RLI16" s="257"/>
      <c r="RLJ16" s="257"/>
      <c r="RLK16" s="257"/>
      <c r="RLL16" s="257"/>
      <c r="RLM16" s="257"/>
      <c r="RLN16" s="257"/>
      <c r="RLO16" s="257"/>
      <c r="RLP16" s="257"/>
      <c r="RLQ16" s="257"/>
      <c r="RLR16" s="257"/>
      <c r="RLS16" s="257"/>
      <c r="RLT16" s="257"/>
      <c r="RLU16" s="257"/>
      <c r="RLV16" s="257"/>
      <c r="RLW16" s="257"/>
      <c r="RLX16" s="257"/>
      <c r="RLY16" s="257"/>
      <c r="RLZ16" s="257"/>
      <c r="RMA16" s="257"/>
      <c r="RMB16" s="257"/>
      <c r="RMC16" s="257"/>
      <c r="RMD16" s="257"/>
      <c r="RME16" s="257"/>
      <c r="RMF16" s="257"/>
      <c r="RMG16" s="257"/>
      <c r="RMH16" s="257"/>
      <c r="RMI16" s="257"/>
      <c r="RMJ16" s="257"/>
      <c r="RMK16" s="257"/>
      <c r="RML16" s="257"/>
      <c r="RMM16" s="257"/>
      <c r="RMN16" s="257"/>
      <c r="RMO16" s="257"/>
      <c r="RMP16" s="257"/>
      <c r="RMQ16" s="257"/>
      <c r="RMR16" s="257"/>
      <c r="RMS16" s="257"/>
      <c r="RMT16" s="257"/>
      <c r="RMU16" s="257"/>
      <c r="RMV16" s="257"/>
      <c r="RMW16" s="257"/>
      <c r="RMX16" s="257"/>
      <c r="RMY16" s="257"/>
      <c r="RMZ16" s="257"/>
      <c r="RNA16" s="257"/>
      <c r="RNB16" s="257"/>
      <c r="RNC16" s="257"/>
      <c r="RND16" s="257"/>
      <c r="RNE16" s="257"/>
      <c r="RNF16" s="257"/>
      <c r="RNG16" s="257"/>
      <c r="RNH16" s="257"/>
      <c r="RNI16" s="257"/>
      <c r="RNJ16" s="257"/>
      <c r="RNK16" s="257"/>
      <c r="RNL16" s="257"/>
      <c r="RNM16" s="257"/>
      <c r="RNN16" s="257"/>
      <c r="RNO16" s="257"/>
      <c r="RNP16" s="257"/>
      <c r="RNQ16" s="257"/>
      <c r="RNR16" s="257"/>
      <c r="RNS16" s="257"/>
      <c r="RNT16" s="257"/>
      <c r="RNU16" s="257"/>
      <c r="RNV16" s="257"/>
      <c r="RNW16" s="257"/>
      <c r="RNX16" s="257"/>
      <c r="RNY16" s="257"/>
      <c r="RNZ16" s="257"/>
      <c r="ROA16" s="257"/>
      <c r="ROB16" s="257"/>
      <c r="ROC16" s="257"/>
      <c r="ROD16" s="257"/>
      <c r="ROE16" s="257"/>
      <c r="ROF16" s="257"/>
      <c r="ROG16" s="257"/>
      <c r="ROH16" s="257"/>
      <c r="ROI16" s="257"/>
      <c r="ROJ16" s="257"/>
      <c r="ROK16" s="257"/>
      <c r="ROL16" s="257"/>
      <c r="ROM16" s="257"/>
      <c r="RON16" s="257"/>
      <c r="ROO16" s="257"/>
      <c r="ROP16" s="257"/>
      <c r="ROQ16" s="257"/>
      <c r="ROR16" s="257"/>
      <c r="ROS16" s="257"/>
      <c r="ROT16" s="257"/>
      <c r="ROU16" s="257"/>
      <c r="ROV16" s="257"/>
      <c r="ROW16" s="257"/>
      <c r="ROX16" s="257"/>
      <c r="ROY16" s="257"/>
      <c r="ROZ16" s="257"/>
      <c r="RPA16" s="257"/>
      <c r="RPB16" s="257"/>
      <c r="RPC16" s="257"/>
      <c r="RPD16" s="257"/>
      <c r="RPE16" s="257"/>
      <c r="RPF16" s="257"/>
      <c r="RPG16" s="257"/>
      <c r="RPH16" s="257"/>
      <c r="RPI16" s="257"/>
      <c r="RPJ16" s="257"/>
      <c r="RPK16" s="257"/>
      <c r="RPL16" s="257"/>
      <c r="RPM16" s="257"/>
      <c r="RPN16" s="257"/>
      <c r="RPO16" s="257"/>
      <c r="RPP16" s="257"/>
      <c r="RPQ16" s="257"/>
      <c r="RPR16" s="257"/>
      <c r="RPS16" s="257"/>
      <c r="RPT16" s="257"/>
      <c r="RPU16" s="257"/>
      <c r="RPV16" s="257"/>
      <c r="RPW16" s="257"/>
      <c r="RPX16" s="257"/>
      <c r="RPY16" s="257"/>
      <c r="RPZ16" s="257"/>
      <c r="RQA16" s="257"/>
      <c r="RQB16" s="257"/>
      <c r="RQC16" s="257"/>
      <c r="RQD16" s="257"/>
      <c r="RQE16" s="257"/>
      <c r="RQF16" s="257"/>
      <c r="RQG16" s="257"/>
      <c r="RQH16" s="257"/>
      <c r="RQI16" s="257"/>
      <c r="RQJ16" s="257"/>
      <c r="RQK16" s="257"/>
      <c r="RQL16" s="257"/>
      <c r="RQM16" s="257"/>
      <c r="RQN16" s="257"/>
      <c r="RQO16" s="257"/>
      <c r="RQP16" s="257"/>
      <c r="RQQ16" s="257"/>
      <c r="RQR16" s="257"/>
      <c r="RQS16" s="257"/>
      <c r="RQT16" s="257"/>
      <c r="RQU16" s="257"/>
      <c r="RQV16" s="257"/>
      <c r="RQW16" s="257"/>
      <c r="RQX16" s="257"/>
      <c r="RQY16" s="257"/>
      <c r="RQZ16" s="257"/>
      <c r="RRA16" s="257"/>
      <c r="RRB16" s="257"/>
      <c r="RRC16" s="257"/>
      <c r="RRD16" s="257"/>
      <c r="RRE16" s="257"/>
      <c r="RRF16" s="257"/>
      <c r="RRG16" s="257"/>
      <c r="RRH16" s="257"/>
      <c r="RRI16" s="257"/>
      <c r="RRJ16" s="257"/>
      <c r="RRK16" s="257"/>
      <c r="RRL16" s="257"/>
      <c r="RRM16" s="257"/>
      <c r="RRN16" s="257"/>
      <c r="RRO16" s="257"/>
      <c r="RRP16" s="257"/>
      <c r="RRQ16" s="257"/>
      <c r="RRR16" s="257"/>
      <c r="RRS16" s="257"/>
      <c r="RRT16" s="257"/>
      <c r="RRU16" s="257"/>
      <c r="RRV16" s="257"/>
      <c r="RRW16" s="257"/>
      <c r="RRX16" s="257"/>
      <c r="RRY16" s="257"/>
      <c r="RRZ16" s="257"/>
      <c r="RSA16" s="257"/>
      <c r="RSB16" s="257"/>
      <c r="RSC16" s="257"/>
      <c r="RSD16" s="257"/>
      <c r="RSE16" s="257"/>
      <c r="RSF16" s="257"/>
      <c r="RSG16" s="257"/>
      <c r="RSH16" s="257"/>
      <c r="RSI16" s="257"/>
      <c r="RSJ16" s="257"/>
      <c r="RSK16" s="257"/>
      <c r="RSL16" s="257"/>
      <c r="RSM16" s="257"/>
      <c r="RSN16" s="257"/>
      <c r="RSO16" s="257"/>
      <c r="RSP16" s="257"/>
      <c r="RSQ16" s="257"/>
      <c r="RSR16" s="257"/>
      <c r="RSS16" s="257"/>
      <c r="RST16" s="257"/>
      <c r="RSU16" s="257"/>
      <c r="RSV16" s="257"/>
      <c r="RSW16" s="257"/>
      <c r="RSX16" s="257"/>
      <c r="RSY16" s="257"/>
      <c r="RSZ16" s="257"/>
      <c r="RTA16" s="257"/>
      <c r="RTB16" s="257"/>
      <c r="RTC16" s="257"/>
      <c r="RTD16" s="257"/>
      <c r="RTE16" s="257"/>
      <c r="RTF16" s="257"/>
      <c r="RTG16" s="257"/>
      <c r="RTH16" s="257"/>
      <c r="RTI16" s="257"/>
      <c r="RTJ16" s="257"/>
      <c r="RTK16" s="257"/>
      <c r="RTL16" s="257"/>
      <c r="RTM16" s="257"/>
      <c r="RTN16" s="257"/>
      <c r="RTO16" s="257"/>
      <c r="RTP16" s="257"/>
      <c r="RTQ16" s="257"/>
      <c r="RTR16" s="257"/>
      <c r="RTS16" s="257"/>
      <c r="RTT16" s="257"/>
      <c r="RTU16" s="257"/>
      <c r="RTV16" s="257"/>
      <c r="RTW16" s="257"/>
      <c r="RTX16" s="257"/>
      <c r="RTY16" s="257"/>
      <c r="RTZ16" s="257"/>
      <c r="RUA16" s="257"/>
      <c r="RUB16" s="257"/>
      <c r="RUC16" s="257"/>
      <c r="RUD16" s="257"/>
      <c r="RUE16" s="257"/>
      <c r="RUF16" s="257"/>
      <c r="RUG16" s="257"/>
      <c r="RUH16" s="257"/>
      <c r="RUI16" s="257"/>
      <c r="RUJ16" s="257"/>
      <c r="RUK16" s="257"/>
      <c r="RUL16" s="257"/>
      <c r="RUM16" s="257"/>
      <c r="RUN16" s="257"/>
      <c r="RUO16" s="257"/>
      <c r="RUP16" s="257"/>
      <c r="RUQ16" s="257"/>
      <c r="RUR16" s="257"/>
      <c r="RUS16" s="257"/>
      <c r="RUT16" s="257"/>
      <c r="RUU16" s="257"/>
      <c r="RUV16" s="257"/>
      <c r="RUW16" s="257"/>
      <c r="RUX16" s="257"/>
      <c r="RUY16" s="257"/>
      <c r="RUZ16" s="257"/>
      <c r="RVA16" s="257"/>
      <c r="RVB16" s="257"/>
      <c r="RVC16" s="257"/>
      <c r="RVD16" s="257"/>
      <c r="RVE16" s="257"/>
      <c r="RVF16" s="257"/>
      <c r="RVG16" s="257"/>
      <c r="RVH16" s="257"/>
      <c r="RVI16" s="257"/>
      <c r="RVJ16" s="257"/>
      <c r="RVK16" s="257"/>
      <c r="RVL16" s="257"/>
      <c r="RVM16" s="257"/>
      <c r="RVN16" s="257"/>
      <c r="RVO16" s="257"/>
      <c r="RVP16" s="257"/>
      <c r="RVQ16" s="257"/>
      <c r="RVR16" s="257"/>
      <c r="RVS16" s="257"/>
      <c r="RVT16" s="257"/>
      <c r="RVU16" s="257"/>
      <c r="RVV16" s="257"/>
      <c r="RVW16" s="257"/>
      <c r="RVX16" s="257"/>
      <c r="RVY16" s="257"/>
      <c r="RVZ16" s="257"/>
      <c r="RWA16" s="257"/>
      <c r="RWB16" s="257"/>
      <c r="RWC16" s="257"/>
      <c r="RWD16" s="257"/>
      <c r="RWE16" s="257"/>
      <c r="RWF16" s="257"/>
      <c r="RWG16" s="257"/>
      <c r="RWH16" s="257"/>
      <c r="RWI16" s="257"/>
      <c r="RWJ16" s="257"/>
      <c r="RWK16" s="257"/>
      <c r="RWL16" s="257"/>
      <c r="RWM16" s="257"/>
      <c r="RWN16" s="257"/>
      <c r="RWO16" s="257"/>
      <c r="RWP16" s="257"/>
      <c r="RWQ16" s="257"/>
      <c r="RWR16" s="257"/>
      <c r="RWS16" s="257"/>
      <c r="RWT16" s="257"/>
      <c r="RWU16" s="257"/>
      <c r="RWV16" s="257"/>
      <c r="RWW16" s="257"/>
      <c r="RWX16" s="257"/>
      <c r="RWY16" s="257"/>
      <c r="RWZ16" s="257"/>
      <c r="RXA16" s="257"/>
      <c r="RXB16" s="257"/>
      <c r="RXC16" s="257"/>
      <c r="RXD16" s="257"/>
      <c r="RXE16" s="257"/>
      <c r="RXF16" s="257"/>
      <c r="RXG16" s="257"/>
      <c r="RXH16" s="257"/>
      <c r="RXI16" s="257"/>
      <c r="RXJ16" s="257"/>
      <c r="RXK16" s="257"/>
      <c r="RXL16" s="257"/>
      <c r="RXM16" s="257"/>
      <c r="RXN16" s="257"/>
      <c r="RXO16" s="257"/>
      <c r="RXP16" s="257"/>
      <c r="RXQ16" s="257"/>
      <c r="RXR16" s="257"/>
      <c r="RXS16" s="257"/>
      <c r="RXT16" s="257"/>
      <c r="RXU16" s="257"/>
      <c r="RXV16" s="257"/>
      <c r="RXW16" s="257"/>
      <c r="RXX16" s="257"/>
      <c r="RXY16" s="257"/>
      <c r="RXZ16" s="257"/>
      <c r="RYA16" s="257"/>
      <c r="RYB16" s="257"/>
      <c r="RYC16" s="257"/>
      <c r="RYD16" s="257"/>
      <c r="RYE16" s="257"/>
      <c r="RYF16" s="257"/>
      <c r="RYG16" s="257"/>
      <c r="RYH16" s="257"/>
      <c r="RYI16" s="257"/>
      <c r="RYJ16" s="257"/>
      <c r="RYK16" s="257"/>
      <c r="RYL16" s="257"/>
      <c r="RYM16" s="257"/>
      <c r="RYN16" s="257"/>
      <c r="RYO16" s="257"/>
      <c r="RYP16" s="257"/>
      <c r="RYQ16" s="257"/>
      <c r="RYR16" s="257"/>
      <c r="RYS16" s="257"/>
      <c r="RYT16" s="257"/>
      <c r="RYU16" s="257"/>
      <c r="RYV16" s="257"/>
      <c r="RYW16" s="257"/>
      <c r="RYX16" s="257"/>
      <c r="RYY16" s="257"/>
      <c r="RYZ16" s="257"/>
      <c r="RZA16" s="257"/>
      <c r="RZB16" s="257"/>
      <c r="RZC16" s="257"/>
      <c r="RZD16" s="257"/>
      <c r="RZE16" s="257"/>
      <c r="RZF16" s="257"/>
      <c r="RZG16" s="257"/>
      <c r="RZH16" s="257"/>
      <c r="RZI16" s="257"/>
      <c r="RZJ16" s="257"/>
      <c r="RZK16" s="257"/>
      <c r="RZL16" s="257"/>
      <c r="RZM16" s="257"/>
      <c r="RZN16" s="257"/>
      <c r="RZO16" s="257"/>
      <c r="RZP16" s="257"/>
      <c r="RZQ16" s="257"/>
      <c r="RZR16" s="257"/>
      <c r="RZS16" s="257"/>
      <c r="RZT16" s="257"/>
      <c r="RZU16" s="257"/>
      <c r="RZV16" s="257"/>
      <c r="RZW16" s="257"/>
      <c r="RZX16" s="257"/>
      <c r="RZY16" s="257"/>
      <c r="RZZ16" s="257"/>
      <c r="SAA16" s="257"/>
      <c r="SAB16" s="257"/>
      <c r="SAC16" s="257"/>
      <c r="SAD16" s="257"/>
      <c r="SAE16" s="257"/>
      <c r="SAF16" s="257"/>
      <c r="SAG16" s="257"/>
      <c r="SAH16" s="257"/>
      <c r="SAI16" s="257"/>
      <c r="SAJ16" s="257"/>
      <c r="SAK16" s="257"/>
      <c r="SAL16" s="257"/>
      <c r="SAM16" s="257"/>
      <c r="SAN16" s="257"/>
      <c r="SAO16" s="257"/>
      <c r="SAP16" s="257"/>
      <c r="SAQ16" s="257"/>
      <c r="SAR16" s="257"/>
      <c r="SAS16" s="257"/>
      <c r="SAT16" s="257"/>
      <c r="SAU16" s="257"/>
      <c r="SAV16" s="257"/>
      <c r="SAW16" s="257"/>
      <c r="SAX16" s="257"/>
      <c r="SAY16" s="257"/>
      <c r="SAZ16" s="257"/>
      <c r="SBA16" s="257"/>
      <c r="SBB16" s="257"/>
      <c r="SBC16" s="257"/>
      <c r="SBD16" s="257"/>
      <c r="SBE16" s="257"/>
      <c r="SBF16" s="257"/>
      <c r="SBG16" s="257"/>
      <c r="SBH16" s="257"/>
      <c r="SBI16" s="257"/>
      <c r="SBJ16" s="257"/>
      <c r="SBK16" s="257"/>
      <c r="SBL16" s="257"/>
      <c r="SBM16" s="257"/>
      <c r="SBN16" s="257"/>
      <c r="SBO16" s="257"/>
      <c r="SBP16" s="257"/>
      <c r="SBQ16" s="257"/>
      <c r="SBR16" s="257"/>
      <c r="SBS16" s="257"/>
      <c r="SBT16" s="257"/>
      <c r="SBU16" s="257"/>
      <c r="SBV16" s="257"/>
      <c r="SBW16" s="257"/>
      <c r="SBX16" s="257"/>
      <c r="SBY16" s="257"/>
      <c r="SBZ16" s="257"/>
      <c r="SCA16" s="257"/>
      <c r="SCB16" s="257"/>
      <c r="SCC16" s="257"/>
      <c r="SCD16" s="257"/>
      <c r="SCE16" s="257"/>
      <c r="SCF16" s="257"/>
      <c r="SCG16" s="257"/>
      <c r="SCH16" s="257"/>
      <c r="SCI16" s="257"/>
      <c r="SCJ16" s="257"/>
      <c r="SCK16" s="257"/>
      <c r="SCL16" s="257"/>
      <c r="SCM16" s="257"/>
      <c r="SCN16" s="257"/>
      <c r="SCO16" s="257"/>
      <c r="SCP16" s="257"/>
      <c r="SCQ16" s="257"/>
      <c r="SCR16" s="257"/>
      <c r="SCS16" s="257"/>
      <c r="SCT16" s="257"/>
      <c r="SCU16" s="257"/>
      <c r="SCV16" s="257"/>
      <c r="SCW16" s="257"/>
      <c r="SCX16" s="257"/>
      <c r="SCY16" s="257"/>
      <c r="SCZ16" s="257"/>
      <c r="SDA16" s="257"/>
      <c r="SDB16" s="257"/>
      <c r="SDC16" s="257"/>
      <c r="SDD16" s="257"/>
      <c r="SDE16" s="257"/>
      <c r="SDF16" s="257"/>
      <c r="SDG16" s="257"/>
      <c r="SDH16" s="257"/>
      <c r="SDI16" s="257"/>
      <c r="SDJ16" s="257"/>
      <c r="SDK16" s="257"/>
      <c r="SDL16" s="257"/>
      <c r="SDM16" s="257"/>
      <c r="SDN16" s="257"/>
      <c r="SDO16" s="257"/>
      <c r="SDP16" s="257"/>
      <c r="SDQ16" s="257"/>
      <c r="SDR16" s="257"/>
      <c r="SDS16" s="257"/>
      <c r="SDT16" s="257"/>
      <c r="SDU16" s="257"/>
      <c r="SDV16" s="257"/>
      <c r="SDW16" s="257"/>
      <c r="SDX16" s="257"/>
      <c r="SDY16" s="257"/>
      <c r="SDZ16" s="257"/>
      <c r="SEA16" s="257"/>
      <c r="SEB16" s="257"/>
      <c r="SEC16" s="257"/>
      <c r="SED16" s="257"/>
      <c r="SEE16" s="257"/>
      <c r="SEF16" s="257"/>
      <c r="SEG16" s="257"/>
      <c r="SEH16" s="257"/>
      <c r="SEI16" s="257"/>
      <c r="SEJ16" s="257"/>
      <c r="SEK16" s="257"/>
      <c r="SEL16" s="257"/>
      <c r="SEM16" s="257"/>
      <c r="SEN16" s="257"/>
      <c r="SEO16" s="257"/>
      <c r="SEP16" s="257"/>
      <c r="SEQ16" s="257"/>
      <c r="SER16" s="257"/>
      <c r="SES16" s="257"/>
      <c r="SET16" s="257"/>
      <c r="SEU16" s="257"/>
      <c r="SEV16" s="257"/>
      <c r="SEW16" s="257"/>
      <c r="SEX16" s="257"/>
      <c r="SEY16" s="257"/>
      <c r="SEZ16" s="257"/>
      <c r="SFA16" s="257"/>
      <c r="SFB16" s="257"/>
      <c r="SFC16" s="257"/>
      <c r="SFD16" s="257"/>
      <c r="SFE16" s="257"/>
      <c r="SFF16" s="257"/>
      <c r="SFG16" s="257"/>
      <c r="SFH16" s="257"/>
      <c r="SFI16" s="257"/>
      <c r="SFJ16" s="257"/>
      <c r="SFK16" s="257"/>
      <c r="SFL16" s="257"/>
      <c r="SFM16" s="257"/>
      <c r="SFN16" s="257"/>
      <c r="SFO16" s="257"/>
      <c r="SFP16" s="257"/>
      <c r="SFQ16" s="257"/>
      <c r="SFR16" s="257"/>
      <c r="SFS16" s="257"/>
      <c r="SFT16" s="257"/>
      <c r="SFU16" s="257"/>
      <c r="SFV16" s="257"/>
      <c r="SFW16" s="257"/>
      <c r="SFX16" s="257"/>
      <c r="SFY16" s="257"/>
      <c r="SFZ16" s="257"/>
      <c r="SGA16" s="257"/>
      <c r="SGB16" s="257"/>
      <c r="SGC16" s="257"/>
      <c r="SGD16" s="257"/>
      <c r="SGE16" s="257"/>
      <c r="SGF16" s="257"/>
      <c r="SGG16" s="257"/>
      <c r="SGH16" s="257"/>
      <c r="SGI16" s="257"/>
      <c r="SGJ16" s="257"/>
      <c r="SGK16" s="257"/>
      <c r="SGL16" s="257"/>
      <c r="SGM16" s="257"/>
      <c r="SGN16" s="257"/>
      <c r="SGO16" s="257"/>
      <c r="SGP16" s="257"/>
      <c r="SGQ16" s="257"/>
      <c r="SGR16" s="257"/>
      <c r="SGS16" s="257"/>
      <c r="SGT16" s="257"/>
      <c r="SGU16" s="257"/>
      <c r="SGV16" s="257"/>
      <c r="SGW16" s="257"/>
      <c r="SGX16" s="257"/>
      <c r="SGY16" s="257"/>
      <c r="SGZ16" s="257"/>
      <c r="SHA16" s="257"/>
      <c r="SHB16" s="257"/>
      <c r="SHC16" s="257"/>
      <c r="SHD16" s="257"/>
      <c r="SHE16" s="257"/>
      <c r="SHF16" s="257"/>
      <c r="SHG16" s="257"/>
      <c r="SHH16" s="257"/>
      <c r="SHI16" s="257"/>
      <c r="SHJ16" s="257"/>
      <c r="SHK16" s="257"/>
      <c r="SHL16" s="257"/>
      <c r="SHM16" s="257"/>
      <c r="SHN16" s="257"/>
      <c r="SHO16" s="257"/>
      <c r="SHP16" s="257"/>
      <c r="SHQ16" s="257"/>
      <c r="SHR16" s="257"/>
      <c r="SHS16" s="257"/>
      <c r="SHT16" s="257"/>
      <c r="SHU16" s="257"/>
      <c r="SHV16" s="257"/>
      <c r="SHW16" s="257"/>
      <c r="SHX16" s="257"/>
      <c r="SHY16" s="257"/>
      <c r="SHZ16" s="257"/>
      <c r="SIA16" s="257"/>
      <c r="SIB16" s="257"/>
      <c r="SIC16" s="257"/>
      <c r="SID16" s="257"/>
      <c r="SIE16" s="257"/>
      <c r="SIF16" s="257"/>
      <c r="SIG16" s="257"/>
      <c r="SIH16" s="257"/>
      <c r="SII16" s="257"/>
      <c r="SIJ16" s="257"/>
      <c r="SIK16" s="257"/>
      <c r="SIL16" s="257"/>
      <c r="SIM16" s="257"/>
      <c r="SIN16" s="257"/>
      <c r="SIO16" s="257"/>
      <c r="SIP16" s="257"/>
      <c r="SIQ16" s="257"/>
      <c r="SIR16" s="257"/>
      <c r="SIS16" s="257"/>
      <c r="SIT16" s="257"/>
      <c r="SIU16" s="257"/>
      <c r="SIV16" s="257"/>
      <c r="SIW16" s="257"/>
      <c r="SIX16" s="257"/>
      <c r="SIY16" s="257"/>
      <c r="SIZ16" s="257"/>
      <c r="SJA16" s="257"/>
      <c r="SJB16" s="257"/>
      <c r="SJC16" s="257"/>
      <c r="SJD16" s="257"/>
      <c r="SJE16" s="257"/>
      <c r="SJF16" s="257"/>
      <c r="SJG16" s="257"/>
      <c r="SJH16" s="257"/>
      <c r="SJI16" s="257"/>
      <c r="SJJ16" s="257"/>
      <c r="SJK16" s="257"/>
      <c r="SJL16" s="257"/>
      <c r="SJM16" s="257"/>
      <c r="SJN16" s="257"/>
      <c r="SJO16" s="257"/>
      <c r="SJP16" s="257"/>
      <c r="SJQ16" s="257"/>
      <c r="SJR16" s="257"/>
      <c r="SJS16" s="257"/>
      <c r="SJT16" s="257"/>
      <c r="SJU16" s="257"/>
      <c r="SJV16" s="257"/>
      <c r="SJW16" s="257"/>
      <c r="SJX16" s="257"/>
      <c r="SJY16" s="257"/>
      <c r="SJZ16" s="257"/>
      <c r="SKA16" s="257"/>
      <c r="SKB16" s="257"/>
      <c r="SKC16" s="257"/>
      <c r="SKD16" s="257"/>
      <c r="SKE16" s="257"/>
      <c r="SKF16" s="257"/>
      <c r="SKG16" s="257"/>
      <c r="SKH16" s="257"/>
      <c r="SKI16" s="257"/>
      <c r="SKJ16" s="257"/>
      <c r="SKK16" s="257"/>
      <c r="SKL16" s="257"/>
      <c r="SKM16" s="257"/>
      <c r="SKN16" s="257"/>
      <c r="SKO16" s="257"/>
      <c r="SKP16" s="257"/>
      <c r="SKQ16" s="257"/>
      <c r="SKR16" s="257"/>
      <c r="SKS16" s="257"/>
      <c r="SKT16" s="257"/>
      <c r="SKU16" s="257"/>
      <c r="SKV16" s="257"/>
      <c r="SKW16" s="257"/>
      <c r="SKX16" s="257"/>
      <c r="SKY16" s="257"/>
      <c r="SKZ16" s="257"/>
      <c r="SLA16" s="257"/>
      <c r="SLB16" s="257"/>
      <c r="SLC16" s="257"/>
      <c r="SLD16" s="257"/>
      <c r="SLE16" s="257"/>
      <c r="SLF16" s="257"/>
      <c r="SLG16" s="257"/>
      <c r="SLH16" s="257"/>
      <c r="SLI16" s="257"/>
      <c r="SLJ16" s="257"/>
      <c r="SLK16" s="257"/>
      <c r="SLL16" s="257"/>
      <c r="SLM16" s="257"/>
      <c r="SLN16" s="257"/>
      <c r="SLO16" s="257"/>
      <c r="SLP16" s="257"/>
      <c r="SLQ16" s="257"/>
      <c r="SLR16" s="257"/>
      <c r="SLS16" s="257"/>
      <c r="SLT16" s="257"/>
      <c r="SLU16" s="257"/>
      <c r="SLV16" s="257"/>
      <c r="SLW16" s="257"/>
      <c r="SLX16" s="257"/>
      <c r="SLY16" s="257"/>
      <c r="SLZ16" s="257"/>
      <c r="SMA16" s="257"/>
      <c r="SMB16" s="257"/>
      <c r="SMC16" s="257"/>
      <c r="SMD16" s="257"/>
      <c r="SME16" s="257"/>
      <c r="SMF16" s="257"/>
      <c r="SMG16" s="257"/>
      <c r="SMH16" s="257"/>
      <c r="SMI16" s="257"/>
      <c r="SMJ16" s="257"/>
      <c r="SMK16" s="257"/>
      <c r="SML16" s="257"/>
      <c r="SMM16" s="257"/>
      <c r="SMN16" s="257"/>
      <c r="SMO16" s="257"/>
      <c r="SMP16" s="257"/>
      <c r="SMQ16" s="257"/>
      <c r="SMR16" s="257"/>
      <c r="SMS16" s="257"/>
      <c r="SMT16" s="257"/>
      <c r="SMU16" s="257"/>
      <c r="SMV16" s="257"/>
      <c r="SMW16" s="257"/>
      <c r="SMX16" s="257"/>
      <c r="SMY16" s="257"/>
      <c r="SMZ16" s="257"/>
      <c r="SNA16" s="257"/>
      <c r="SNB16" s="257"/>
      <c r="SNC16" s="257"/>
      <c r="SND16" s="257"/>
      <c r="SNE16" s="257"/>
      <c r="SNF16" s="257"/>
      <c r="SNG16" s="257"/>
      <c r="SNH16" s="257"/>
      <c r="SNI16" s="257"/>
      <c r="SNJ16" s="257"/>
      <c r="SNK16" s="257"/>
      <c r="SNL16" s="257"/>
      <c r="SNM16" s="257"/>
      <c r="SNN16" s="257"/>
      <c r="SNO16" s="257"/>
      <c r="SNP16" s="257"/>
      <c r="SNQ16" s="257"/>
      <c r="SNR16" s="257"/>
      <c r="SNS16" s="257"/>
      <c r="SNT16" s="257"/>
      <c r="SNU16" s="257"/>
      <c r="SNV16" s="257"/>
      <c r="SNW16" s="257"/>
      <c r="SNX16" s="257"/>
      <c r="SNY16" s="257"/>
      <c r="SNZ16" s="257"/>
      <c r="SOA16" s="257"/>
      <c r="SOB16" s="257"/>
      <c r="SOC16" s="257"/>
      <c r="SOD16" s="257"/>
      <c r="SOE16" s="257"/>
      <c r="SOF16" s="257"/>
      <c r="SOG16" s="257"/>
      <c r="SOH16" s="257"/>
      <c r="SOI16" s="257"/>
      <c r="SOJ16" s="257"/>
      <c r="SOK16" s="257"/>
      <c r="SOL16" s="257"/>
      <c r="SOM16" s="257"/>
      <c r="SON16" s="257"/>
      <c r="SOO16" s="257"/>
      <c r="SOP16" s="257"/>
      <c r="SOQ16" s="257"/>
      <c r="SOR16" s="257"/>
      <c r="SOS16" s="257"/>
      <c r="SOT16" s="257"/>
      <c r="SOU16" s="257"/>
      <c r="SOV16" s="257"/>
      <c r="SOW16" s="257"/>
      <c r="SOX16" s="257"/>
      <c r="SOY16" s="257"/>
      <c r="SOZ16" s="257"/>
      <c r="SPA16" s="257"/>
      <c r="SPB16" s="257"/>
      <c r="SPC16" s="257"/>
      <c r="SPD16" s="257"/>
      <c r="SPE16" s="257"/>
      <c r="SPF16" s="257"/>
      <c r="SPG16" s="257"/>
      <c r="SPH16" s="257"/>
      <c r="SPI16" s="257"/>
      <c r="SPJ16" s="257"/>
      <c r="SPK16" s="257"/>
      <c r="SPL16" s="257"/>
      <c r="SPM16" s="257"/>
      <c r="SPN16" s="257"/>
      <c r="SPO16" s="257"/>
      <c r="SPP16" s="257"/>
      <c r="SPQ16" s="257"/>
      <c r="SPR16" s="257"/>
      <c r="SPS16" s="257"/>
      <c r="SPT16" s="257"/>
      <c r="SPU16" s="257"/>
      <c r="SPV16" s="257"/>
      <c r="SPW16" s="257"/>
      <c r="SPX16" s="257"/>
      <c r="SPY16" s="257"/>
      <c r="SPZ16" s="257"/>
      <c r="SQA16" s="257"/>
      <c r="SQB16" s="257"/>
      <c r="SQC16" s="257"/>
      <c r="SQD16" s="257"/>
      <c r="SQE16" s="257"/>
      <c r="SQF16" s="257"/>
      <c r="SQG16" s="257"/>
      <c r="SQH16" s="257"/>
      <c r="SQI16" s="257"/>
      <c r="SQJ16" s="257"/>
      <c r="SQK16" s="257"/>
      <c r="SQL16" s="257"/>
      <c r="SQM16" s="257"/>
      <c r="SQN16" s="257"/>
      <c r="SQO16" s="257"/>
      <c r="SQP16" s="257"/>
      <c r="SQQ16" s="257"/>
      <c r="SQR16" s="257"/>
      <c r="SQS16" s="257"/>
      <c r="SQT16" s="257"/>
      <c r="SQU16" s="257"/>
      <c r="SQV16" s="257"/>
      <c r="SQW16" s="257"/>
      <c r="SQX16" s="257"/>
      <c r="SQY16" s="257"/>
      <c r="SQZ16" s="257"/>
      <c r="SRA16" s="257"/>
      <c r="SRB16" s="257"/>
      <c r="SRC16" s="257"/>
      <c r="SRD16" s="257"/>
      <c r="SRE16" s="257"/>
      <c r="SRF16" s="257"/>
      <c r="SRG16" s="257"/>
      <c r="SRH16" s="257"/>
      <c r="SRI16" s="257"/>
      <c r="SRJ16" s="257"/>
      <c r="SRK16" s="257"/>
      <c r="SRL16" s="257"/>
      <c r="SRM16" s="257"/>
      <c r="SRN16" s="257"/>
      <c r="SRO16" s="257"/>
      <c r="SRP16" s="257"/>
      <c r="SRQ16" s="257"/>
      <c r="SRR16" s="257"/>
      <c r="SRS16" s="257"/>
      <c r="SRT16" s="257"/>
      <c r="SRU16" s="257"/>
      <c r="SRV16" s="257"/>
      <c r="SRW16" s="257"/>
      <c r="SRX16" s="257"/>
      <c r="SRY16" s="257"/>
      <c r="SRZ16" s="257"/>
      <c r="SSA16" s="257"/>
      <c r="SSB16" s="257"/>
      <c r="SSC16" s="257"/>
      <c r="SSD16" s="257"/>
      <c r="SSE16" s="257"/>
      <c r="SSF16" s="257"/>
      <c r="SSG16" s="257"/>
      <c r="SSH16" s="257"/>
      <c r="SSI16" s="257"/>
      <c r="SSJ16" s="257"/>
      <c r="SSK16" s="257"/>
      <c r="SSL16" s="257"/>
      <c r="SSM16" s="257"/>
      <c r="SSN16" s="257"/>
      <c r="SSO16" s="257"/>
      <c r="SSP16" s="257"/>
      <c r="SSQ16" s="257"/>
      <c r="SSR16" s="257"/>
      <c r="SSS16" s="257"/>
      <c r="SST16" s="257"/>
      <c r="SSU16" s="257"/>
      <c r="SSV16" s="257"/>
      <c r="SSW16" s="257"/>
      <c r="SSX16" s="257"/>
      <c r="SSY16" s="257"/>
      <c r="SSZ16" s="257"/>
      <c r="STA16" s="257"/>
      <c r="STB16" s="257"/>
      <c r="STC16" s="257"/>
      <c r="STD16" s="257"/>
      <c r="STE16" s="257"/>
      <c r="STF16" s="257"/>
      <c r="STG16" s="257"/>
      <c r="STH16" s="257"/>
      <c r="STI16" s="257"/>
      <c r="STJ16" s="257"/>
      <c r="STK16" s="257"/>
      <c r="STL16" s="257"/>
      <c r="STM16" s="257"/>
      <c r="STN16" s="257"/>
      <c r="STO16" s="257"/>
      <c r="STP16" s="257"/>
      <c r="STQ16" s="257"/>
      <c r="STR16" s="257"/>
      <c r="STS16" s="257"/>
      <c r="STT16" s="257"/>
      <c r="STU16" s="257"/>
      <c r="STV16" s="257"/>
      <c r="STW16" s="257"/>
      <c r="STX16" s="257"/>
      <c r="STY16" s="257"/>
      <c r="STZ16" s="257"/>
      <c r="SUA16" s="257"/>
      <c r="SUB16" s="257"/>
      <c r="SUC16" s="257"/>
      <c r="SUD16" s="257"/>
      <c r="SUE16" s="257"/>
      <c r="SUF16" s="257"/>
      <c r="SUG16" s="257"/>
      <c r="SUH16" s="257"/>
      <c r="SUI16" s="257"/>
      <c r="SUJ16" s="257"/>
      <c r="SUK16" s="257"/>
      <c r="SUL16" s="257"/>
      <c r="SUM16" s="257"/>
      <c r="SUN16" s="257"/>
      <c r="SUO16" s="257"/>
      <c r="SUP16" s="257"/>
      <c r="SUQ16" s="257"/>
      <c r="SUR16" s="257"/>
      <c r="SUS16" s="257"/>
      <c r="SUT16" s="257"/>
      <c r="SUU16" s="257"/>
      <c r="SUV16" s="257"/>
      <c r="SUW16" s="257"/>
      <c r="SUX16" s="257"/>
      <c r="SUY16" s="257"/>
      <c r="SUZ16" s="257"/>
      <c r="SVA16" s="257"/>
      <c r="SVB16" s="257"/>
      <c r="SVC16" s="257"/>
      <c r="SVD16" s="257"/>
      <c r="SVE16" s="257"/>
      <c r="SVF16" s="257"/>
      <c r="SVG16" s="257"/>
      <c r="SVH16" s="257"/>
      <c r="SVI16" s="257"/>
      <c r="SVJ16" s="257"/>
      <c r="SVK16" s="257"/>
      <c r="SVL16" s="257"/>
      <c r="SVM16" s="257"/>
      <c r="SVN16" s="257"/>
      <c r="SVO16" s="257"/>
      <c r="SVP16" s="257"/>
      <c r="SVQ16" s="257"/>
      <c r="SVR16" s="257"/>
      <c r="SVS16" s="257"/>
      <c r="SVT16" s="257"/>
      <c r="SVU16" s="257"/>
      <c r="SVV16" s="257"/>
      <c r="SVW16" s="257"/>
      <c r="SVX16" s="257"/>
      <c r="SVY16" s="257"/>
      <c r="SVZ16" s="257"/>
      <c r="SWA16" s="257"/>
      <c r="SWB16" s="257"/>
      <c r="SWC16" s="257"/>
      <c r="SWD16" s="257"/>
      <c r="SWE16" s="257"/>
      <c r="SWF16" s="257"/>
      <c r="SWG16" s="257"/>
      <c r="SWH16" s="257"/>
      <c r="SWI16" s="257"/>
      <c r="SWJ16" s="257"/>
      <c r="SWK16" s="257"/>
      <c r="SWL16" s="257"/>
      <c r="SWM16" s="257"/>
      <c r="SWN16" s="257"/>
      <c r="SWO16" s="257"/>
      <c r="SWP16" s="257"/>
      <c r="SWQ16" s="257"/>
      <c r="SWR16" s="257"/>
      <c r="SWS16" s="257"/>
      <c r="SWT16" s="257"/>
      <c r="SWU16" s="257"/>
      <c r="SWV16" s="257"/>
      <c r="SWW16" s="257"/>
      <c r="SWX16" s="257"/>
      <c r="SWY16" s="257"/>
      <c r="SWZ16" s="257"/>
      <c r="SXA16" s="257"/>
      <c r="SXB16" s="257"/>
      <c r="SXC16" s="257"/>
      <c r="SXD16" s="257"/>
      <c r="SXE16" s="257"/>
      <c r="SXF16" s="257"/>
      <c r="SXG16" s="257"/>
      <c r="SXH16" s="257"/>
      <c r="SXI16" s="257"/>
      <c r="SXJ16" s="257"/>
      <c r="SXK16" s="257"/>
      <c r="SXL16" s="257"/>
      <c r="SXM16" s="257"/>
      <c r="SXN16" s="257"/>
      <c r="SXO16" s="257"/>
      <c r="SXP16" s="257"/>
      <c r="SXQ16" s="257"/>
      <c r="SXR16" s="257"/>
      <c r="SXS16" s="257"/>
      <c r="SXT16" s="257"/>
      <c r="SXU16" s="257"/>
      <c r="SXV16" s="257"/>
      <c r="SXW16" s="257"/>
      <c r="SXX16" s="257"/>
      <c r="SXY16" s="257"/>
      <c r="SXZ16" s="257"/>
      <c r="SYA16" s="257"/>
      <c r="SYB16" s="257"/>
      <c r="SYC16" s="257"/>
      <c r="SYD16" s="257"/>
      <c r="SYE16" s="257"/>
      <c r="SYF16" s="257"/>
      <c r="SYG16" s="257"/>
      <c r="SYH16" s="257"/>
      <c r="SYI16" s="257"/>
      <c r="SYJ16" s="257"/>
      <c r="SYK16" s="257"/>
      <c r="SYL16" s="257"/>
      <c r="SYM16" s="257"/>
      <c r="SYN16" s="257"/>
      <c r="SYO16" s="257"/>
      <c r="SYP16" s="257"/>
      <c r="SYQ16" s="257"/>
      <c r="SYR16" s="257"/>
      <c r="SYS16" s="257"/>
      <c r="SYT16" s="257"/>
      <c r="SYU16" s="257"/>
      <c r="SYV16" s="257"/>
      <c r="SYW16" s="257"/>
      <c r="SYX16" s="257"/>
      <c r="SYY16" s="257"/>
      <c r="SYZ16" s="257"/>
      <c r="SZA16" s="257"/>
      <c r="SZB16" s="257"/>
      <c r="SZC16" s="257"/>
      <c r="SZD16" s="257"/>
      <c r="SZE16" s="257"/>
      <c r="SZF16" s="257"/>
      <c r="SZG16" s="257"/>
      <c r="SZH16" s="257"/>
      <c r="SZI16" s="257"/>
      <c r="SZJ16" s="257"/>
      <c r="SZK16" s="257"/>
      <c r="SZL16" s="257"/>
      <c r="SZM16" s="257"/>
      <c r="SZN16" s="257"/>
      <c r="SZO16" s="257"/>
      <c r="SZP16" s="257"/>
      <c r="SZQ16" s="257"/>
      <c r="SZR16" s="257"/>
      <c r="SZS16" s="257"/>
      <c r="SZT16" s="257"/>
      <c r="SZU16" s="257"/>
      <c r="SZV16" s="257"/>
      <c r="SZW16" s="257"/>
      <c r="SZX16" s="257"/>
      <c r="SZY16" s="257"/>
      <c r="SZZ16" s="257"/>
      <c r="TAA16" s="257"/>
      <c r="TAB16" s="257"/>
      <c r="TAC16" s="257"/>
      <c r="TAD16" s="257"/>
      <c r="TAE16" s="257"/>
      <c r="TAF16" s="257"/>
      <c r="TAG16" s="257"/>
      <c r="TAH16" s="257"/>
      <c r="TAI16" s="257"/>
      <c r="TAJ16" s="257"/>
      <c r="TAK16" s="257"/>
      <c r="TAL16" s="257"/>
      <c r="TAM16" s="257"/>
      <c r="TAN16" s="257"/>
      <c r="TAO16" s="257"/>
      <c r="TAP16" s="257"/>
      <c r="TAQ16" s="257"/>
      <c r="TAR16" s="257"/>
      <c r="TAS16" s="257"/>
      <c r="TAT16" s="257"/>
      <c r="TAU16" s="257"/>
      <c r="TAV16" s="257"/>
      <c r="TAW16" s="257"/>
      <c r="TAX16" s="257"/>
      <c r="TAY16" s="257"/>
      <c r="TAZ16" s="257"/>
      <c r="TBA16" s="257"/>
      <c r="TBB16" s="257"/>
      <c r="TBC16" s="257"/>
      <c r="TBD16" s="257"/>
      <c r="TBE16" s="257"/>
      <c r="TBF16" s="257"/>
      <c r="TBG16" s="257"/>
      <c r="TBH16" s="257"/>
      <c r="TBI16" s="257"/>
      <c r="TBJ16" s="257"/>
      <c r="TBK16" s="257"/>
      <c r="TBL16" s="257"/>
      <c r="TBM16" s="257"/>
      <c r="TBN16" s="257"/>
      <c r="TBO16" s="257"/>
      <c r="TBP16" s="257"/>
      <c r="TBQ16" s="257"/>
      <c r="TBR16" s="257"/>
      <c r="TBS16" s="257"/>
      <c r="TBT16" s="257"/>
      <c r="TBU16" s="257"/>
      <c r="TBV16" s="257"/>
      <c r="TBW16" s="257"/>
      <c r="TBX16" s="257"/>
      <c r="TBY16" s="257"/>
      <c r="TBZ16" s="257"/>
      <c r="TCA16" s="257"/>
      <c r="TCB16" s="257"/>
      <c r="TCC16" s="257"/>
      <c r="TCD16" s="257"/>
      <c r="TCE16" s="257"/>
      <c r="TCF16" s="257"/>
      <c r="TCG16" s="257"/>
      <c r="TCH16" s="257"/>
      <c r="TCI16" s="257"/>
      <c r="TCJ16" s="257"/>
      <c r="TCK16" s="257"/>
      <c r="TCL16" s="257"/>
      <c r="TCM16" s="257"/>
      <c r="TCN16" s="257"/>
      <c r="TCO16" s="257"/>
      <c r="TCP16" s="257"/>
      <c r="TCQ16" s="257"/>
      <c r="TCR16" s="257"/>
      <c r="TCS16" s="257"/>
      <c r="TCT16" s="257"/>
      <c r="TCU16" s="257"/>
      <c r="TCV16" s="257"/>
      <c r="TCW16" s="257"/>
      <c r="TCX16" s="257"/>
      <c r="TCY16" s="257"/>
      <c r="TCZ16" s="257"/>
      <c r="TDA16" s="257"/>
      <c r="TDB16" s="257"/>
      <c r="TDC16" s="257"/>
      <c r="TDD16" s="257"/>
      <c r="TDE16" s="257"/>
      <c r="TDF16" s="257"/>
      <c r="TDG16" s="257"/>
      <c r="TDH16" s="257"/>
      <c r="TDI16" s="257"/>
      <c r="TDJ16" s="257"/>
      <c r="TDK16" s="257"/>
      <c r="TDL16" s="257"/>
      <c r="TDM16" s="257"/>
      <c r="TDN16" s="257"/>
      <c r="TDO16" s="257"/>
      <c r="TDP16" s="257"/>
      <c r="TDQ16" s="257"/>
      <c r="TDR16" s="257"/>
      <c r="TDS16" s="257"/>
      <c r="TDT16" s="257"/>
      <c r="TDU16" s="257"/>
      <c r="TDV16" s="257"/>
      <c r="TDW16" s="257"/>
      <c r="TDX16" s="257"/>
      <c r="TDY16" s="257"/>
      <c r="TDZ16" s="257"/>
      <c r="TEA16" s="257"/>
      <c r="TEB16" s="257"/>
      <c r="TEC16" s="257"/>
      <c r="TED16" s="257"/>
      <c r="TEE16" s="257"/>
      <c r="TEF16" s="257"/>
      <c r="TEG16" s="257"/>
      <c r="TEH16" s="257"/>
      <c r="TEI16" s="257"/>
      <c r="TEJ16" s="257"/>
      <c r="TEK16" s="257"/>
      <c r="TEL16" s="257"/>
      <c r="TEM16" s="257"/>
      <c r="TEN16" s="257"/>
      <c r="TEO16" s="257"/>
      <c r="TEP16" s="257"/>
      <c r="TEQ16" s="257"/>
      <c r="TER16" s="257"/>
      <c r="TES16" s="257"/>
      <c r="TET16" s="257"/>
      <c r="TEU16" s="257"/>
      <c r="TEV16" s="257"/>
      <c r="TEW16" s="257"/>
      <c r="TEX16" s="257"/>
      <c r="TEY16" s="257"/>
      <c r="TEZ16" s="257"/>
      <c r="TFA16" s="257"/>
      <c r="TFB16" s="257"/>
      <c r="TFC16" s="257"/>
      <c r="TFD16" s="257"/>
      <c r="TFE16" s="257"/>
      <c r="TFF16" s="257"/>
      <c r="TFG16" s="257"/>
      <c r="TFH16" s="257"/>
      <c r="TFI16" s="257"/>
      <c r="TFJ16" s="257"/>
      <c r="TFK16" s="257"/>
      <c r="TFL16" s="257"/>
      <c r="TFM16" s="257"/>
      <c r="TFN16" s="257"/>
      <c r="TFO16" s="257"/>
      <c r="TFP16" s="257"/>
      <c r="TFQ16" s="257"/>
      <c r="TFR16" s="257"/>
      <c r="TFS16" s="257"/>
      <c r="TFT16" s="257"/>
      <c r="TFU16" s="257"/>
      <c r="TFV16" s="257"/>
      <c r="TFW16" s="257"/>
      <c r="TFX16" s="257"/>
      <c r="TFY16" s="257"/>
      <c r="TFZ16" s="257"/>
      <c r="TGA16" s="257"/>
      <c r="TGB16" s="257"/>
      <c r="TGC16" s="257"/>
      <c r="TGD16" s="257"/>
      <c r="TGE16" s="257"/>
      <c r="TGF16" s="257"/>
      <c r="TGG16" s="257"/>
      <c r="TGH16" s="257"/>
      <c r="TGI16" s="257"/>
      <c r="TGJ16" s="257"/>
      <c r="TGK16" s="257"/>
      <c r="TGL16" s="257"/>
      <c r="TGM16" s="257"/>
      <c r="TGN16" s="257"/>
      <c r="TGO16" s="257"/>
      <c r="TGP16" s="257"/>
      <c r="TGQ16" s="257"/>
      <c r="TGR16" s="257"/>
      <c r="TGS16" s="257"/>
      <c r="TGT16" s="257"/>
      <c r="TGU16" s="257"/>
      <c r="TGV16" s="257"/>
      <c r="TGW16" s="257"/>
      <c r="TGX16" s="257"/>
      <c r="TGY16" s="257"/>
      <c r="TGZ16" s="257"/>
      <c r="THA16" s="257"/>
      <c r="THB16" s="257"/>
      <c r="THC16" s="257"/>
      <c r="THD16" s="257"/>
      <c r="THE16" s="257"/>
      <c r="THF16" s="257"/>
      <c r="THG16" s="257"/>
      <c r="THH16" s="257"/>
      <c r="THI16" s="257"/>
      <c r="THJ16" s="257"/>
      <c r="THK16" s="257"/>
      <c r="THL16" s="257"/>
      <c r="THM16" s="257"/>
      <c r="THN16" s="257"/>
      <c r="THO16" s="257"/>
      <c r="THP16" s="257"/>
      <c r="THQ16" s="257"/>
      <c r="THR16" s="257"/>
      <c r="THS16" s="257"/>
      <c r="THT16" s="257"/>
      <c r="THU16" s="257"/>
      <c r="THV16" s="257"/>
      <c r="THW16" s="257"/>
      <c r="THX16" s="257"/>
      <c r="THY16" s="257"/>
      <c r="THZ16" s="257"/>
      <c r="TIA16" s="257"/>
      <c r="TIB16" s="257"/>
      <c r="TIC16" s="257"/>
      <c r="TID16" s="257"/>
      <c r="TIE16" s="257"/>
      <c r="TIF16" s="257"/>
      <c r="TIG16" s="257"/>
      <c r="TIH16" s="257"/>
      <c r="TII16" s="257"/>
      <c r="TIJ16" s="257"/>
      <c r="TIK16" s="257"/>
      <c r="TIL16" s="257"/>
      <c r="TIM16" s="257"/>
      <c r="TIN16" s="257"/>
      <c r="TIO16" s="257"/>
      <c r="TIP16" s="257"/>
      <c r="TIQ16" s="257"/>
      <c r="TIR16" s="257"/>
      <c r="TIS16" s="257"/>
      <c r="TIT16" s="257"/>
      <c r="TIU16" s="257"/>
      <c r="TIV16" s="257"/>
      <c r="TIW16" s="257"/>
      <c r="TIX16" s="257"/>
      <c r="TIY16" s="257"/>
      <c r="TIZ16" s="257"/>
      <c r="TJA16" s="257"/>
      <c r="TJB16" s="257"/>
      <c r="TJC16" s="257"/>
      <c r="TJD16" s="257"/>
      <c r="TJE16" s="257"/>
      <c r="TJF16" s="257"/>
      <c r="TJG16" s="257"/>
      <c r="TJH16" s="257"/>
      <c r="TJI16" s="257"/>
      <c r="TJJ16" s="257"/>
      <c r="TJK16" s="257"/>
      <c r="TJL16" s="257"/>
      <c r="TJM16" s="257"/>
      <c r="TJN16" s="257"/>
      <c r="TJO16" s="257"/>
      <c r="TJP16" s="257"/>
      <c r="TJQ16" s="257"/>
      <c r="TJR16" s="257"/>
      <c r="TJS16" s="257"/>
      <c r="TJT16" s="257"/>
      <c r="TJU16" s="257"/>
      <c r="TJV16" s="257"/>
      <c r="TJW16" s="257"/>
      <c r="TJX16" s="257"/>
      <c r="TJY16" s="257"/>
      <c r="TJZ16" s="257"/>
      <c r="TKA16" s="257"/>
      <c r="TKB16" s="257"/>
      <c r="TKC16" s="257"/>
      <c r="TKD16" s="257"/>
      <c r="TKE16" s="257"/>
      <c r="TKF16" s="257"/>
      <c r="TKG16" s="257"/>
      <c r="TKH16" s="257"/>
      <c r="TKI16" s="257"/>
      <c r="TKJ16" s="257"/>
      <c r="TKK16" s="257"/>
      <c r="TKL16" s="257"/>
      <c r="TKM16" s="257"/>
      <c r="TKN16" s="257"/>
      <c r="TKO16" s="257"/>
      <c r="TKP16" s="257"/>
      <c r="TKQ16" s="257"/>
      <c r="TKR16" s="257"/>
      <c r="TKS16" s="257"/>
      <c r="TKT16" s="257"/>
      <c r="TKU16" s="257"/>
      <c r="TKV16" s="257"/>
      <c r="TKW16" s="257"/>
      <c r="TKX16" s="257"/>
      <c r="TKY16" s="257"/>
      <c r="TKZ16" s="257"/>
      <c r="TLA16" s="257"/>
      <c r="TLB16" s="257"/>
      <c r="TLC16" s="257"/>
      <c r="TLD16" s="257"/>
      <c r="TLE16" s="257"/>
      <c r="TLF16" s="257"/>
      <c r="TLG16" s="257"/>
      <c r="TLH16" s="257"/>
      <c r="TLI16" s="257"/>
      <c r="TLJ16" s="257"/>
      <c r="TLK16" s="257"/>
      <c r="TLL16" s="257"/>
      <c r="TLM16" s="257"/>
      <c r="TLN16" s="257"/>
      <c r="TLO16" s="257"/>
      <c r="TLP16" s="257"/>
      <c r="TLQ16" s="257"/>
      <c r="TLR16" s="257"/>
      <c r="TLS16" s="257"/>
      <c r="TLT16" s="257"/>
      <c r="TLU16" s="257"/>
      <c r="TLV16" s="257"/>
      <c r="TLW16" s="257"/>
      <c r="TLX16" s="257"/>
      <c r="TLY16" s="257"/>
      <c r="TLZ16" s="257"/>
      <c r="TMA16" s="257"/>
      <c r="TMB16" s="257"/>
      <c r="TMC16" s="257"/>
      <c r="TMD16" s="257"/>
      <c r="TME16" s="257"/>
      <c r="TMF16" s="257"/>
      <c r="TMG16" s="257"/>
      <c r="TMH16" s="257"/>
      <c r="TMI16" s="257"/>
      <c r="TMJ16" s="257"/>
      <c r="TMK16" s="257"/>
      <c r="TML16" s="257"/>
      <c r="TMM16" s="257"/>
      <c r="TMN16" s="257"/>
      <c r="TMO16" s="257"/>
      <c r="TMP16" s="257"/>
      <c r="TMQ16" s="257"/>
      <c r="TMR16" s="257"/>
      <c r="TMS16" s="257"/>
      <c r="TMT16" s="257"/>
      <c r="TMU16" s="257"/>
      <c r="TMV16" s="257"/>
      <c r="TMW16" s="257"/>
      <c r="TMX16" s="257"/>
      <c r="TMY16" s="257"/>
      <c r="TMZ16" s="257"/>
      <c r="TNA16" s="257"/>
      <c r="TNB16" s="257"/>
      <c r="TNC16" s="257"/>
      <c r="TND16" s="257"/>
      <c r="TNE16" s="257"/>
      <c r="TNF16" s="257"/>
      <c r="TNG16" s="257"/>
      <c r="TNH16" s="257"/>
      <c r="TNI16" s="257"/>
      <c r="TNJ16" s="257"/>
      <c r="TNK16" s="257"/>
      <c r="TNL16" s="257"/>
      <c r="TNM16" s="257"/>
      <c r="TNN16" s="257"/>
      <c r="TNO16" s="257"/>
      <c r="TNP16" s="257"/>
      <c r="TNQ16" s="257"/>
      <c r="TNR16" s="257"/>
      <c r="TNS16" s="257"/>
      <c r="TNT16" s="257"/>
      <c r="TNU16" s="257"/>
      <c r="TNV16" s="257"/>
      <c r="TNW16" s="257"/>
      <c r="TNX16" s="257"/>
      <c r="TNY16" s="257"/>
      <c r="TNZ16" s="257"/>
      <c r="TOA16" s="257"/>
      <c r="TOB16" s="257"/>
      <c r="TOC16" s="257"/>
      <c r="TOD16" s="257"/>
      <c r="TOE16" s="257"/>
      <c r="TOF16" s="257"/>
      <c r="TOG16" s="257"/>
      <c r="TOH16" s="257"/>
      <c r="TOI16" s="257"/>
      <c r="TOJ16" s="257"/>
      <c r="TOK16" s="257"/>
      <c r="TOL16" s="257"/>
      <c r="TOM16" s="257"/>
      <c r="TON16" s="257"/>
      <c r="TOO16" s="257"/>
      <c r="TOP16" s="257"/>
      <c r="TOQ16" s="257"/>
      <c r="TOR16" s="257"/>
      <c r="TOS16" s="257"/>
      <c r="TOT16" s="257"/>
      <c r="TOU16" s="257"/>
      <c r="TOV16" s="257"/>
      <c r="TOW16" s="257"/>
      <c r="TOX16" s="257"/>
      <c r="TOY16" s="257"/>
      <c r="TOZ16" s="257"/>
      <c r="TPA16" s="257"/>
      <c r="TPB16" s="257"/>
      <c r="TPC16" s="257"/>
      <c r="TPD16" s="257"/>
      <c r="TPE16" s="257"/>
      <c r="TPF16" s="257"/>
      <c r="TPG16" s="257"/>
      <c r="TPH16" s="257"/>
      <c r="TPI16" s="257"/>
      <c r="TPJ16" s="257"/>
      <c r="TPK16" s="257"/>
      <c r="TPL16" s="257"/>
      <c r="TPM16" s="257"/>
      <c r="TPN16" s="257"/>
      <c r="TPO16" s="257"/>
      <c r="TPP16" s="257"/>
      <c r="TPQ16" s="257"/>
      <c r="TPR16" s="257"/>
      <c r="TPS16" s="257"/>
      <c r="TPT16" s="257"/>
      <c r="TPU16" s="257"/>
      <c r="TPV16" s="257"/>
      <c r="TPW16" s="257"/>
      <c r="TPX16" s="257"/>
      <c r="TPY16" s="257"/>
      <c r="TPZ16" s="257"/>
      <c r="TQA16" s="257"/>
      <c r="TQB16" s="257"/>
      <c r="TQC16" s="257"/>
      <c r="TQD16" s="257"/>
      <c r="TQE16" s="257"/>
      <c r="TQF16" s="257"/>
      <c r="TQG16" s="257"/>
      <c r="TQH16" s="257"/>
      <c r="TQI16" s="257"/>
      <c r="TQJ16" s="257"/>
      <c r="TQK16" s="257"/>
      <c r="TQL16" s="257"/>
      <c r="TQM16" s="257"/>
      <c r="TQN16" s="257"/>
      <c r="TQO16" s="257"/>
      <c r="TQP16" s="257"/>
      <c r="TQQ16" s="257"/>
      <c r="TQR16" s="257"/>
      <c r="TQS16" s="257"/>
      <c r="TQT16" s="257"/>
      <c r="TQU16" s="257"/>
      <c r="TQV16" s="257"/>
      <c r="TQW16" s="257"/>
      <c r="TQX16" s="257"/>
      <c r="TQY16" s="257"/>
      <c r="TQZ16" s="257"/>
      <c r="TRA16" s="257"/>
      <c r="TRB16" s="257"/>
      <c r="TRC16" s="257"/>
      <c r="TRD16" s="257"/>
      <c r="TRE16" s="257"/>
      <c r="TRF16" s="257"/>
      <c r="TRG16" s="257"/>
      <c r="TRH16" s="257"/>
      <c r="TRI16" s="257"/>
      <c r="TRJ16" s="257"/>
      <c r="TRK16" s="257"/>
      <c r="TRL16" s="257"/>
      <c r="TRM16" s="257"/>
      <c r="TRN16" s="257"/>
      <c r="TRO16" s="257"/>
      <c r="TRP16" s="257"/>
      <c r="TRQ16" s="257"/>
      <c r="TRR16" s="257"/>
      <c r="TRS16" s="257"/>
      <c r="TRT16" s="257"/>
      <c r="TRU16" s="257"/>
      <c r="TRV16" s="257"/>
      <c r="TRW16" s="257"/>
      <c r="TRX16" s="257"/>
      <c r="TRY16" s="257"/>
      <c r="TRZ16" s="257"/>
      <c r="TSA16" s="257"/>
      <c r="TSB16" s="257"/>
      <c r="TSC16" s="257"/>
      <c r="TSD16" s="257"/>
      <c r="TSE16" s="257"/>
      <c r="TSF16" s="257"/>
      <c r="TSG16" s="257"/>
      <c r="TSH16" s="257"/>
      <c r="TSI16" s="257"/>
      <c r="TSJ16" s="257"/>
      <c r="TSK16" s="257"/>
      <c r="TSL16" s="257"/>
      <c r="TSM16" s="257"/>
      <c r="TSN16" s="257"/>
      <c r="TSO16" s="257"/>
      <c r="TSP16" s="257"/>
      <c r="TSQ16" s="257"/>
      <c r="TSR16" s="257"/>
      <c r="TSS16" s="257"/>
      <c r="TST16" s="257"/>
      <c r="TSU16" s="257"/>
      <c r="TSV16" s="257"/>
      <c r="TSW16" s="257"/>
      <c r="TSX16" s="257"/>
      <c r="TSY16" s="257"/>
      <c r="TSZ16" s="257"/>
      <c r="TTA16" s="257"/>
      <c r="TTB16" s="257"/>
      <c r="TTC16" s="257"/>
      <c r="TTD16" s="257"/>
      <c r="TTE16" s="257"/>
      <c r="TTF16" s="257"/>
      <c r="TTG16" s="257"/>
      <c r="TTH16" s="257"/>
      <c r="TTI16" s="257"/>
      <c r="TTJ16" s="257"/>
      <c r="TTK16" s="257"/>
      <c r="TTL16" s="257"/>
      <c r="TTM16" s="257"/>
      <c r="TTN16" s="257"/>
      <c r="TTO16" s="257"/>
      <c r="TTP16" s="257"/>
      <c r="TTQ16" s="257"/>
      <c r="TTR16" s="257"/>
      <c r="TTS16" s="257"/>
      <c r="TTT16" s="257"/>
      <c r="TTU16" s="257"/>
      <c r="TTV16" s="257"/>
      <c r="TTW16" s="257"/>
      <c r="TTX16" s="257"/>
      <c r="TTY16" s="257"/>
      <c r="TTZ16" s="257"/>
      <c r="TUA16" s="257"/>
      <c r="TUB16" s="257"/>
      <c r="TUC16" s="257"/>
      <c r="TUD16" s="257"/>
      <c r="TUE16" s="257"/>
      <c r="TUF16" s="257"/>
      <c r="TUG16" s="257"/>
      <c r="TUH16" s="257"/>
      <c r="TUI16" s="257"/>
      <c r="TUJ16" s="257"/>
      <c r="TUK16" s="257"/>
      <c r="TUL16" s="257"/>
      <c r="TUM16" s="257"/>
      <c r="TUN16" s="257"/>
      <c r="TUO16" s="257"/>
      <c r="TUP16" s="257"/>
      <c r="TUQ16" s="257"/>
      <c r="TUR16" s="257"/>
      <c r="TUS16" s="257"/>
      <c r="TUT16" s="257"/>
      <c r="TUU16" s="257"/>
      <c r="TUV16" s="257"/>
      <c r="TUW16" s="257"/>
      <c r="TUX16" s="257"/>
      <c r="TUY16" s="257"/>
      <c r="TUZ16" s="257"/>
      <c r="TVA16" s="257"/>
      <c r="TVB16" s="257"/>
      <c r="TVC16" s="257"/>
      <c r="TVD16" s="257"/>
      <c r="TVE16" s="257"/>
      <c r="TVF16" s="257"/>
      <c r="TVG16" s="257"/>
      <c r="TVH16" s="257"/>
      <c r="TVI16" s="257"/>
      <c r="TVJ16" s="257"/>
      <c r="TVK16" s="257"/>
      <c r="TVL16" s="257"/>
      <c r="TVM16" s="257"/>
      <c r="TVN16" s="257"/>
      <c r="TVO16" s="257"/>
      <c r="TVP16" s="257"/>
      <c r="TVQ16" s="257"/>
      <c r="TVR16" s="257"/>
      <c r="TVS16" s="257"/>
      <c r="TVT16" s="257"/>
      <c r="TVU16" s="257"/>
      <c r="TVV16" s="257"/>
      <c r="TVW16" s="257"/>
      <c r="TVX16" s="257"/>
      <c r="TVY16" s="257"/>
      <c r="TVZ16" s="257"/>
      <c r="TWA16" s="257"/>
      <c r="TWB16" s="257"/>
      <c r="TWC16" s="257"/>
      <c r="TWD16" s="257"/>
      <c r="TWE16" s="257"/>
      <c r="TWF16" s="257"/>
      <c r="TWG16" s="257"/>
      <c r="TWH16" s="257"/>
      <c r="TWI16" s="257"/>
      <c r="TWJ16" s="257"/>
      <c r="TWK16" s="257"/>
      <c r="TWL16" s="257"/>
      <c r="TWM16" s="257"/>
      <c r="TWN16" s="257"/>
      <c r="TWO16" s="257"/>
      <c r="TWP16" s="257"/>
      <c r="TWQ16" s="257"/>
      <c r="TWR16" s="257"/>
      <c r="TWS16" s="257"/>
      <c r="TWT16" s="257"/>
      <c r="TWU16" s="257"/>
      <c r="TWV16" s="257"/>
      <c r="TWW16" s="257"/>
      <c r="TWX16" s="257"/>
      <c r="TWY16" s="257"/>
      <c r="TWZ16" s="257"/>
      <c r="TXA16" s="257"/>
      <c r="TXB16" s="257"/>
      <c r="TXC16" s="257"/>
      <c r="TXD16" s="257"/>
      <c r="TXE16" s="257"/>
      <c r="TXF16" s="257"/>
      <c r="TXG16" s="257"/>
      <c r="TXH16" s="257"/>
      <c r="TXI16" s="257"/>
      <c r="TXJ16" s="257"/>
      <c r="TXK16" s="257"/>
      <c r="TXL16" s="257"/>
      <c r="TXM16" s="257"/>
      <c r="TXN16" s="257"/>
      <c r="TXO16" s="257"/>
      <c r="TXP16" s="257"/>
      <c r="TXQ16" s="257"/>
      <c r="TXR16" s="257"/>
      <c r="TXS16" s="257"/>
      <c r="TXT16" s="257"/>
      <c r="TXU16" s="257"/>
      <c r="TXV16" s="257"/>
      <c r="TXW16" s="257"/>
      <c r="TXX16" s="257"/>
      <c r="TXY16" s="257"/>
      <c r="TXZ16" s="257"/>
      <c r="TYA16" s="257"/>
      <c r="TYB16" s="257"/>
      <c r="TYC16" s="257"/>
      <c r="TYD16" s="257"/>
      <c r="TYE16" s="257"/>
      <c r="TYF16" s="257"/>
      <c r="TYG16" s="257"/>
      <c r="TYH16" s="257"/>
      <c r="TYI16" s="257"/>
      <c r="TYJ16" s="257"/>
      <c r="TYK16" s="257"/>
      <c r="TYL16" s="257"/>
      <c r="TYM16" s="257"/>
      <c r="TYN16" s="257"/>
      <c r="TYO16" s="257"/>
      <c r="TYP16" s="257"/>
      <c r="TYQ16" s="257"/>
      <c r="TYR16" s="257"/>
      <c r="TYS16" s="257"/>
      <c r="TYT16" s="257"/>
      <c r="TYU16" s="257"/>
      <c r="TYV16" s="257"/>
      <c r="TYW16" s="257"/>
      <c r="TYX16" s="257"/>
      <c r="TYY16" s="257"/>
      <c r="TYZ16" s="257"/>
      <c r="TZA16" s="257"/>
      <c r="TZB16" s="257"/>
      <c r="TZC16" s="257"/>
      <c r="TZD16" s="257"/>
      <c r="TZE16" s="257"/>
      <c r="TZF16" s="257"/>
      <c r="TZG16" s="257"/>
      <c r="TZH16" s="257"/>
      <c r="TZI16" s="257"/>
      <c r="TZJ16" s="257"/>
      <c r="TZK16" s="257"/>
      <c r="TZL16" s="257"/>
      <c r="TZM16" s="257"/>
      <c r="TZN16" s="257"/>
      <c r="TZO16" s="257"/>
      <c r="TZP16" s="257"/>
      <c r="TZQ16" s="257"/>
      <c r="TZR16" s="257"/>
      <c r="TZS16" s="257"/>
      <c r="TZT16" s="257"/>
      <c r="TZU16" s="257"/>
      <c r="TZV16" s="257"/>
      <c r="TZW16" s="257"/>
      <c r="TZX16" s="257"/>
      <c r="TZY16" s="257"/>
      <c r="TZZ16" s="257"/>
      <c r="UAA16" s="257"/>
      <c r="UAB16" s="257"/>
      <c r="UAC16" s="257"/>
      <c r="UAD16" s="257"/>
      <c r="UAE16" s="257"/>
      <c r="UAF16" s="257"/>
      <c r="UAG16" s="257"/>
      <c r="UAH16" s="257"/>
      <c r="UAI16" s="257"/>
      <c r="UAJ16" s="257"/>
      <c r="UAK16" s="257"/>
      <c r="UAL16" s="257"/>
      <c r="UAM16" s="257"/>
      <c r="UAN16" s="257"/>
      <c r="UAO16" s="257"/>
      <c r="UAP16" s="257"/>
      <c r="UAQ16" s="257"/>
      <c r="UAR16" s="257"/>
      <c r="UAS16" s="257"/>
      <c r="UAT16" s="257"/>
      <c r="UAU16" s="257"/>
      <c r="UAV16" s="257"/>
      <c r="UAW16" s="257"/>
      <c r="UAX16" s="257"/>
      <c r="UAY16" s="257"/>
      <c r="UAZ16" s="257"/>
      <c r="UBA16" s="257"/>
      <c r="UBB16" s="257"/>
      <c r="UBC16" s="257"/>
      <c r="UBD16" s="257"/>
      <c r="UBE16" s="257"/>
      <c r="UBF16" s="257"/>
      <c r="UBG16" s="257"/>
      <c r="UBH16" s="257"/>
      <c r="UBI16" s="257"/>
      <c r="UBJ16" s="257"/>
      <c r="UBK16" s="257"/>
      <c r="UBL16" s="257"/>
      <c r="UBM16" s="257"/>
      <c r="UBN16" s="257"/>
      <c r="UBO16" s="257"/>
      <c r="UBP16" s="257"/>
      <c r="UBQ16" s="257"/>
      <c r="UBR16" s="257"/>
      <c r="UBS16" s="257"/>
      <c r="UBT16" s="257"/>
      <c r="UBU16" s="257"/>
      <c r="UBV16" s="257"/>
      <c r="UBW16" s="257"/>
      <c r="UBX16" s="257"/>
      <c r="UBY16" s="257"/>
      <c r="UBZ16" s="257"/>
      <c r="UCA16" s="257"/>
      <c r="UCB16" s="257"/>
      <c r="UCC16" s="257"/>
      <c r="UCD16" s="257"/>
      <c r="UCE16" s="257"/>
      <c r="UCF16" s="257"/>
      <c r="UCG16" s="257"/>
      <c r="UCH16" s="257"/>
      <c r="UCI16" s="257"/>
      <c r="UCJ16" s="257"/>
      <c r="UCK16" s="257"/>
      <c r="UCL16" s="257"/>
      <c r="UCM16" s="257"/>
      <c r="UCN16" s="257"/>
      <c r="UCO16" s="257"/>
      <c r="UCP16" s="257"/>
      <c r="UCQ16" s="257"/>
      <c r="UCR16" s="257"/>
      <c r="UCS16" s="257"/>
      <c r="UCT16" s="257"/>
      <c r="UCU16" s="257"/>
      <c r="UCV16" s="257"/>
      <c r="UCW16" s="257"/>
      <c r="UCX16" s="257"/>
      <c r="UCY16" s="257"/>
      <c r="UCZ16" s="257"/>
      <c r="UDA16" s="257"/>
      <c r="UDB16" s="257"/>
      <c r="UDC16" s="257"/>
      <c r="UDD16" s="257"/>
      <c r="UDE16" s="257"/>
      <c r="UDF16" s="257"/>
      <c r="UDG16" s="257"/>
      <c r="UDH16" s="257"/>
      <c r="UDI16" s="257"/>
      <c r="UDJ16" s="257"/>
      <c r="UDK16" s="257"/>
      <c r="UDL16" s="257"/>
      <c r="UDM16" s="257"/>
      <c r="UDN16" s="257"/>
      <c r="UDO16" s="257"/>
      <c r="UDP16" s="257"/>
      <c r="UDQ16" s="257"/>
      <c r="UDR16" s="257"/>
      <c r="UDS16" s="257"/>
      <c r="UDT16" s="257"/>
      <c r="UDU16" s="257"/>
      <c r="UDV16" s="257"/>
      <c r="UDW16" s="257"/>
      <c r="UDX16" s="257"/>
      <c r="UDY16" s="257"/>
      <c r="UDZ16" s="257"/>
      <c r="UEA16" s="257"/>
      <c r="UEB16" s="257"/>
      <c r="UEC16" s="257"/>
      <c r="UED16" s="257"/>
      <c r="UEE16" s="257"/>
      <c r="UEF16" s="257"/>
      <c r="UEG16" s="257"/>
      <c r="UEH16" s="257"/>
      <c r="UEI16" s="257"/>
      <c r="UEJ16" s="257"/>
      <c r="UEK16" s="257"/>
      <c r="UEL16" s="257"/>
      <c r="UEM16" s="257"/>
      <c r="UEN16" s="257"/>
      <c r="UEO16" s="257"/>
      <c r="UEP16" s="257"/>
      <c r="UEQ16" s="257"/>
      <c r="UER16" s="257"/>
      <c r="UES16" s="257"/>
      <c r="UET16" s="257"/>
      <c r="UEU16" s="257"/>
      <c r="UEV16" s="257"/>
      <c r="UEW16" s="257"/>
      <c r="UEX16" s="257"/>
      <c r="UEY16" s="257"/>
      <c r="UEZ16" s="257"/>
      <c r="UFA16" s="257"/>
      <c r="UFB16" s="257"/>
      <c r="UFC16" s="257"/>
      <c r="UFD16" s="257"/>
      <c r="UFE16" s="257"/>
      <c r="UFF16" s="257"/>
      <c r="UFG16" s="257"/>
      <c r="UFH16" s="257"/>
      <c r="UFI16" s="257"/>
      <c r="UFJ16" s="257"/>
      <c r="UFK16" s="257"/>
      <c r="UFL16" s="257"/>
      <c r="UFM16" s="257"/>
      <c r="UFN16" s="257"/>
      <c r="UFO16" s="257"/>
      <c r="UFP16" s="257"/>
      <c r="UFQ16" s="257"/>
      <c r="UFR16" s="257"/>
      <c r="UFS16" s="257"/>
      <c r="UFT16" s="257"/>
      <c r="UFU16" s="257"/>
      <c r="UFV16" s="257"/>
      <c r="UFW16" s="257"/>
      <c r="UFX16" s="257"/>
      <c r="UFY16" s="257"/>
      <c r="UFZ16" s="257"/>
      <c r="UGA16" s="257"/>
      <c r="UGB16" s="257"/>
      <c r="UGC16" s="257"/>
      <c r="UGD16" s="257"/>
      <c r="UGE16" s="257"/>
      <c r="UGF16" s="257"/>
      <c r="UGG16" s="257"/>
      <c r="UGH16" s="257"/>
      <c r="UGI16" s="257"/>
      <c r="UGJ16" s="257"/>
      <c r="UGK16" s="257"/>
      <c r="UGL16" s="257"/>
      <c r="UGM16" s="257"/>
      <c r="UGN16" s="257"/>
      <c r="UGO16" s="257"/>
      <c r="UGP16" s="257"/>
      <c r="UGQ16" s="257"/>
      <c r="UGR16" s="257"/>
      <c r="UGS16" s="257"/>
      <c r="UGT16" s="257"/>
      <c r="UGU16" s="257"/>
      <c r="UGV16" s="257"/>
      <c r="UGW16" s="257"/>
      <c r="UGX16" s="257"/>
      <c r="UGY16" s="257"/>
      <c r="UGZ16" s="257"/>
      <c r="UHA16" s="257"/>
      <c r="UHB16" s="257"/>
      <c r="UHC16" s="257"/>
      <c r="UHD16" s="257"/>
      <c r="UHE16" s="257"/>
      <c r="UHF16" s="257"/>
      <c r="UHG16" s="257"/>
      <c r="UHH16" s="257"/>
      <c r="UHI16" s="257"/>
      <c r="UHJ16" s="257"/>
      <c r="UHK16" s="257"/>
      <c r="UHL16" s="257"/>
      <c r="UHM16" s="257"/>
      <c r="UHN16" s="257"/>
      <c r="UHO16" s="257"/>
      <c r="UHP16" s="257"/>
      <c r="UHQ16" s="257"/>
      <c r="UHR16" s="257"/>
      <c r="UHS16" s="257"/>
      <c r="UHT16" s="257"/>
      <c r="UHU16" s="257"/>
      <c r="UHV16" s="257"/>
      <c r="UHW16" s="257"/>
      <c r="UHX16" s="257"/>
      <c r="UHY16" s="257"/>
      <c r="UHZ16" s="257"/>
      <c r="UIA16" s="257"/>
      <c r="UIB16" s="257"/>
      <c r="UIC16" s="257"/>
      <c r="UID16" s="257"/>
      <c r="UIE16" s="257"/>
      <c r="UIF16" s="257"/>
      <c r="UIG16" s="257"/>
      <c r="UIH16" s="257"/>
      <c r="UII16" s="257"/>
      <c r="UIJ16" s="257"/>
      <c r="UIK16" s="257"/>
      <c r="UIL16" s="257"/>
      <c r="UIM16" s="257"/>
      <c r="UIN16" s="257"/>
      <c r="UIO16" s="257"/>
      <c r="UIP16" s="257"/>
      <c r="UIQ16" s="257"/>
      <c r="UIR16" s="257"/>
      <c r="UIS16" s="257"/>
      <c r="UIT16" s="257"/>
      <c r="UIU16" s="257"/>
      <c r="UIV16" s="257"/>
      <c r="UIW16" s="257"/>
      <c r="UIX16" s="257"/>
      <c r="UIY16" s="257"/>
      <c r="UIZ16" s="257"/>
      <c r="UJA16" s="257"/>
      <c r="UJB16" s="257"/>
      <c r="UJC16" s="257"/>
      <c r="UJD16" s="257"/>
      <c r="UJE16" s="257"/>
      <c r="UJF16" s="257"/>
      <c r="UJG16" s="257"/>
      <c r="UJH16" s="257"/>
      <c r="UJI16" s="257"/>
      <c r="UJJ16" s="257"/>
      <c r="UJK16" s="257"/>
      <c r="UJL16" s="257"/>
      <c r="UJM16" s="257"/>
      <c r="UJN16" s="257"/>
      <c r="UJO16" s="257"/>
      <c r="UJP16" s="257"/>
      <c r="UJQ16" s="257"/>
      <c r="UJR16" s="257"/>
      <c r="UJS16" s="257"/>
      <c r="UJT16" s="257"/>
      <c r="UJU16" s="257"/>
      <c r="UJV16" s="257"/>
      <c r="UJW16" s="257"/>
      <c r="UJX16" s="257"/>
      <c r="UJY16" s="257"/>
      <c r="UJZ16" s="257"/>
      <c r="UKA16" s="257"/>
      <c r="UKB16" s="257"/>
      <c r="UKC16" s="257"/>
      <c r="UKD16" s="257"/>
      <c r="UKE16" s="257"/>
      <c r="UKF16" s="257"/>
      <c r="UKG16" s="257"/>
      <c r="UKH16" s="257"/>
      <c r="UKI16" s="257"/>
      <c r="UKJ16" s="257"/>
      <c r="UKK16" s="257"/>
      <c r="UKL16" s="257"/>
      <c r="UKM16" s="257"/>
      <c r="UKN16" s="257"/>
      <c r="UKO16" s="257"/>
      <c r="UKP16" s="257"/>
      <c r="UKQ16" s="257"/>
      <c r="UKR16" s="257"/>
      <c r="UKS16" s="257"/>
      <c r="UKT16" s="257"/>
      <c r="UKU16" s="257"/>
      <c r="UKV16" s="257"/>
      <c r="UKW16" s="257"/>
      <c r="UKX16" s="257"/>
      <c r="UKY16" s="257"/>
      <c r="UKZ16" s="257"/>
      <c r="ULA16" s="257"/>
      <c r="ULB16" s="257"/>
      <c r="ULC16" s="257"/>
      <c r="ULD16" s="257"/>
      <c r="ULE16" s="257"/>
      <c r="ULF16" s="257"/>
      <c r="ULG16" s="257"/>
      <c r="ULH16" s="257"/>
      <c r="ULI16" s="257"/>
      <c r="ULJ16" s="257"/>
      <c r="ULK16" s="257"/>
      <c r="ULL16" s="257"/>
      <c r="ULM16" s="257"/>
      <c r="ULN16" s="257"/>
      <c r="ULO16" s="257"/>
      <c r="ULP16" s="257"/>
      <c r="ULQ16" s="257"/>
      <c r="ULR16" s="257"/>
      <c r="ULS16" s="257"/>
      <c r="ULT16" s="257"/>
      <c r="ULU16" s="257"/>
      <c r="ULV16" s="257"/>
      <c r="ULW16" s="257"/>
      <c r="ULX16" s="257"/>
      <c r="ULY16" s="257"/>
      <c r="ULZ16" s="257"/>
      <c r="UMA16" s="257"/>
      <c r="UMB16" s="257"/>
      <c r="UMC16" s="257"/>
      <c r="UMD16" s="257"/>
      <c r="UME16" s="257"/>
      <c r="UMF16" s="257"/>
      <c r="UMG16" s="257"/>
      <c r="UMH16" s="257"/>
      <c r="UMI16" s="257"/>
      <c r="UMJ16" s="257"/>
      <c r="UMK16" s="257"/>
      <c r="UML16" s="257"/>
      <c r="UMM16" s="257"/>
      <c r="UMN16" s="257"/>
      <c r="UMO16" s="257"/>
      <c r="UMP16" s="257"/>
      <c r="UMQ16" s="257"/>
      <c r="UMR16" s="257"/>
      <c r="UMS16" s="257"/>
      <c r="UMT16" s="257"/>
      <c r="UMU16" s="257"/>
      <c r="UMV16" s="257"/>
      <c r="UMW16" s="257"/>
      <c r="UMX16" s="257"/>
      <c r="UMY16" s="257"/>
      <c r="UMZ16" s="257"/>
      <c r="UNA16" s="257"/>
      <c r="UNB16" s="257"/>
      <c r="UNC16" s="257"/>
      <c r="UND16" s="257"/>
      <c r="UNE16" s="257"/>
      <c r="UNF16" s="257"/>
      <c r="UNG16" s="257"/>
      <c r="UNH16" s="257"/>
      <c r="UNI16" s="257"/>
      <c r="UNJ16" s="257"/>
      <c r="UNK16" s="257"/>
      <c r="UNL16" s="257"/>
      <c r="UNM16" s="257"/>
      <c r="UNN16" s="257"/>
      <c r="UNO16" s="257"/>
      <c r="UNP16" s="257"/>
      <c r="UNQ16" s="257"/>
      <c r="UNR16" s="257"/>
      <c r="UNS16" s="257"/>
      <c r="UNT16" s="257"/>
      <c r="UNU16" s="257"/>
      <c r="UNV16" s="257"/>
      <c r="UNW16" s="257"/>
      <c r="UNX16" s="257"/>
      <c r="UNY16" s="257"/>
      <c r="UNZ16" s="257"/>
      <c r="UOA16" s="257"/>
      <c r="UOB16" s="257"/>
      <c r="UOC16" s="257"/>
      <c r="UOD16" s="257"/>
      <c r="UOE16" s="257"/>
      <c r="UOF16" s="257"/>
      <c r="UOG16" s="257"/>
      <c r="UOH16" s="257"/>
      <c r="UOI16" s="257"/>
      <c r="UOJ16" s="257"/>
      <c r="UOK16" s="257"/>
      <c r="UOL16" s="257"/>
      <c r="UOM16" s="257"/>
      <c r="UON16" s="257"/>
      <c r="UOO16" s="257"/>
      <c r="UOP16" s="257"/>
      <c r="UOQ16" s="257"/>
      <c r="UOR16" s="257"/>
      <c r="UOS16" s="257"/>
      <c r="UOT16" s="257"/>
      <c r="UOU16" s="257"/>
      <c r="UOV16" s="257"/>
      <c r="UOW16" s="257"/>
      <c r="UOX16" s="257"/>
      <c r="UOY16" s="257"/>
      <c r="UOZ16" s="257"/>
      <c r="UPA16" s="257"/>
      <c r="UPB16" s="257"/>
      <c r="UPC16" s="257"/>
      <c r="UPD16" s="257"/>
      <c r="UPE16" s="257"/>
      <c r="UPF16" s="257"/>
      <c r="UPG16" s="257"/>
      <c r="UPH16" s="257"/>
      <c r="UPI16" s="257"/>
      <c r="UPJ16" s="257"/>
      <c r="UPK16" s="257"/>
      <c r="UPL16" s="257"/>
      <c r="UPM16" s="257"/>
      <c r="UPN16" s="257"/>
      <c r="UPO16" s="257"/>
      <c r="UPP16" s="257"/>
      <c r="UPQ16" s="257"/>
      <c r="UPR16" s="257"/>
      <c r="UPS16" s="257"/>
      <c r="UPT16" s="257"/>
      <c r="UPU16" s="257"/>
      <c r="UPV16" s="257"/>
      <c r="UPW16" s="257"/>
      <c r="UPX16" s="257"/>
      <c r="UPY16" s="257"/>
      <c r="UPZ16" s="257"/>
      <c r="UQA16" s="257"/>
      <c r="UQB16" s="257"/>
      <c r="UQC16" s="257"/>
      <c r="UQD16" s="257"/>
      <c r="UQE16" s="257"/>
      <c r="UQF16" s="257"/>
      <c r="UQG16" s="257"/>
      <c r="UQH16" s="257"/>
      <c r="UQI16" s="257"/>
      <c r="UQJ16" s="257"/>
      <c r="UQK16" s="257"/>
      <c r="UQL16" s="257"/>
      <c r="UQM16" s="257"/>
      <c r="UQN16" s="257"/>
      <c r="UQO16" s="257"/>
      <c r="UQP16" s="257"/>
      <c r="UQQ16" s="257"/>
      <c r="UQR16" s="257"/>
      <c r="UQS16" s="257"/>
      <c r="UQT16" s="257"/>
      <c r="UQU16" s="257"/>
      <c r="UQV16" s="257"/>
      <c r="UQW16" s="257"/>
      <c r="UQX16" s="257"/>
      <c r="UQY16" s="257"/>
      <c r="UQZ16" s="257"/>
      <c r="URA16" s="257"/>
      <c r="URB16" s="257"/>
      <c r="URC16" s="257"/>
      <c r="URD16" s="257"/>
      <c r="URE16" s="257"/>
      <c r="URF16" s="257"/>
      <c r="URG16" s="257"/>
      <c r="URH16" s="257"/>
      <c r="URI16" s="257"/>
      <c r="URJ16" s="257"/>
      <c r="URK16" s="257"/>
      <c r="URL16" s="257"/>
      <c r="URM16" s="257"/>
      <c r="URN16" s="257"/>
      <c r="URO16" s="257"/>
      <c r="URP16" s="257"/>
      <c r="URQ16" s="257"/>
      <c r="URR16" s="257"/>
      <c r="URS16" s="257"/>
      <c r="URT16" s="257"/>
      <c r="URU16" s="257"/>
      <c r="URV16" s="257"/>
      <c r="URW16" s="257"/>
      <c r="URX16" s="257"/>
      <c r="URY16" s="257"/>
      <c r="URZ16" s="257"/>
      <c r="USA16" s="257"/>
      <c r="USB16" s="257"/>
      <c r="USC16" s="257"/>
      <c r="USD16" s="257"/>
      <c r="USE16" s="257"/>
      <c r="USF16" s="257"/>
      <c r="USG16" s="257"/>
      <c r="USH16" s="257"/>
      <c r="USI16" s="257"/>
      <c r="USJ16" s="257"/>
      <c r="USK16" s="257"/>
      <c r="USL16" s="257"/>
      <c r="USM16" s="257"/>
      <c r="USN16" s="257"/>
      <c r="USO16" s="257"/>
      <c r="USP16" s="257"/>
      <c r="USQ16" s="257"/>
      <c r="USR16" s="257"/>
      <c r="USS16" s="257"/>
      <c r="UST16" s="257"/>
      <c r="USU16" s="257"/>
      <c r="USV16" s="257"/>
      <c r="USW16" s="257"/>
      <c r="USX16" s="257"/>
      <c r="USY16" s="257"/>
      <c r="USZ16" s="257"/>
      <c r="UTA16" s="257"/>
      <c r="UTB16" s="257"/>
      <c r="UTC16" s="257"/>
      <c r="UTD16" s="257"/>
      <c r="UTE16" s="257"/>
      <c r="UTF16" s="257"/>
      <c r="UTG16" s="257"/>
      <c r="UTH16" s="257"/>
      <c r="UTI16" s="257"/>
      <c r="UTJ16" s="257"/>
      <c r="UTK16" s="257"/>
      <c r="UTL16" s="257"/>
      <c r="UTM16" s="257"/>
      <c r="UTN16" s="257"/>
      <c r="UTO16" s="257"/>
      <c r="UTP16" s="257"/>
      <c r="UTQ16" s="257"/>
      <c r="UTR16" s="257"/>
      <c r="UTS16" s="257"/>
      <c r="UTT16" s="257"/>
      <c r="UTU16" s="257"/>
      <c r="UTV16" s="257"/>
      <c r="UTW16" s="257"/>
      <c r="UTX16" s="257"/>
      <c r="UTY16" s="257"/>
      <c r="UTZ16" s="257"/>
      <c r="UUA16" s="257"/>
      <c r="UUB16" s="257"/>
      <c r="UUC16" s="257"/>
      <c r="UUD16" s="257"/>
      <c r="UUE16" s="257"/>
      <c r="UUF16" s="257"/>
      <c r="UUG16" s="257"/>
      <c r="UUH16" s="257"/>
      <c r="UUI16" s="257"/>
      <c r="UUJ16" s="257"/>
      <c r="UUK16" s="257"/>
      <c r="UUL16" s="257"/>
      <c r="UUM16" s="257"/>
      <c r="UUN16" s="257"/>
      <c r="UUO16" s="257"/>
      <c r="UUP16" s="257"/>
      <c r="UUQ16" s="257"/>
      <c r="UUR16" s="257"/>
      <c r="UUS16" s="257"/>
      <c r="UUT16" s="257"/>
      <c r="UUU16" s="257"/>
      <c r="UUV16" s="257"/>
      <c r="UUW16" s="257"/>
      <c r="UUX16" s="257"/>
      <c r="UUY16" s="257"/>
      <c r="UUZ16" s="257"/>
      <c r="UVA16" s="257"/>
      <c r="UVB16" s="257"/>
      <c r="UVC16" s="257"/>
      <c r="UVD16" s="257"/>
      <c r="UVE16" s="257"/>
      <c r="UVF16" s="257"/>
      <c r="UVG16" s="257"/>
      <c r="UVH16" s="257"/>
      <c r="UVI16" s="257"/>
      <c r="UVJ16" s="257"/>
      <c r="UVK16" s="257"/>
      <c r="UVL16" s="257"/>
      <c r="UVM16" s="257"/>
      <c r="UVN16" s="257"/>
      <c r="UVO16" s="257"/>
      <c r="UVP16" s="257"/>
      <c r="UVQ16" s="257"/>
      <c r="UVR16" s="257"/>
      <c r="UVS16" s="257"/>
      <c r="UVT16" s="257"/>
      <c r="UVU16" s="257"/>
      <c r="UVV16" s="257"/>
      <c r="UVW16" s="257"/>
      <c r="UVX16" s="257"/>
      <c r="UVY16" s="257"/>
      <c r="UVZ16" s="257"/>
      <c r="UWA16" s="257"/>
      <c r="UWB16" s="257"/>
      <c r="UWC16" s="257"/>
      <c r="UWD16" s="257"/>
      <c r="UWE16" s="257"/>
      <c r="UWF16" s="257"/>
      <c r="UWG16" s="257"/>
      <c r="UWH16" s="257"/>
      <c r="UWI16" s="257"/>
      <c r="UWJ16" s="257"/>
      <c r="UWK16" s="257"/>
      <c r="UWL16" s="257"/>
      <c r="UWM16" s="257"/>
      <c r="UWN16" s="257"/>
      <c r="UWO16" s="257"/>
      <c r="UWP16" s="257"/>
      <c r="UWQ16" s="257"/>
      <c r="UWR16" s="257"/>
      <c r="UWS16" s="257"/>
      <c r="UWT16" s="257"/>
      <c r="UWU16" s="257"/>
      <c r="UWV16" s="257"/>
      <c r="UWW16" s="257"/>
      <c r="UWX16" s="257"/>
      <c r="UWY16" s="257"/>
      <c r="UWZ16" s="257"/>
      <c r="UXA16" s="257"/>
      <c r="UXB16" s="257"/>
      <c r="UXC16" s="257"/>
      <c r="UXD16" s="257"/>
      <c r="UXE16" s="257"/>
      <c r="UXF16" s="257"/>
      <c r="UXG16" s="257"/>
      <c r="UXH16" s="257"/>
      <c r="UXI16" s="257"/>
      <c r="UXJ16" s="257"/>
      <c r="UXK16" s="257"/>
      <c r="UXL16" s="257"/>
      <c r="UXM16" s="257"/>
      <c r="UXN16" s="257"/>
      <c r="UXO16" s="257"/>
      <c r="UXP16" s="257"/>
      <c r="UXQ16" s="257"/>
      <c r="UXR16" s="257"/>
      <c r="UXS16" s="257"/>
      <c r="UXT16" s="257"/>
      <c r="UXU16" s="257"/>
      <c r="UXV16" s="257"/>
      <c r="UXW16" s="257"/>
      <c r="UXX16" s="257"/>
      <c r="UXY16" s="257"/>
      <c r="UXZ16" s="257"/>
      <c r="UYA16" s="257"/>
      <c r="UYB16" s="257"/>
      <c r="UYC16" s="257"/>
      <c r="UYD16" s="257"/>
      <c r="UYE16" s="257"/>
      <c r="UYF16" s="257"/>
      <c r="UYG16" s="257"/>
      <c r="UYH16" s="257"/>
      <c r="UYI16" s="257"/>
      <c r="UYJ16" s="257"/>
      <c r="UYK16" s="257"/>
      <c r="UYL16" s="257"/>
      <c r="UYM16" s="257"/>
      <c r="UYN16" s="257"/>
      <c r="UYO16" s="257"/>
      <c r="UYP16" s="257"/>
      <c r="UYQ16" s="257"/>
      <c r="UYR16" s="257"/>
      <c r="UYS16" s="257"/>
      <c r="UYT16" s="257"/>
      <c r="UYU16" s="257"/>
      <c r="UYV16" s="257"/>
      <c r="UYW16" s="257"/>
      <c r="UYX16" s="257"/>
      <c r="UYY16" s="257"/>
      <c r="UYZ16" s="257"/>
      <c r="UZA16" s="257"/>
      <c r="UZB16" s="257"/>
      <c r="UZC16" s="257"/>
      <c r="UZD16" s="257"/>
      <c r="UZE16" s="257"/>
      <c r="UZF16" s="257"/>
      <c r="UZG16" s="257"/>
      <c r="UZH16" s="257"/>
      <c r="UZI16" s="257"/>
      <c r="UZJ16" s="257"/>
      <c r="UZK16" s="257"/>
      <c r="UZL16" s="257"/>
      <c r="UZM16" s="257"/>
      <c r="UZN16" s="257"/>
      <c r="UZO16" s="257"/>
      <c r="UZP16" s="257"/>
      <c r="UZQ16" s="257"/>
      <c r="UZR16" s="257"/>
      <c r="UZS16" s="257"/>
      <c r="UZT16" s="257"/>
      <c r="UZU16" s="257"/>
      <c r="UZV16" s="257"/>
      <c r="UZW16" s="257"/>
      <c r="UZX16" s="257"/>
      <c r="UZY16" s="257"/>
      <c r="UZZ16" s="257"/>
      <c r="VAA16" s="257"/>
      <c r="VAB16" s="257"/>
      <c r="VAC16" s="257"/>
      <c r="VAD16" s="257"/>
      <c r="VAE16" s="257"/>
      <c r="VAF16" s="257"/>
      <c r="VAG16" s="257"/>
      <c r="VAH16" s="257"/>
      <c r="VAI16" s="257"/>
      <c r="VAJ16" s="257"/>
      <c r="VAK16" s="257"/>
      <c r="VAL16" s="257"/>
      <c r="VAM16" s="257"/>
      <c r="VAN16" s="257"/>
      <c r="VAO16" s="257"/>
      <c r="VAP16" s="257"/>
      <c r="VAQ16" s="257"/>
      <c r="VAR16" s="257"/>
      <c r="VAS16" s="257"/>
      <c r="VAT16" s="257"/>
      <c r="VAU16" s="257"/>
      <c r="VAV16" s="257"/>
      <c r="VAW16" s="257"/>
      <c r="VAX16" s="257"/>
      <c r="VAY16" s="257"/>
      <c r="VAZ16" s="257"/>
      <c r="VBA16" s="257"/>
      <c r="VBB16" s="257"/>
      <c r="VBC16" s="257"/>
      <c r="VBD16" s="257"/>
      <c r="VBE16" s="257"/>
      <c r="VBF16" s="257"/>
      <c r="VBG16" s="257"/>
      <c r="VBH16" s="257"/>
      <c r="VBI16" s="257"/>
      <c r="VBJ16" s="257"/>
      <c r="VBK16" s="257"/>
      <c r="VBL16" s="257"/>
      <c r="VBM16" s="257"/>
      <c r="VBN16" s="257"/>
      <c r="VBO16" s="257"/>
      <c r="VBP16" s="257"/>
      <c r="VBQ16" s="257"/>
      <c r="VBR16" s="257"/>
      <c r="VBS16" s="257"/>
      <c r="VBT16" s="257"/>
      <c r="VBU16" s="257"/>
      <c r="VBV16" s="257"/>
      <c r="VBW16" s="257"/>
      <c r="VBX16" s="257"/>
      <c r="VBY16" s="257"/>
      <c r="VBZ16" s="257"/>
      <c r="VCA16" s="257"/>
      <c r="VCB16" s="257"/>
      <c r="VCC16" s="257"/>
      <c r="VCD16" s="257"/>
      <c r="VCE16" s="257"/>
      <c r="VCF16" s="257"/>
      <c r="VCG16" s="257"/>
      <c r="VCH16" s="257"/>
      <c r="VCI16" s="257"/>
      <c r="VCJ16" s="257"/>
      <c r="VCK16" s="257"/>
      <c r="VCL16" s="257"/>
      <c r="VCM16" s="257"/>
      <c r="VCN16" s="257"/>
      <c r="VCO16" s="257"/>
      <c r="VCP16" s="257"/>
      <c r="VCQ16" s="257"/>
      <c r="VCR16" s="257"/>
      <c r="VCS16" s="257"/>
      <c r="VCT16" s="257"/>
      <c r="VCU16" s="257"/>
      <c r="VCV16" s="257"/>
      <c r="VCW16" s="257"/>
      <c r="VCX16" s="257"/>
      <c r="VCY16" s="257"/>
      <c r="VCZ16" s="257"/>
      <c r="VDA16" s="257"/>
      <c r="VDB16" s="257"/>
      <c r="VDC16" s="257"/>
      <c r="VDD16" s="257"/>
      <c r="VDE16" s="257"/>
      <c r="VDF16" s="257"/>
      <c r="VDG16" s="257"/>
      <c r="VDH16" s="257"/>
      <c r="VDI16" s="257"/>
      <c r="VDJ16" s="257"/>
      <c r="VDK16" s="257"/>
      <c r="VDL16" s="257"/>
      <c r="VDM16" s="257"/>
      <c r="VDN16" s="257"/>
      <c r="VDO16" s="257"/>
      <c r="VDP16" s="257"/>
      <c r="VDQ16" s="257"/>
      <c r="VDR16" s="257"/>
      <c r="VDS16" s="257"/>
      <c r="VDT16" s="257"/>
      <c r="VDU16" s="257"/>
      <c r="VDV16" s="257"/>
      <c r="VDW16" s="257"/>
      <c r="VDX16" s="257"/>
      <c r="VDY16" s="257"/>
      <c r="VDZ16" s="257"/>
      <c r="VEA16" s="257"/>
      <c r="VEB16" s="257"/>
      <c r="VEC16" s="257"/>
      <c r="VED16" s="257"/>
      <c r="VEE16" s="257"/>
      <c r="VEF16" s="257"/>
      <c r="VEG16" s="257"/>
      <c r="VEH16" s="257"/>
      <c r="VEI16" s="257"/>
      <c r="VEJ16" s="257"/>
      <c r="VEK16" s="257"/>
      <c r="VEL16" s="257"/>
      <c r="VEM16" s="257"/>
      <c r="VEN16" s="257"/>
      <c r="VEO16" s="257"/>
      <c r="VEP16" s="257"/>
      <c r="VEQ16" s="257"/>
      <c r="VER16" s="257"/>
      <c r="VES16" s="257"/>
      <c r="VET16" s="257"/>
      <c r="VEU16" s="257"/>
      <c r="VEV16" s="257"/>
      <c r="VEW16" s="257"/>
      <c r="VEX16" s="257"/>
      <c r="VEY16" s="257"/>
      <c r="VEZ16" s="257"/>
      <c r="VFA16" s="257"/>
      <c r="VFB16" s="257"/>
      <c r="VFC16" s="257"/>
      <c r="VFD16" s="257"/>
      <c r="VFE16" s="257"/>
      <c r="VFF16" s="257"/>
      <c r="VFG16" s="257"/>
      <c r="VFH16" s="257"/>
      <c r="VFI16" s="257"/>
      <c r="VFJ16" s="257"/>
      <c r="VFK16" s="257"/>
      <c r="VFL16" s="257"/>
      <c r="VFM16" s="257"/>
      <c r="VFN16" s="257"/>
      <c r="VFO16" s="257"/>
      <c r="VFP16" s="257"/>
      <c r="VFQ16" s="257"/>
      <c r="VFR16" s="257"/>
      <c r="VFS16" s="257"/>
      <c r="VFT16" s="257"/>
      <c r="VFU16" s="257"/>
      <c r="VFV16" s="257"/>
      <c r="VFW16" s="257"/>
      <c r="VFX16" s="257"/>
      <c r="VFY16" s="257"/>
      <c r="VFZ16" s="257"/>
      <c r="VGA16" s="257"/>
      <c r="VGB16" s="257"/>
      <c r="VGC16" s="257"/>
      <c r="VGD16" s="257"/>
      <c r="VGE16" s="257"/>
      <c r="VGF16" s="257"/>
      <c r="VGG16" s="257"/>
      <c r="VGH16" s="257"/>
      <c r="VGI16" s="257"/>
      <c r="VGJ16" s="257"/>
      <c r="VGK16" s="257"/>
      <c r="VGL16" s="257"/>
      <c r="VGM16" s="257"/>
      <c r="VGN16" s="257"/>
      <c r="VGO16" s="257"/>
      <c r="VGP16" s="257"/>
      <c r="VGQ16" s="257"/>
      <c r="VGR16" s="257"/>
      <c r="VGS16" s="257"/>
      <c r="VGT16" s="257"/>
      <c r="VGU16" s="257"/>
      <c r="VGV16" s="257"/>
      <c r="VGW16" s="257"/>
      <c r="VGX16" s="257"/>
      <c r="VGY16" s="257"/>
      <c r="VGZ16" s="257"/>
      <c r="VHA16" s="257"/>
      <c r="VHB16" s="257"/>
      <c r="VHC16" s="257"/>
      <c r="VHD16" s="257"/>
      <c r="VHE16" s="257"/>
      <c r="VHF16" s="257"/>
      <c r="VHG16" s="257"/>
      <c r="VHH16" s="257"/>
      <c r="VHI16" s="257"/>
      <c r="VHJ16" s="257"/>
      <c r="VHK16" s="257"/>
      <c r="VHL16" s="257"/>
      <c r="VHM16" s="257"/>
      <c r="VHN16" s="257"/>
      <c r="VHO16" s="257"/>
      <c r="VHP16" s="257"/>
      <c r="VHQ16" s="257"/>
      <c r="VHR16" s="257"/>
      <c r="VHS16" s="257"/>
      <c r="VHT16" s="257"/>
      <c r="VHU16" s="257"/>
      <c r="VHV16" s="257"/>
      <c r="VHW16" s="257"/>
      <c r="VHX16" s="257"/>
      <c r="VHY16" s="257"/>
      <c r="VHZ16" s="257"/>
      <c r="VIA16" s="257"/>
      <c r="VIB16" s="257"/>
      <c r="VIC16" s="257"/>
      <c r="VID16" s="257"/>
      <c r="VIE16" s="257"/>
      <c r="VIF16" s="257"/>
      <c r="VIG16" s="257"/>
      <c r="VIH16" s="257"/>
      <c r="VII16" s="257"/>
      <c r="VIJ16" s="257"/>
      <c r="VIK16" s="257"/>
      <c r="VIL16" s="257"/>
      <c r="VIM16" s="257"/>
      <c r="VIN16" s="257"/>
      <c r="VIO16" s="257"/>
      <c r="VIP16" s="257"/>
      <c r="VIQ16" s="257"/>
      <c r="VIR16" s="257"/>
      <c r="VIS16" s="257"/>
      <c r="VIT16" s="257"/>
      <c r="VIU16" s="257"/>
      <c r="VIV16" s="257"/>
      <c r="VIW16" s="257"/>
      <c r="VIX16" s="257"/>
      <c r="VIY16" s="257"/>
      <c r="VIZ16" s="257"/>
      <c r="VJA16" s="257"/>
      <c r="VJB16" s="257"/>
      <c r="VJC16" s="257"/>
      <c r="VJD16" s="257"/>
      <c r="VJE16" s="257"/>
      <c r="VJF16" s="257"/>
      <c r="VJG16" s="257"/>
      <c r="VJH16" s="257"/>
      <c r="VJI16" s="257"/>
      <c r="VJJ16" s="257"/>
      <c r="VJK16" s="257"/>
      <c r="VJL16" s="257"/>
      <c r="VJM16" s="257"/>
      <c r="VJN16" s="257"/>
      <c r="VJO16" s="257"/>
      <c r="VJP16" s="257"/>
      <c r="VJQ16" s="257"/>
      <c r="VJR16" s="257"/>
      <c r="VJS16" s="257"/>
      <c r="VJT16" s="257"/>
      <c r="VJU16" s="257"/>
      <c r="VJV16" s="257"/>
      <c r="VJW16" s="257"/>
      <c r="VJX16" s="257"/>
      <c r="VJY16" s="257"/>
      <c r="VJZ16" s="257"/>
      <c r="VKA16" s="257"/>
      <c r="VKB16" s="257"/>
      <c r="VKC16" s="257"/>
      <c r="VKD16" s="257"/>
      <c r="VKE16" s="257"/>
      <c r="VKF16" s="257"/>
      <c r="VKG16" s="257"/>
      <c r="VKH16" s="257"/>
      <c r="VKI16" s="257"/>
      <c r="VKJ16" s="257"/>
      <c r="VKK16" s="257"/>
      <c r="VKL16" s="257"/>
      <c r="VKM16" s="257"/>
      <c r="VKN16" s="257"/>
      <c r="VKO16" s="257"/>
      <c r="VKP16" s="257"/>
      <c r="VKQ16" s="257"/>
      <c r="VKR16" s="257"/>
      <c r="VKS16" s="257"/>
      <c r="VKT16" s="257"/>
      <c r="VKU16" s="257"/>
      <c r="VKV16" s="257"/>
      <c r="VKW16" s="257"/>
      <c r="VKX16" s="257"/>
      <c r="VKY16" s="257"/>
      <c r="VKZ16" s="257"/>
      <c r="VLA16" s="257"/>
      <c r="VLB16" s="257"/>
      <c r="VLC16" s="257"/>
      <c r="VLD16" s="257"/>
      <c r="VLE16" s="257"/>
      <c r="VLF16" s="257"/>
      <c r="VLG16" s="257"/>
      <c r="VLH16" s="257"/>
      <c r="VLI16" s="257"/>
      <c r="VLJ16" s="257"/>
      <c r="VLK16" s="257"/>
      <c r="VLL16" s="257"/>
      <c r="VLM16" s="257"/>
      <c r="VLN16" s="257"/>
      <c r="VLO16" s="257"/>
      <c r="VLP16" s="257"/>
      <c r="VLQ16" s="257"/>
      <c r="VLR16" s="257"/>
      <c r="VLS16" s="257"/>
      <c r="VLT16" s="257"/>
      <c r="VLU16" s="257"/>
      <c r="VLV16" s="257"/>
      <c r="VLW16" s="257"/>
      <c r="VLX16" s="257"/>
      <c r="VLY16" s="257"/>
      <c r="VLZ16" s="257"/>
      <c r="VMA16" s="257"/>
      <c r="VMB16" s="257"/>
      <c r="VMC16" s="257"/>
      <c r="VMD16" s="257"/>
      <c r="VME16" s="257"/>
      <c r="VMF16" s="257"/>
      <c r="VMG16" s="257"/>
      <c r="VMH16" s="257"/>
      <c r="VMI16" s="257"/>
      <c r="VMJ16" s="257"/>
      <c r="VMK16" s="257"/>
      <c r="VML16" s="257"/>
      <c r="VMM16" s="257"/>
      <c r="VMN16" s="257"/>
      <c r="VMO16" s="257"/>
      <c r="VMP16" s="257"/>
      <c r="VMQ16" s="257"/>
      <c r="VMR16" s="257"/>
      <c r="VMS16" s="257"/>
      <c r="VMT16" s="257"/>
      <c r="VMU16" s="257"/>
      <c r="VMV16" s="257"/>
      <c r="VMW16" s="257"/>
      <c r="VMX16" s="257"/>
      <c r="VMY16" s="257"/>
      <c r="VMZ16" s="257"/>
      <c r="VNA16" s="257"/>
      <c r="VNB16" s="257"/>
      <c r="VNC16" s="257"/>
      <c r="VND16" s="257"/>
      <c r="VNE16" s="257"/>
      <c r="VNF16" s="257"/>
      <c r="VNG16" s="257"/>
      <c r="VNH16" s="257"/>
      <c r="VNI16" s="257"/>
      <c r="VNJ16" s="257"/>
      <c r="VNK16" s="257"/>
      <c r="VNL16" s="257"/>
      <c r="VNM16" s="257"/>
      <c r="VNN16" s="257"/>
      <c r="VNO16" s="257"/>
      <c r="VNP16" s="257"/>
      <c r="VNQ16" s="257"/>
      <c r="VNR16" s="257"/>
      <c r="VNS16" s="257"/>
      <c r="VNT16" s="257"/>
      <c r="VNU16" s="257"/>
      <c r="VNV16" s="257"/>
      <c r="VNW16" s="257"/>
      <c r="VNX16" s="257"/>
      <c r="VNY16" s="257"/>
      <c r="VNZ16" s="257"/>
      <c r="VOA16" s="257"/>
      <c r="VOB16" s="257"/>
      <c r="VOC16" s="257"/>
      <c r="VOD16" s="257"/>
      <c r="VOE16" s="257"/>
      <c r="VOF16" s="257"/>
      <c r="VOG16" s="257"/>
      <c r="VOH16" s="257"/>
      <c r="VOI16" s="257"/>
      <c r="VOJ16" s="257"/>
      <c r="VOK16" s="257"/>
      <c r="VOL16" s="257"/>
      <c r="VOM16" s="257"/>
      <c r="VON16" s="257"/>
      <c r="VOO16" s="257"/>
      <c r="VOP16" s="257"/>
      <c r="VOQ16" s="257"/>
      <c r="VOR16" s="257"/>
      <c r="VOS16" s="257"/>
      <c r="VOT16" s="257"/>
      <c r="VOU16" s="257"/>
      <c r="VOV16" s="257"/>
      <c r="VOW16" s="257"/>
      <c r="VOX16" s="257"/>
      <c r="VOY16" s="257"/>
      <c r="VOZ16" s="257"/>
      <c r="VPA16" s="257"/>
      <c r="VPB16" s="257"/>
      <c r="VPC16" s="257"/>
      <c r="VPD16" s="257"/>
      <c r="VPE16" s="257"/>
      <c r="VPF16" s="257"/>
      <c r="VPG16" s="257"/>
      <c r="VPH16" s="257"/>
      <c r="VPI16" s="257"/>
      <c r="VPJ16" s="257"/>
      <c r="VPK16" s="257"/>
      <c r="VPL16" s="257"/>
      <c r="VPM16" s="257"/>
      <c r="VPN16" s="257"/>
      <c r="VPO16" s="257"/>
      <c r="VPP16" s="257"/>
      <c r="VPQ16" s="257"/>
      <c r="VPR16" s="257"/>
      <c r="VPS16" s="257"/>
      <c r="VPT16" s="257"/>
      <c r="VPU16" s="257"/>
      <c r="VPV16" s="257"/>
      <c r="VPW16" s="257"/>
      <c r="VPX16" s="257"/>
      <c r="VPY16" s="257"/>
      <c r="VPZ16" s="257"/>
      <c r="VQA16" s="257"/>
      <c r="VQB16" s="257"/>
      <c r="VQC16" s="257"/>
      <c r="VQD16" s="257"/>
      <c r="VQE16" s="257"/>
      <c r="VQF16" s="257"/>
      <c r="VQG16" s="257"/>
      <c r="VQH16" s="257"/>
      <c r="VQI16" s="257"/>
      <c r="VQJ16" s="257"/>
      <c r="VQK16" s="257"/>
      <c r="VQL16" s="257"/>
      <c r="VQM16" s="257"/>
      <c r="VQN16" s="257"/>
      <c r="VQO16" s="257"/>
      <c r="VQP16" s="257"/>
      <c r="VQQ16" s="257"/>
      <c r="VQR16" s="257"/>
      <c r="VQS16" s="257"/>
      <c r="VQT16" s="257"/>
      <c r="VQU16" s="257"/>
      <c r="VQV16" s="257"/>
      <c r="VQW16" s="257"/>
      <c r="VQX16" s="257"/>
      <c r="VQY16" s="257"/>
      <c r="VQZ16" s="257"/>
      <c r="VRA16" s="257"/>
      <c r="VRB16" s="257"/>
      <c r="VRC16" s="257"/>
      <c r="VRD16" s="257"/>
      <c r="VRE16" s="257"/>
      <c r="VRF16" s="257"/>
      <c r="VRG16" s="257"/>
      <c r="VRH16" s="257"/>
      <c r="VRI16" s="257"/>
      <c r="VRJ16" s="257"/>
      <c r="VRK16" s="257"/>
      <c r="VRL16" s="257"/>
      <c r="VRM16" s="257"/>
      <c r="VRN16" s="257"/>
      <c r="VRO16" s="257"/>
      <c r="VRP16" s="257"/>
      <c r="VRQ16" s="257"/>
      <c r="VRR16" s="257"/>
      <c r="VRS16" s="257"/>
      <c r="VRT16" s="257"/>
      <c r="VRU16" s="257"/>
      <c r="VRV16" s="257"/>
      <c r="VRW16" s="257"/>
      <c r="VRX16" s="257"/>
      <c r="VRY16" s="257"/>
      <c r="VRZ16" s="257"/>
      <c r="VSA16" s="257"/>
      <c r="VSB16" s="257"/>
      <c r="VSC16" s="257"/>
      <c r="VSD16" s="257"/>
      <c r="VSE16" s="257"/>
      <c r="VSF16" s="257"/>
      <c r="VSG16" s="257"/>
      <c r="VSH16" s="257"/>
      <c r="VSI16" s="257"/>
      <c r="VSJ16" s="257"/>
      <c r="VSK16" s="257"/>
      <c r="VSL16" s="257"/>
      <c r="VSM16" s="257"/>
      <c r="VSN16" s="257"/>
      <c r="VSO16" s="257"/>
      <c r="VSP16" s="257"/>
      <c r="VSQ16" s="257"/>
      <c r="VSR16" s="257"/>
      <c r="VSS16" s="257"/>
      <c r="VST16" s="257"/>
      <c r="VSU16" s="257"/>
      <c r="VSV16" s="257"/>
      <c r="VSW16" s="257"/>
      <c r="VSX16" s="257"/>
      <c r="VSY16" s="257"/>
      <c r="VSZ16" s="257"/>
      <c r="VTA16" s="257"/>
      <c r="VTB16" s="257"/>
      <c r="VTC16" s="257"/>
      <c r="VTD16" s="257"/>
      <c r="VTE16" s="257"/>
      <c r="VTF16" s="257"/>
      <c r="VTG16" s="257"/>
      <c r="VTH16" s="257"/>
      <c r="VTI16" s="257"/>
      <c r="VTJ16" s="257"/>
      <c r="VTK16" s="257"/>
      <c r="VTL16" s="257"/>
      <c r="VTM16" s="257"/>
      <c r="VTN16" s="257"/>
      <c r="VTO16" s="257"/>
      <c r="VTP16" s="257"/>
      <c r="VTQ16" s="257"/>
      <c r="VTR16" s="257"/>
      <c r="VTS16" s="257"/>
      <c r="VTT16" s="257"/>
      <c r="VTU16" s="257"/>
      <c r="VTV16" s="257"/>
      <c r="VTW16" s="257"/>
      <c r="VTX16" s="257"/>
      <c r="VTY16" s="257"/>
      <c r="VTZ16" s="257"/>
      <c r="VUA16" s="257"/>
      <c r="VUB16" s="257"/>
      <c r="VUC16" s="257"/>
      <c r="VUD16" s="257"/>
      <c r="VUE16" s="257"/>
      <c r="VUF16" s="257"/>
      <c r="VUG16" s="257"/>
      <c r="VUH16" s="257"/>
      <c r="VUI16" s="257"/>
      <c r="VUJ16" s="257"/>
      <c r="VUK16" s="257"/>
      <c r="VUL16" s="257"/>
      <c r="VUM16" s="257"/>
      <c r="VUN16" s="257"/>
      <c r="VUO16" s="257"/>
      <c r="VUP16" s="257"/>
      <c r="VUQ16" s="257"/>
      <c r="VUR16" s="257"/>
      <c r="VUS16" s="257"/>
      <c r="VUT16" s="257"/>
      <c r="VUU16" s="257"/>
      <c r="VUV16" s="257"/>
      <c r="VUW16" s="257"/>
      <c r="VUX16" s="257"/>
      <c r="VUY16" s="257"/>
      <c r="VUZ16" s="257"/>
      <c r="VVA16" s="257"/>
      <c r="VVB16" s="257"/>
      <c r="VVC16" s="257"/>
      <c r="VVD16" s="257"/>
      <c r="VVE16" s="257"/>
      <c r="VVF16" s="257"/>
      <c r="VVG16" s="257"/>
      <c r="VVH16" s="257"/>
      <c r="VVI16" s="257"/>
      <c r="VVJ16" s="257"/>
      <c r="VVK16" s="257"/>
      <c r="VVL16" s="257"/>
      <c r="VVM16" s="257"/>
      <c r="VVN16" s="257"/>
      <c r="VVO16" s="257"/>
      <c r="VVP16" s="257"/>
      <c r="VVQ16" s="257"/>
      <c r="VVR16" s="257"/>
      <c r="VVS16" s="257"/>
      <c r="VVT16" s="257"/>
      <c r="VVU16" s="257"/>
      <c r="VVV16" s="257"/>
      <c r="VVW16" s="257"/>
      <c r="VVX16" s="257"/>
      <c r="VVY16" s="257"/>
      <c r="VVZ16" s="257"/>
      <c r="VWA16" s="257"/>
      <c r="VWB16" s="257"/>
      <c r="VWC16" s="257"/>
      <c r="VWD16" s="257"/>
      <c r="VWE16" s="257"/>
      <c r="VWF16" s="257"/>
      <c r="VWG16" s="257"/>
      <c r="VWH16" s="257"/>
      <c r="VWI16" s="257"/>
      <c r="VWJ16" s="257"/>
      <c r="VWK16" s="257"/>
      <c r="VWL16" s="257"/>
      <c r="VWM16" s="257"/>
      <c r="VWN16" s="257"/>
      <c r="VWO16" s="257"/>
      <c r="VWP16" s="257"/>
      <c r="VWQ16" s="257"/>
      <c r="VWR16" s="257"/>
      <c r="VWS16" s="257"/>
      <c r="VWT16" s="257"/>
      <c r="VWU16" s="257"/>
      <c r="VWV16" s="257"/>
      <c r="VWW16" s="257"/>
      <c r="VWX16" s="257"/>
      <c r="VWY16" s="257"/>
      <c r="VWZ16" s="257"/>
      <c r="VXA16" s="257"/>
      <c r="VXB16" s="257"/>
      <c r="VXC16" s="257"/>
      <c r="VXD16" s="257"/>
      <c r="VXE16" s="257"/>
      <c r="VXF16" s="257"/>
      <c r="VXG16" s="257"/>
      <c r="VXH16" s="257"/>
      <c r="VXI16" s="257"/>
      <c r="VXJ16" s="257"/>
      <c r="VXK16" s="257"/>
      <c r="VXL16" s="257"/>
      <c r="VXM16" s="257"/>
      <c r="VXN16" s="257"/>
      <c r="VXO16" s="257"/>
      <c r="VXP16" s="257"/>
      <c r="VXQ16" s="257"/>
      <c r="VXR16" s="257"/>
      <c r="VXS16" s="257"/>
      <c r="VXT16" s="257"/>
      <c r="VXU16" s="257"/>
      <c r="VXV16" s="257"/>
      <c r="VXW16" s="257"/>
      <c r="VXX16" s="257"/>
      <c r="VXY16" s="257"/>
      <c r="VXZ16" s="257"/>
      <c r="VYA16" s="257"/>
      <c r="VYB16" s="257"/>
      <c r="VYC16" s="257"/>
      <c r="VYD16" s="257"/>
      <c r="VYE16" s="257"/>
      <c r="VYF16" s="257"/>
      <c r="VYG16" s="257"/>
      <c r="VYH16" s="257"/>
      <c r="VYI16" s="257"/>
      <c r="VYJ16" s="257"/>
      <c r="VYK16" s="257"/>
      <c r="VYL16" s="257"/>
      <c r="VYM16" s="257"/>
      <c r="VYN16" s="257"/>
      <c r="VYO16" s="257"/>
      <c r="VYP16" s="257"/>
      <c r="VYQ16" s="257"/>
      <c r="VYR16" s="257"/>
      <c r="VYS16" s="257"/>
      <c r="VYT16" s="257"/>
      <c r="VYU16" s="257"/>
      <c r="VYV16" s="257"/>
      <c r="VYW16" s="257"/>
      <c r="VYX16" s="257"/>
      <c r="VYY16" s="257"/>
      <c r="VYZ16" s="257"/>
      <c r="VZA16" s="257"/>
      <c r="VZB16" s="257"/>
      <c r="VZC16" s="257"/>
      <c r="VZD16" s="257"/>
      <c r="VZE16" s="257"/>
      <c r="VZF16" s="257"/>
      <c r="VZG16" s="257"/>
      <c r="VZH16" s="257"/>
      <c r="VZI16" s="257"/>
      <c r="VZJ16" s="257"/>
      <c r="VZK16" s="257"/>
      <c r="VZL16" s="257"/>
      <c r="VZM16" s="257"/>
      <c r="VZN16" s="257"/>
      <c r="VZO16" s="257"/>
      <c r="VZP16" s="257"/>
      <c r="VZQ16" s="257"/>
      <c r="VZR16" s="257"/>
      <c r="VZS16" s="257"/>
      <c r="VZT16" s="257"/>
      <c r="VZU16" s="257"/>
      <c r="VZV16" s="257"/>
      <c r="VZW16" s="257"/>
      <c r="VZX16" s="257"/>
      <c r="VZY16" s="257"/>
      <c r="VZZ16" s="257"/>
      <c r="WAA16" s="257"/>
      <c r="WAB16" s="257"/>
      <c r="WAC16" s="257"/>
      <c r="WAD16" s="257"/>
      <c r="WAE16" s="257"/>
      <c r="WAF16" s="257"/>
      <c r="WAG16" s="257"/>
      <c r="WAH16" s="257"/>
      <c r="WAI16" s="257"/>
      <c r="WAJ16" s="257"/>
      <c r="WAK16" s="257"/>
      <c r="WAL16" s="257"/>
      <c r="WAM16" s="257"/>
      <c r="WAN16" s="257"/>
      <c r="WAO16" s="257"/>
      <c r="WAP16" s="257"/>
      <c r="WAQ16" s="257"/>
      <c r="WAR16" s="257"/>
      <c r="WAS16" s="257"/>
      <c r="WAT16" s="257"/>
      <c r="WAU16" s="257"/>
      <c r="WAV16" s="257"/>
      <c r="WAW16" s="257"/>
      <c r="WAX16" s="257"/>
      <c r="WAY16" s="257"/>
      <c r="WAZ16" s="257"/>
      <c r="WBA16" s="257"/>
      <c r="WBB16" s="257"/>
      <c r="WBC16" s="257"/>
      <c r="WBD16" s="257"/>
      <c r="WBE16" s="257"/>
      <c r="WBF16" s="257"/>
      <c r="WBG16" s="257"/>
      <c r="WBH16" s="257"/>
      <c r="WBI16" s="257"/>
      <c r="WBJ16" s="257"/>
      <c r="WBK16" s="257"/>
      <c r="WBL16" s="257"/>
      <c r="WBM16" s="257"/>
      <c r="WBN16" s="257"/>
      <c r="WBO16" s="257"/>
      <c r="WBP16" s="257"/>
      <c r="WBQ16" s="257"/>
      <c r="WBR16" s="257"/>
      <c r="WBS16" s="257"/>
      <c r="WBT16" s="257"/>
      <c r="WBU16" s="257"/>
      <c r="WBV16" s="257"/>
      <c r="WBW16" s="257"/>
      <c r="WBX16" s="257"/>
      <c r="WBY16" s="257"/>
      <c r="WBZ16" s="257"/>
      <c r="WCA16" s="257"/>
      <c r="WCB16" s="257"/>
      <c r="WCC16" s="257"/>
      <c r="WCD16" s="257"/>
      <c r="WCE16" s="257"/>
      <c r="WCF16" s="257"/>
      <c r="WCG16" s="257"/>
      <c r="WCH16" s="257"/>
      <c r="WCI16" s="257"/>
      <c r="WCJ16" s="257"/>
      <c r="WCK16" s="257"/>
      <c r="WCL16" s="257"/>
      <c r="WCM16" s="257"/>
      <c r="WCN16" s="257"/>
      <c r="WCO16" s="257"/>
      <c r="WCP16" s="257"/>
      <c r="WCQ16" s="257"/>
      <c r="WCR16" s="257"/>
      <c r="WCS16" s="257"/>
      <c r="WCT16" s="257"/>
      <c r="WCU16" s="257"/>
      <c r="WCV16" s="257"/>
      <c r="WCW16" s="257"/>
      <c r="WCX16" s="257"/>
      <c r="WCY16" s="257"/>
      <c r="WCZ16" s="257"/>
      <c r="WDA16" s="257"/>
      <c r="WDB16" s="257"/>
      <c r="WDC16" s="257"/>
      <c r="WDD16" s="257"/>
      <c r="WDE16" s="257"/>
      <c r="WDF16" s="257"/>
      <c r="WDG16" s="257"/>
      <c r="WDH16" s="257"/>
      <c r="WDI16" s="257"/>
      <c r="WDJ16" s="257"/>
      <c r="WDK16" s="257"/>
      <c r="WDL16" s="257"/>
      <c r="WDM16" s="257"/>
      <c r="WDN16" s="257"/>
      <c r="WDO16" s="257"/>
      <c r="WDP16" s="257"/>
      <c r="WDQ16" s="257"/>
      <c r="WDR16" s="257"/>
      <c r="WDS16" s="257"/>
      <c r="WDT16" s="257"/>
      <c r="WDU16" s="257"/>
      <c r="WDV16" s="257"/>
      <c r="WDW16" s="257"/>
      <c r="WDX16" s="257"/>
      <c r="WDY16" s="257"/>
      <c r="WDZ16" s="257"/>
      <c r="WEA16" s="257"/>
      <c r="WEB16" s="257"/>
      <c r="WEC16" s="257"/>
      <c r="WED16" s="257"/>
      <c r="WEE16" s="257"/>
      <c r="WEF16" s="257"/>
      <c r="WEG16" s="257"/>
      <c r="WEH16" s="257"/>
      <c r="WEI16" s="257"/>
      <c r="WEJ16" s="257"/>
      <c r="WEK16" s="257"/>
      <c r="WEL16" s="257"/>
      <c r="WEM16" s="257"/>
      <c r="WEN16" s="257"/>
      <c r="WEO16" s="257"/>
      <c r="WEP16" s="257"/>
      <c r="WEQ16" s="257"/>
      <c r="WER16" s="257"/>
      <c r="WES16" s="257"/>
      <c r="WET16" s="257"/>
      <c r="WEU16" s="257"/>
      <c r="WEV16" s="257"/>
      <c r="WEW16" s="257"/>
      <c r="WEX16" s="257"/>
      <c r="WEY16" s="257"/>
      <c r="WEZ16" s="257"/>
      <c r="WFA16" s="257"/>
      <c r="WFB16" s="257"/>
      <c r="WFC16" s="257"/>
      <c r="WFD16" s="257"/>
      <c r="WFE16" s="257"/>
      <c r="WFF16" s="257"/>
      <c r="WFG16" s="257"/>
      <c r="WFH16" s="257"/>
      <c r="WFI16" s="257"/>
      <c r="WFJ16" s="257"/>
      <c r="WFK16" s="257"/>
      <c r="WFL16" s="257"/>
      <c r="WFM16" s="257"/>
      <c r="WFN16" s="257"/>
      <c r="WFO16" s="257"/>
      <c r="WFP16" s="257"/>
      <c r="WFQ16" s="257"/>
      <c r="WFR16" s="257"/>
      <c r="WFS16" s="257"/>
      <c r="WFT16" s="257"/>
      <c r="WFU16" s="257"/>
      <c r="WFV16" s="257"/>
      <c r="WFW16" s="257"/>
      <c r="WFX16" s="257"/>
      <c r="WFY16" s="257"/>
      <c r="WFZ16" s="257"/>
      <c r="WGA16" s="257"/>
      <c r="WGB16" s="257"/>
      <c r="WGC16" s="257"/>
      <c r="WGD16" s="257"/>
      <c r="WGE16" s="257"/>
      <c r="WGF16" s="257"/>
      <c r="WGG16" s="257"/>
      <c r="WGH16" s="257"/>
      <c r="WGI16" s="257"/>
      <c r="WGJ16" s="257"/>
      <c r="WGK16" s="257"/>
      <c r="WGL16" s="257"/>
      <c r="WGM16" s="257"/>
      <c r="WGN16" s="257"/>
      <c r="WGO16" s="257"/>
      <c r="WGP16" s="257"/>
      <c r="WGQ16" s="257"/>
      <c r="WGR16" s="257"/>
      <c r="WGS16" s="257"/>
      <c r="WGT16" s="257"/>
      <c r="WGU16" s="257"/>
      <c r="WGV16" s="257"/>
      <c r="WGW16" s="257"/>
      <c r="WGX16" s="257"/>
      <c r="WGY16" s="257"/>
      <c r="WGZ16" s="257"/>
      <c r="WHA16" s="257"/>
      <c r="WHB16" s="257"/>
      <c r="WHC16" s="257"/>
      <c r="WHD16" s="257"/>
      <c r="WHE16" s="257"/>
      <c r="WHF16" s="257"/>
      <c r="WHG16" s="257"/>
      <c r="WHH16" s="257"/>
      <c r="WHI16" s="257"/>
      <c r="WHJ16" s="257"/>
      <c r="WHK16" s="257"/>
      <c r="WHL16" s="257"/>
      <c r="WHM16" s="257"/>
      <c r="WHN16" s="257"/>
      <c r="WHO16" s="257"/>
      <c r="WHP16" s="257"/>
      <c r="WHQ16" s="257"/>
      <c r="WHR16" s="257"/>
      <c r="WHS16" s="257"/>
      <c r="WHT16" s="257"/>
      <c r="WHU16" s="257"/>
      <c r="WHV16" s="257"/>
      <c r="WHW16" s="257"/>
      <c r="WHX16" s="257"/>
      <c r="WHY16" s="257"/>
      <c r="WHZ16" s="257"/>
      <c r="WIA16" s="257"/>
      <c r="WIB16" s="257"/>
      <c r="WIC16" s="257"/>
      <c r="WID16" s="257"/>
      <c r="WIE16" s="257"/>
      <c r="WIF16" s="257"/>
      <c r="WIG16" s="257"/>
      <c r="WIH16" s="257"/>
      <c r="WII16" s="257"/>
      <c r="WIJ16" s="257"/>
      <c r="WIK16" s="257"/>
      <c r="WIL16" s="257"/>
      <c r="WIM16" s="257"/>
      <c r="WIN16" s="257"/>
      <c r="WIO16" s="257"/>
      <c r="WIP16" s="257"/>
      <c r="WIQ16" s="257"/>
      <c r="WIR16" s="257"/>
      <c r="WIS16" s="257"/>
      <c r="WIT16" s="257"/>
      <c r="WIU16" s="257"/>
      <c r="WIV16" s="257"/>
      <c r="WIW16" s="257"/>
      <c r="WIX16" s="257"/>
      <c r="WIY16" s="257"/>
      <c r="WIZ16" s="257"/>
      <c r="WJA16" s="257"/>
      <c r="WJB16" s="257"/>
      <c r="WJC16" s="257"/>
      <c r="WJD16" s="257"/>
      <c r="WJE16" s="257"/>
      <c r="WJF16" s="257"/>
      <c r="WJG16" s="257"/>
      <c r="WJH16" s="257"/>
      <c r="WJI16" s="257"/>
      <c r="WJJ16" s="257"/>
      <c r="WJK16" s="257"/>
      <c r="WJL16" s="257"/>
      <c r="WJM16" s="257"/>
      <c r="WJN16" s="257"/>
      <c r="WJO16" s="257"/>
      <c r="WJP16" s="257"/>
      <c r="WJQ16" s="257"/>
      <c r="WJR16" s="257"/>
      <c r="WJS16" s="257"/>
      <c r="WJT16" s="257"/>
      <c r="WJU16" s="257"/>
      <c r="WJV16" s="257"/>
      <c r="WJW16" s="257"/>
      <c r="WJX16" s="257"/>
      <c r="WJY16" s="257"/>
      <c r="WJZ16" s="257"/>
      <c r="WKA16" s="257"/>
      <c r="WKB16" s="257"/>
      <c r="WKC16" s="257"/>
      <c r="WKD16" s="257"/>
      <c r="WKE16" s="257"/>
      <c r="WKF16" s="257"/>
      <c r="WKG16" s="257"/>
      <c r="WKH16" s="257"/>
      <c r="WKI16" s="257"/>
      <c r="WKJ16" s="257"/>
      <c r="WKK16" s="257"/>
      <c r="WKL16" s="257"/>
      <c r="WKM16" s="257"/>
      <c r="WKN16" s="257"/>
      <c r="WKO16" s="257"/>
      <c r="WKP16" s="257"/>
      <c r="WKQ16" s="257"/>
      <c r="WKR16" s="257"/>
      <c r="WKS16" s="257"/>
      <c r="WKT16" s="257"/>
      <c r="WKU16" s="257"/>
      <c r="WKV16" s="257"/>
      <c r="WKW16" s="257"/>
      <c r="WKX16" s="257"/>
      <c r="WKY16" s="257"/>
      <c r="WKZ16" s="257"/>
      <c r="WLA16" s="257"/>
      <c r="WLB16" s="257"/>
      <c r="WLC16" s="257"/>
      <c r="WLD16" s="257"/>
      <c r="WLE16" s="257"/>
      <c r="WLF16" s="257"/>
      <c r="WLG16" s="257"/>
      <c r="WLH16" s="257"/>
      <c r="WLI16" s="257"/>
      <c r="WLJ16" s="257"/>
      <c r="WLK16" s="257"/>
      <c r="WLL16" s="257"/>
      <c r="WLM16" s="257"/>
      <c r="WLN16" s="257"/>
      <c r="WLO16" s="257"/>
      <c r="WLP16" s="257"/>
      <c r="WLQ16" s="257"/>
      <c r="WLR16" s="257"/>
      <c r="WLS16" s="257"/>
      <c r="WLT16" s="257"/>
      <c r="WLU16" s="257"/>
      <c r="WLV16" s="257"/>
      <c r="WLW16" s="257"/>
      <c r="WLX16" s="257"/>
      <c r="WLY16" s="257"/>
      <c r="WLZ16" s="257"/>
      <c r="WMA16" s="257"/>
      <c r="WMB16" s="257"/>
      <c r="WMC16" s="257"/>
      <c r="WMD16" s="257"/>
      <c r="WME16" s="257"/>
      <c r="WMF16" s="257"/>
      <c r="WMG16" s="257"/>
      <c r="WMH16" s="257"/>
      <c r="WMI16" s="257"/>
      <c r="WMJ16" s="257"/>
      <c r="WMK16" s="257"/>
      <c r="WML16" s="257"/>
      <c r="WMM16" s="257"/>
      <c r="WMN16" s="257"/>
      <c r="WMO16" s="257"/>
      <c r="WMP16" s="257"/>
      <c r="WMQ16" s="257"/>
      <c r="WMR16" s="257"/>
      <c r="WMS16" s="257"/>
      <c r="WMT16" s="257"/>
      <c r="WMU16" s="257"/>
      <c r="WMV16" s="257"/>
      <c r="WMW16" s="257"/>
      <c r="WMX16" s="257"/>
      <c r="WMY16" s="257"/>
      <c r="WMZ16" s="257"/>
      <c r="WNA16" s="257"/>
      <c r="WNB16" s="257"/>
      <c r="WNC16" s="257"/>
      <c r="WND16" s="257"/>
      <c r="WNE16" s="257"/>
      <c r="WNF16" s="257"/>
      <c r="WNG16" s="257"/>
      <c r="WNH16" s="257"/>
      <c r="WNI16" s="257"/>
      <c r="WNJ16" s="257"/>
      <c r="WNK16" s="257"/>
      <c r="WNL16" s="257"/>
      <c r="WNM16" s="257"/>
      <c r="WNN16" s="257"/>
      <c r="WNO16" s="257"/>
      <c r="WNP16" s="257"/>
      <c r="WNQ16" s="257"/>
      <c r="WNR16" s="257"/>
      <c r="WNS16" s="257"/>
      <c r="WNT16" s="257"/>
      <c r="WNU16" s="257"/>
      <c r="WNV16" s="257"/>
      <c r="WNW16" s="257"/>
      <c r="WNX16" s="257"/>
      <c r="WNY16" s="257"/>
      <c r="WNZ16" s="257"/>
      <c r="WOA16" s="257"/>
      <c r="WOB16" s="257"/>
      <c r="WOC16" s="257"/>
      <c r="WOD16" s="257"/>
      <c r="WOE16" s="257"/>
      <c r="WOF16" s="257"/>
      <c r="WOG16" s="257"/>
      <c r="WOH16" s="257"/>
      <c r="WOI16" s="257"/>
      <c r="WOJ16" s="257"/>
      <c r="WOK16" s="257"/>
      <c r="WOL16" s="257"/>
      <c r="WOM16" s="257"/>
      <c r="WON16" s="257"/>
      <c r="WOO16" s="257"/>
      <c r="WOP16" s="257"/>
      <c r="WOQ16" s="257"/>
      <c r="WOR16" s="257"/>
      <c r="WOS16" s="257"/>
      <c r="WOT16" s="257"/>
      <c r="WOU16" s="257"/>
      <c r="WOV16" s="257"/>
      <c r="WOW16" s="257"/>
      <c r="WOX16" s="257"/>
      <c r="WOY16" s="257"/>
      <c r="WOZ16" s="257"/>
      <c r="WPA16" s="257"/>
      <c r="WPB16" s="257"/>
      <c r="WPC16" s="257"/>
      <c r="WPD16" s="257"/>
      <c r="WPE16" s="257"/>
      <c r="WPF16" s="257"/>
      <c r="WPG16" s="257"/>
      <c r="WPH16" s="257"/>
      <c r="WPI16" s="257"/>
      <c r="WPJ16" s="257"/>
      <c r="WPK16" s="257"/>
      <c r="WPL16" s="257"/>
      <c r="WPM16" s="257"/>
      <c r="WPN16" s="257"/>
      <c r="WPO16" s="257"/>
      <c r="WPP16" s="257"/>
      <c r="WPQ16" s="257"/>
      <c r="WPR16" s="257"/>
      <c r="WPS16" s="257"/>
      <c r="WPT16" s="257"/>
      <c r="WPU16" s="257"/>
      <c r="WPV16" s="257"/>
      <c r="WPW16" s="257"/>
      <c r="WPX16" s="257"/>
      <c r="WPY16" s="257"/>
      <c r="WPZ16" s="257"/>
      <c r="WQA16" s="257"/>
      <c r="WQB16" s="257"/>
      <c r="WQC16" s="257"/>
      <c r="WQD16" s="257"/>
      <c r="WQE16" s="257"/>
      <c r="WQF16" s="257"/>
      <c r="WQG16" s="257"/>
      <c r="WQH16" s="257"/>
      <c r="WQI16" s="257"/>
      <c r="WQJ16" s="257"/>
      <c r="WQK16" s="257"/>
      <c r="WQL16" s="257"/>
      <c r="WQM16" s="257"/>
      <c r="WQN16" s="257"/>
      <c r="WQO16" s="257"/>
      <c r="WQP16" s="257"/>
      <c r="WQQ16" s="257"/>
      <c r="WQR16" s="257"/>
      <c r="WQS16" s="257"/>
      <c r="WQT16" s="257"/>
      <c r="WQU16" s="257"/>
      <c r="WQV16" s="257"/>
      <c r="WQW16" s="257"/>
      <c r="WQX16" s="257"/>
      <c r="WQY16" s="257"/>
      <c r="WQZ16" s="257"/>
      <c r="WRA16" s="257"/>
      <c r="WRB16" s="257"/>
      <c r="WRC16" s="257"/>
      <c r="WRD16" s="257"/>
      <c r="WRE16" s="257"/>
      <c r="WRF16" s="257"/>
      <c r="WRG16" s="257"/>
      <c r="WRH16" s="257"/>
      <c r="WRI16" s="257"/>
      <c r="WRJ16" s="257"/>
      <c r="WRK16" s="257"/>
      <c r="WRL16" s="257"/>
      <c r="WRM16" s="257"/>
      <c r="WRN16" s="257"/>
      <c r="WRO16" s="257"/>
      <c r="WRP16" s="257"/>
      <c r="WRQ16" s="257"/>
      <c r="WRR16" s="257"/>
      <c r="WRS16" s="257"/>
      <c r="WRT16" s="257"/>
      <c r="WRU16" s="257"/>
      <c r="WRV16" s="257"/>
      <c r="WRW16" s="257"/>
      <c r="WRX16" s="257"/>
      <c r="WRY16" s="257"/>
      <c r="WRZ16" s="257"/>
      <c r="WSA16" s="257"/>
      <c r="WSB16" s="257"/>
      <c r="WSC16" s="257"/>
      <c r="WSD16" s="257"/>
      <c r="WSE16" s="257"/>
      <c r="WSF16" s="257"/>
      <c r="WSG16" s="257"/>
      <c r="WSH16" s="257"/>
      <c r="WSI16" s="257"/>
      <c r="WSJ16" s="257"/>
      <c r="WSK16" s="257"/>
      <c r="WSL16" s="257"/>
      <c r="WSM16" s="257"/>
      <c r="WSN16" s="257"/>
      <c r="WSO16" s="257"/>
      <c r="WSP16" s="257"/>
      <c r="WSQ16" s="257"/>
      <c r="WSR16" s="257"/>
      <c r="WSS16" s="257"/>
      <c r="WST16" s="257"/>
      <c r="WSU16" s="257"/>
      <c r="WSV16" s="257"/>
      <c r="WSW16" s="257"/>
      <c r="WSX16" s="257"/>
      <c r="WSY16" s="257"/>
      <c r="WSZ16" s="257"/>
      <c r="WTA16" s="257"/>
      <c r="WTB16" s="257"/>
      <c r="WTC16" s="257"/>
      <c r="WTD16" s="257"/>
      <c r="WTE16" s="257"/>
      <c r="WTF16" s="257"/>
      <c r="WTG16" s="257"/>
      <c r="WTH16" s="257"/>
      <c r="WTI16" s="257"/>
      <c r="WTJ16" s="257"/>
      <c r="WTK16" s="257"/>
      <c r="WTL16" s="257"/>
      <c r="WTM16" s="257"/>
      <c r="WTN16" s="257"/>
      <c r="WTO16" s="257"/>
      <c r="WTP16" s="257"/>
      <c r="WTQ16" s="257"/>
      <c r="WTR16" s="257"/>
      <c r="WTS16" s="257"/>
      <c r="WTT16" s="257"/>
      <c r="WTU16" s="257"/>
      <c r="WTV16" s="257"/>
      <c r="WTW16" s="257"/>
      <c r="WTX16" s="257"/>
      <c r="WTY16" s="257"/>
      <c r="WTZ16" s="257"/>
      <c r="WUA16" s="257"/>
      <c r="WUB16" s="257"/>
      <c r="WUC16" s="257"/>
      <c r="WUD16" s="257"/>
      <c r="WUE16" s="257"/>
      <c r="WUF16" s="257"/>
      <c r="WUG16" s="257"/>
      <c r="WUH16" s="257"/>
      <c r="WUI16" s="257"/>
      <c r="WUJ16" s="257"/>
      <c r="WUK16" s="257"/>
      <c r="WUL16" s="257"/>
      <c r="WUM16" s="257"/>
      <c r="WUN16" s="257"/>
      <c r="WUO16" s="257"/>
      <c r="WUP16" s="257"/>
      <c r="WUQ16" s="257"/>
      <c r="WUR16" s="257"/>
      <c r="WUS16" s="257"/>
      <c r="WUT16" s="257"/>
      <c r="WUU16" s="257"/>
      <c r="WUV16" s="257"/>
      <c r="WUW16" s="257"/>
      <c r="WUX16" s="257"/>
      <c r="WUY16" s="257"/>
      <c r="WUZ16" s="257"/>
      <c r="WVA16" s="257"/>
      <c r="WVB16" s="257"/>
      <c r="WVC16" s="257"/>
      <c r="WVD16" s="257"/>
      <c r="WVE16" s="257"/>
      <c r="WVF16" s="257"/>
      <c r="WVG16" s="257"/>
      <c r="WVH16" s="257"/>
      <c r="WVI16" s="257"/>
      <c r="WVJ16" s="257"/>
      <c r="WVK16" s="257"/>
      <c r="WVL16" s="257"/>
      <c r="WVM16" s="257"/>
      <c r="WVN16" s="257"/>
      <c r="WVO16" s="257"/>
      <c r="WVP16" s="257"/>
      <c r="WVQ16" s="257"/>
      <c r="WVR16" s="257"/>
      <c r="WVS16" s="257"/>
      <c r="WVT16" s="257"/>
      <c r="WVU16" s="257"/>
      <c r="WVV16" s="257"/>
      <c r="WVW16" s="257"/>
      <c r="WVX16" s="257"/>
      <c r="WVY16" s="257"/>
      <c r="WVZ16" s="257"/>
      <c r="WWA16" s="257"/>
      <c r="WWB16" s="257"/>
      <c r="WWC16" s="257"/>
      <c r="WWD16" s="257"/>
      <c r="WWE16" s="257"/>
      <c r="WWF16" s="257"/>
      <c r="WWG16" s="257"/>
      <c r="WWH16" s="257"/>
      <c r="WWI16" s="257"/>
      <c r="WWJ16" s="257"/>
      <c r="WWK16" s="257"/>
      <c r="WWL16" s="257"/>
      <c r="WWM16" s="257"/>
      <c r="WWN16" s="257"/>
      <c r="WWO16" s="257"/>
      <c r="WWP16" s="257"/>
      <c r="WWQ16" s="257"/>
      <c r="WWR16" s="257"/>
      <c r="WWS16" s="257"/>
      <c r="WWT16" s="257"/>
      <c r="WWU16" s="257"/>
      <c r="WWV16" s="257"/>
      <c r="WWW16" s="257"/>
      <c r="WWX16" s="257"/>
      <c r="WWY16" s="257"/>
      <c r="WWZ16" s="257"/>
      <c r="WXA16" s="257"/>
      <c r="WXB16" s="257"/>
      <c r="WXC16" s="257"/>
      <c r="WXD16" s="257"/>
      <c r="WXE16" s="257"/>
      <c r="WXF16" s="257"/>
      <c r="WXG16" s="257"/>
      <c r="WXH16" s="257"/>
      <c r="WXI16" s="257"/>
      <c r="WXJ16" s="257"/>
      <c r="WXK16" s="257"/>
      <c r="WXL16" s="257"/>
      <c r="WXM16" s="257"/>
      <c r="WXN16" s="257"/>
      <c r="WXO16" s="257"/>
      <c r="WXP16" s="257"/>
      <c r="WXQ16" s="257"/>
      <c r="WXR16" s="257"/>
      <c r="WXS16" s="257"/>
      <c r="WXT16" s="257"/>
      <c r="WXU16" s="257"/>
      <c r="WXV16" s="257"/>
      <c r="WXW16" s="257"/>
      <c r="WXX16" s="257"/>
      <c r="WXY16" s="257"/>
      <c r="WXZ16" s="257"/>
      <c r="WYA16" s="257"/>
      <c r="WYB16" s="257"/>
      <c r="WYC16" s="257"/>
      <c r="WYD16" s="257"/>
      <c r="WYE16" s="257"/>
      <c r="WYF16" s="257"/>
      <c r="WYG16" s="257"/>
      <c r="WYH16" s="257"/>
      <c r="WYI16" s="257"/>
      <c r="WYJ16" s="257"/>
      <c r="WYK16" s="257"/>
      <c r="WYL16" s="257"/>
      <c r="WYM16" s="257"/>
      <c r="WYN16" s="257"/>
      <c r="WYO16" s="257"/>
      <c r="WYP16" s="257"/>
      <c r="WYQ16" s="257"/>
      <c r="WYR16" s="257"/>
      <c r="WYS16" s="257"/>
      <c r="WYT16" s="257"/>
      <c r="WYU16" s="257"/>
      <c r="WYV16" s="257"/>
      <c r="WYW16" s="257"/>
      <c r="WYX16" s="257"/>
      <c r="WYY16" s="257"/>
      <c r="WYZ16" s="257"/>
      <c r="WZA16" s="257"/>
      <c r="WZB16" s="257"/>
      <c r="WZC16" s="257"/>
      <c r="WZD16" s="257"/>
      <c r="WZE16" s="257"/>
      <c r="WZF16" s="257"/>
      <c r="WZG16" s="257"/>
      <c r="WZH16" s="257"/>
      <c r="WZI16" s="257"/>
      <c r="WZJ16" s="257"/>
      <c r="WZK16" s="257"/>
      <c r="WZL16" s="257"/>
      <c r="WZM16" s="257"/>
      <c r="WZN16" s="257"/>
      <c r="WZO16" s="257"/>
      <c r="WZP16" s="257"/>
      <c r="WZQ16" s="257"/>
      <c r="WZR16" s="257"/>
      <c r="WZS16" s="257"/>
      <c r="WZT16" s="257"/>
      <c r="WZU16" s="257"/>
      <c r="WZV16" s="257"/>
      <c r="WZW16" s="257"/>
      <c r="WZX16" s="257"/>
      <c r="WZY16" s="257"/>
      <c r="WZZ16" s="257"/>
      <c r="XAA16" s="257"/>
      <c r="XAB16" s="257"/>
      <c r="XAC16" s="257"/>
      <c r="XAD16" s="257"/>
      <c r="XAE16" s="257"/>
      <c r="XAF16" s="257"/>
      <c r="XAG16" s="257"/>
      <c r="XAH16" s="257"/>
      <c r="XAI16" s="257"/>
      <c r="XAJ16" s="257"/>
      <c r="XAK16" s="257"/>
      <c r="XAL16" s="257"/>
      <c r="XAM16" s="257"/>
      <c r="XAN16" s="257"/>
      <c r="XAO16" s="257"/>
      <c r="XAP16" s="257"/>
      <c r="XAQ16" s="257"/>
      <c r="XAR16" s="257"/>
      <c r="XAS16" s="257"/>
      <c r="XAT16" s="257"/>
      <c r="XAU16" s="257"/>
      <c r="XAV16" s="257"/>
      <c r="XAW16" s="257"/>
      <c r="XAX16" s="257"/>
      <c r="XAY16" s="257"/>
      <c r="XAZ16" s="257"/>
      <c r="XBA16" s="257"/>
      <c r="XBB16" s="257"/>
      <c r="XBC16" s="257"/>
      <c r="XBD16" s="257"/>
      <c r="XBE16" s="257"/>
      <c r="XBF16" s="257"/>
      <c r="XBG16" s="257"/>
      <c r="XBH16" s="257"/>
      <c r="XBI16" s="257"/>
      <c r="XBJ16" s="257"/>
      <c r="XBK16" s="257"/>
      <c r="XBL16" s="257"/>
      <c r="XBM16" s="257"/>
      <c r="XBN16" s="257"/>
      <c r="XBO16" s="257"/>
      <c r="XBP16" s="257"/>
      <c r="XBQ16" s="257"/>
      <c r="XBR16" s="257"/>
      <c r="XBS16" s="257"/>
      <c r="XBT16" s="257"/>
      <c r="XBU16" s="257"/>
      <c r="XBV16" s="257"/>
      <c r="XBW16" s="257"/>
      <c r="XBX16" s="257"/>
      <c r="XBY16" s="257"/>
      <c r="XBZ16" s="257"/>
      <c r="XCA16" s="257"/>
      <c r="XCB16" s="257"/>
      <c r="XCC16" s="257"/>
      <c r="XCD16" s="257"/>
      <c r="XCE16" s="257"/>
      <c r="XCF16" s="257"/>
      <c r="XCG16" s="257"/>
      <c r="XCH16" s="257"/>
      <c r="XCI16" s="257"/>
      <c r="XCJ16" s="257"/>
      <c r="XCK16" s="257"/>
      <c r="XCL16" s="257"/>
      <c r="XCM16" s="257"/>
      <c r="XCN16" s="257"/>
      <c r="XCO16" s="257"/>
      <c r="XCP16" s="257"/>
      <c r="XCQ16" s="257"/>
      <c r="XCR16" s="257"/>
      <c r="XCS16" s="257"/>
      <c r="XCT16" s="257"/>
      <c r="XCU16" s="257"/>
      <c r="XCV16" s="257"/>
      <c r="XCW16" s="257"/>
      <c r="XCX16" s="257"/>
      <c r="XCY16" s="257"/>
      <c r="XCZ16" s="257"/>
      <c r="XDA16" s="257"/>
      <c r="XDB16" s="257"/>
      <c r="XDC16" s="257"/>
      <c r="XDD16" s="257"/>
      <c r="XDE16" s="257"/>
      <c r="XDF16" s="257"/>
      <c r="XDG16" s="257"/>
      <c r="XDH16" s="257"/>
      <c r="XDI16" s="257"/>
      <c r="XDJ16" s="257"/>
      <c r="XDK16" s="257"/>
      <c r="XDL16" s="257"/>
      <c r="XDM16" s="257"/>
      <c r="XDN16" s="257"/>
      <c r="XDO16" s="257"/>
      <c r="XDP16" s="257"/>
      <c r="XDQ16" s="257"/>
      <c r="XDR16" s="257"/>
      <c r="XDS16" s="257"/>
      <c r="XDT16" s="257"/>
      <c r="XDU16" s="257"/>
      <c r="XDV16" s="257"/>
      <c r="XDW16" s="257"/>
      <c r="XDX16" s="257"/>
      <c r="XDY16" s="257"/>
      <c r="XDZ16" s="257"/>
      <c r="XEA16" s="257"/>
      <c r="XEB16" s="257"/>
      <c r="XEC16" s="257"/>
      <c r="XED16" s="257"/>
      <c r="XEE16" s="257"/>
      <c r="XEF16" s="257"/>
      <c r="XEG16" s="257"/>
      <c r="XEH16" s="257"/>
      <c r="XEI16" s="257"/>
      <c r="XEJ16" s="257"/>
      <c r="XEK16" s="257"/>
      <c r="XEL16" s="257"/>
      <c r="XEM16" s="257"/>
      <c r="XEN16" s="257"/>
      <c r="XEO16" s="257"/>
      <c r="XEP16" s="257"/>
      <c r="XEQ16" s="257"/>
      <c r="XER16" s="257"/>
      <c r="XES16" s="257"/>
      <c r="XET16" s="257"/>
      <c r="XEU16" s="257"/>
      <c r="XEV16" s="257"/>
      <c r="XEW16" s="257"/>
      <c r="XEX16" s="257"/>
      <c r="XEY16" s="257"/>
      <c r="XEZ16" s="257"/>
      <c r="XFA16" s="265"/>
      <c r="XFB16" s="265"/>
      <c r="XFC16" s="265"/>
      <c r="XFD16" s="265"/>
    </row>
    <row r="17" spans="1:16384" ht="15" customHeight="1" x14ac:dyDescent="0.25">
      <c r="A17" s="233" t="s">
        <v>263</v>
      </c>
      <c r="B17" s="233"/>
      <c r="C17" s="233"/>
      <c r="D17" s="233"/>
      <c r="E17" s="233"/>
      <c r="F17" s="233"/>
      <c r="G17" s="233"/>
      <c r="H17" s="233"/>
      <c r="I17" s="233"/>
      <c r="J17" s="233"/>
      <c r="K17" s="233"/>
      <c r="L17" s="233"/>
      <c r="M17" s="233"/>
      <c r="N17" s="233"/>
      <c r="O17" s="233"/>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8"/>
      <c r="CJ17" s="98"/>
      <c r="CK17" s="98"/>
      <c r="CL17" s="98"/>
      <c r="CM17" s="98"/>
      <c r="CN17" s="98"/>
      <c r="CO17" s="98"/>
      <c r="CP17" s="98"/>
      <c r="CQ17" s="98"/>
      <c r="CR17" s="98"/>
      <c r="CS17" s="98"/>
      <c r="CT17" s="98"/>
      <c r="CU17" s="98"/>
      <c r="CV17" s="98"/>
      <c r="CW17" s="98"/>
      <c r="CX17" s="98"/>
      <c r="CY17" s="98"/>
      <c r="CZ17" s="98"/>
      <c r="DA17" s="98"/>
      <c r="DB17" s="98"/>
      <c r="DC17" s="98"/>
      <c r="DD17" s="98"/>
      <c r="DE17" s="98"/>
      <c r="DF17" s="98"/>
      <c r="DG17" s="98"/>
      <c r="DH17" s="98"/>
      <c r="DI17" s="98"/>
      <c r="DJ17" s="98"/>
      <c r="DK17" s="98"/>
      <c r="DL17" s="98"/>
      <c r="DM17" s="98"/>
      <c r="DN17" s="98"/>
      <c r="DO17" s="98"/>
      <c r="DP17" s="98"/>
      <c r="DQ17" s="98"/>
      <c r="DR17" s="98"/>
      <c r="DS17" s="98"/>
      <c r="DT17" s="98"/>
      <c r="DU17" s="98"/>
      <c r="DV17" s="98"/>
      <c r="DW17" s="98"/>
      <c r="DX17" s="98"/>
      <c r="DY17" s="98"/>
      <c r="DZ17" s="98"/>
      <c r="EA17" s="98"/>
      <c r="EB17" s="98"/>
      <c r="EC17" s="98"/>
      <c r="ED17" s="98"/>
      <c r="EE17" s="98"/>
      <c r="EF17" s="98"/>
      <c r="EG17" s="98"/>
      <c r="EH17" s="98"/>
      <c r="EI17" s="98"/>
      <c r="EJ17" s="98"/>
      <c r="EK17" s="98"/>
      <c r="EL17" s="98"/>
      <c r="EM17" s="98"/>
      <c r="EN17" s="98"/>
      <c r="EO17" s="98"/>
      <c r="EP17" s="98"/>
      <c r="EQ17" s="98"/>
      <c r="ER17" s="98"/>
      <c r="ES17" s="98"/>
      <c r="ET17" s="98"/>
      <c r="EU17" s="98"/>
      <c r="EV17" s="98"/>
      <c r="EW17" s="98"/>
      <c r="EX17" s="98"/>
      <c r="EY17" s="98"/>
      <c r="EZ17" s="98"/>
      <c r="FA17" s="98"/>
      <c r="FB17" s="98"/>
      <c r="FC17" s="98"/>
      <c r="FD17" s="98"/>
      <c r="FE17" s="98"/>
      <c r="FF17" s="98"/>
      <c r="FG17" s="98"/>
      <c r="FH17" s="98"/>
      <c r="FI17" s="98"/>
      <c r="FJ17" s="98"/>
      <c r="FK17" s="98"/>
      <c r="FL17" s="98"/>
      <c r="FM17" s="98"/>
      <c r="FN17" s="98"/>
      <c r="FO17" s="98"/>
      <c r="FP17" s="98"/>
      <c r="FQ17" s="98"/>
      <c r="FR17" s="98"/>
      <c r="FS17" s="98"/>
      <c r="FT17" s="98"/>
      <c r="FU17" s="98"/>
      <c r="FV17" s="98"/>
      <c r="FW17" s="98"/>
      <c r="FX17" s="98"/>
      <c r="FY17" s="98"/>
      <c r="FZ17" s="98"/>
      <c r="GA17" s="98"/>
      <c r="GB17" s="98"/>
      <c r="GC17" s="98"/>
      <c r="GD17" s="98"/>
      <c r="GE17" s="98"/>
      <c r="GF17" s="98"/>
      <c r="GG17" s="98"/>
      <c r="GH17" s="98"/>
      <c r="GI17" s="98"/>
      <c r="GJ17" s="98"/>
      <c r="GK17" s="98"/>
      <c r="GL17" s="98"/>
      <c r="GM17" s="98"/>
      <c r="GN17" s="98"/>
      <c r="GO17" s="98"/>
      <c r="GP17" s="98"/>
      <c r="GQ17" s="98"/>
      <c r="GR17" s="98"/>
      <c r="GS17" s="98"/>
      <c r="GT17" s="98"/>
      <c r="GU17" s="98"/>
      <c r="GV17" s="98"/>
      <c r="GW17" s="98"/>
      <c r="GX17" s="98"/>
      <c r="GY17" s="98"/>
      <c r="GZ17" s="98"/>
      <c r="HA17" s="98"/>
      <c r="HB17" s="98"/>
      <c r="HC17" s="98"/>
      <c r="HD17" s="98"/>
      <c r="HE17" s="98"/>
      <c r="HF17" s="98"/>
      <c r="HG17" s="98"/>
      <c r="HH17" s="98"/>
      <c r="HI17" s="98"/>
      <c r="HJ17" s="98"/>
      <c r="HK17" s="98"/>
      <c r="HL17" s="98"/>
      <c r="HM17" s="98"/>
      <c r="HN17" s="98"/>
      <c r="HO17" s="98"/>
      <c r="HP17" s="98"/>
      <c r="HQ17" s="98"/>
      <c r="HR17" s="98"/>
      <c r="HS17" s="98"/>
      <c r="HT17" s="98"/>
      <c r="HU17" s="98"/>
      <c r="HV17" s="98"/>
      <c r="HW17" s="98"/>
      <c r="HX17" s="98"/>
      <c r="HY17" s="98"/>
      <c r="HZ17" s="98"/>
      <c r="IA17" s="98"/>
      <c r="IB17" s="98"/>
      <c r="IC17" s="98"/>
      <c r="ID17" s="98"/>
      <c r="IE17" s="98"/>
      <c r="IF17" s="98"/>
      <c r="IG17" s="98"/>
      <c r="IH17" s="98"/>
      <c r="II17" s="98"/>
      <c r="IJ17" s="98"/>
      <c r="IK17" s="98"/>
      <c r="IL17" s="98"/>
      <c r="IM17" s="98"/>
      <c r="IN17" s="98"/>
      <c r="IO17" s="98"/>
      <c r="IP17" s="98"/>
      <c r="IQ17" s="98"/>
      <c r="IR17" s="98"/>
      <c r="IS17" s="98"/>
      <c r="IT17" s="98"/>
      <c r="IU17" s="98"/>
      <c r="IV17" s="98"/>
      <c r="IW17" s="98"/>
      <c r="IX17" s="98"/>
      <c r="IY17" s="98"/>
      <c r="IZ17" s="98"/>
      <c r="JA17" s="98"/>
      <c r="JB17" s="98"/>
      <c r="JC17" s="98"/>
      <c r="JD17" s="98"/>
      <c r="JE17" s="98"/>
      <c r="JF17" s="98"/>
      <c r="JG17" s="98"/>
      <c r="JH17" s="98"/>
      <c r="JI17" s="98"/>
      <c r="JJ17" s="98"/>
      <c r="JK17" s="98"/>
      <c r="JL17" s="98"/>
      <c r="JM17" s="98"/>
      <c r="JN17" s="98"/>
      <c r="JO17" s="98"/>
      <c r="JP17" s="98"/>
      <c r="JQ17" s="98"/>
      <c r="JR17" s="98"/>
      <c r="JS17" s="98"/>
      <c r="JT17" s="98"/>
      <c r="JU17" s="98"/>
      <c r="JV17" s="98"/>
      <c r="JW17" s="98"/>
      <c r="JX17" s="98"/>
      <c r="JY17" s="98"/>
      <c r="JZ17" s="98"/>
      <c r="KA17" s="98"/>
      <c r="KB17" s="98"/>
      <c r="KC17" s="98"/>
      <c r="KD17" s="98"/>
      <c r="KE17" s="98"/>
      <c r="KF17" s="98"/>
      <c r="KG17" s="98"/>
      <c r="KH17" s="98"/>
      <c r="KI17" s="98"/>
      <c r="KJ17" s="98"/>
      <c r="KK17" s="98"/>
      <c r="KL17" s="98"/>
      <c r="KM17" s="98"/>
      <c r="KN17" s="98"/>
      <c r="KO17" s="98"/>
      <c r="KP17" s="98"/>
      <c r="KQ17" s="98"/>
      <c r="KR17" s="98"/>
      <c r="KS17" s="98"/>
      <c r="KT17" s="98"/>
      <c r="KU17" s="98"/>
      <c r="KV17" s="98"/>
      <c r="KW17" s="98"/>
      <c r="KX17" s="98"/>
      <c r="KY17" s="98"/>
      <c r="KZ17" s="98"/>
      <c r="LA17" s="98"/>
      <c r="LB17" s="98"/>
      <c r="LC17" s="98"/>
      <c r="LD17" s="98"/>
      <c r="LE17" s="98"/>
      <c r="LF17" s="98"/>
      <c r="LG17" s="98"/>
      <c r="LH17" s="98"/>
      <c r="LI17" s="98"/>
      <c r="LJ17" s="98"/>
      <c r="LK17" s="98"/>
      <c r="LL17" s="98"/>
      <c r="LM17" s="98"/>
      <c r="LN17" s="98"/>
      <c r="LO17" s="98"/>
      <c r="LP17" s="98"/>
      <c r="LQ17" s="98"/>
      <c r="LR17" s="98"/>
      <c r="LS17" s="98"/>
      <c r="LT17" s="98"/>
      <c r="LU17" s="98"/>
      <c r="LV17" s="98"/>
      <c r="LW17" s="98"/>
      <c r="LX17" s="98"/>
      <c r="LY17" s="98"/>
      <c r="LZ17" s="98"/>
      <c r="MA17" s="98"/>
      <c r="MB17" s="98"/>
      <c r="MC17" s="98"/>
      <c r="MD17" s="98"/>
      <c r="ME17" s="98"/>
      <c r="MF17" s="98"/>
      <c r="MG17" s="98"/>
      <c r="MH17" s="98"/>
      <c r="MI17" s="98"/>
      <c r="MJ17" s="98"/>
      <c r="MK17" s="98"/>
      <c r="ML17" s="98"/>
      <c r="MM17" s="98"/>
      <c r="MN17" s="98"/>
      <c r="MO17" s="98"/>
      <c r="MP17" s="98"/>
      <c r="MQ17" s="98"/>
      <c r="MR17" s="98"/>
      <c r="MS17" s="98"/>
      <c r="MT17" s="98"/>
      <c r="MU17" s="98"/>
      <c r="MV17" s="98"/>
      <c r="MW17" s="98"/>
      <c r="MX17" s="98"/>
      <c r="MY17" s="98"/>
      <c r="MZ17" s="98"/>
      <c r="NA17" s="98"/>
      <c r="NB17" s="98"/>
      <c r="NC17" s="98"/>
      <c r="ND17" s="98"/>
      <c r="NE17" s="98"/>
      <c r="NF17" s="98"/>
      <c r="NG17" s="98"/>
      <c r="NH17" s="98"/>
      <c r="NI17" s="98"/>
      <c r="NJ17" s="98"/>
      <c r="NK17" s="98"/>
      <c r="NL17" s="98"/>
      <c r="NM17" s="98"/>
      <c r="NN17" s="98"/>
      <c r="NO17" s="98"/>
      <c r="NP17" s="98"/>
      <c r="NQ17" s="98"/>
      <c r="NR17" s="98"/>
      <c r="NS17" s="98"/>
      <c r="NT17" s="98"/>
      <c r="NU17" s="98"/>
      <c r="NV17" s="98"/>
      <c r="NW17" s="98"/>
      <c r="NX17" s="98"/>
      <c r="NY17" s="98"/>
      <c r="NZ17" s="98"/>
      <c r="OA17" s="98"/>
      <c r="OB17" s="98"/>
      <c r="OC17" s="98"/>
      <c r="OD17" s="98"/>
      <c r="OE17" s="98"/>
      <c r="OF17" s="98"/>
      <c r="OG17" s="98"/>
      <c r="OH17" s="98"/>
      <c r="OI17" s="98"/>
      <c r="OJ17" s="98"/>
      <c r="OK17" s="98"/>
      <c r="OL17" s="98"/>
      <c r="OM17" s="98"/>
      <c r="ON17" s="98"/>
      <c r="OO17" s="98"/>
      <c r="OP17" s="98"/>
      <c r="OQ17" s="98"/>
      <c r="OR17" s="98"/>
      <c r="OS17" s="98"/>
      <c r="OT17" s="98"/>
      <c r="OU17" s="98"/>
      <c r="OV17" s="98"/>
      <c r="OW17" s="98"/>
      <c r="OX17" s="98"/>
      <c r="OY17" s="98"/>
      <c r="OZ17" s="98"/>
      <c r="PA17" s="98"/>
      <c r="PB17" s="98"/>
      <c r="PC17" s="98"/>
      <c r="PD17" s="98"/>
      <c r="PE17" s="98"/>
      <c r="PF17" s="98"/>
      <c r="PG17" s="98"/>
      <c r="PH17" s="98"/>
      <c r="PI17" s="98"/>
      <c r="PJ17" s="98"/>
      <c r="PK17" s="98"/>
      <c r="PL17" s="98"/>
      <c r="PM17" s="98"/>
      <c r="PN17" s="98"/>
      <c r="PO17" s="98"/>
      <c r="PP17" s="98"/>
      <c r="PQ17" s="98"/>
      <c r="PR17" s="98"/>
      <c r="PS17" s="98"/>
      <c r="PT17" s="98"/>
      <c r="PU17" s="98"/>
      <c r="PV17" s="98"/>
      <c r="PW17" s="98"/>
      <c r="PX17" s="98"/>
      <c r="PY17" s="98"/>
      <c r="PZ17" s="98"/>
      <c r="QA17" s="98"/>
      <c r="QB17" s="98"/>
      <c r="QC17" s="98"/>
      <c r="QD17" s="98"/>
      <c r="QE17" s="98"/>
      <c r="QF17" s="98"/>
      <c r="QG17" s="98"/>
      <c r="QH17" s="98"/>
      <c r="QI17" s="98"/>
      <c r="QJ17" s="98"/>
      <c r="QK17" s="98"/>
      <c r="QL17" s="98"/>
      <c r="QM17" s="98"/>
      <c r="QN17" s="98"/>
      <c r="QO17" s="98"/>
      <c r="QP17" s="98"/>
      <c r="QQ17" s="98"/>
      <c r="QR17" s="98"/>
      <c r="QS17" s="98"/>
      <c r="QT17" s="98"/>
      <c r="QU17" s="98"/>
      <c r="QV17" s="98"/>
      <c r="QW17" s="98"/>
      <c r="QX17" s="98"/>
      <c r="QY17" s="98"/>
      <c r="QZ17" s="98"/>
      <c r="RA17" s="98"/>
      <c r="RB17" s="98"/>
      <c r="RC17" s="98"/>
      <c r="RD17" s="98"/>
      <c r="RE17" s="98"/>
      <c r="RF17" s="98"/>
      <c r="RG17" s="98"/>
      <c r="RH17" s="98"/>
      <c r="RI17" s="98"/>
      <c r="RJ17" s="98"/>
      <c r="RK17" s="98"/>
      <c r="RL17" s="98"/>
      <c r="RM17" s="98"/>
      <c r="RN17" s="98"/>
      <c r="RO17" s="98"/>
      <c r="RP17" s="98"/>
      <c r="RQ17" s="98"/>
      <c r="RR17" s="98"/>
      <c r="RS17" s="98"/>
      <c r="RT17" s="98"/>
      <c r="RU17" s="98"/>
      <c r="RV17" s="98"/>
      <c r="RW17" s="98"/>
      <c r="RX17" s="98"/>
      <c r="RY17" s="98"/>
      <c r="RZ17" s="98"/>
      <c r="SA17" s="98"/>
      <c r="SB17" s="98"/>
      <c r="SC17" s="98"/>
      <c r="SD17" s="98"/>
      <c r="SE17" s="98"/>
      <c r="SF17" s="98"/>
      <c r="SG17" s="98"/>
      <c r="SH17" s="98"/>
      <c r="SI17" s="98"/>
      <c r="SJ17" s="98"/>
      <c r="SK17" s="98"/>
      <c r="SL17" s="98"/>
      <c r="SM17" s="98"/>
      <c r="SN17" s="98"/>
      <c r="SO17" s="98"/>
      <c r="SP17" s="98"/>
      <c r="SQ17" s="98"/>
      <c r="SR17" s="98"/>
      <c r="SS17" s="98"/>
      <c r="ST17" s="98"/>
      <c r="SU17" s="98"/>
      <c r="SV17" s="98"/>
      <c r="SW17" s="98"/>
      <c r="SX17" s="98"/>
      <c r="SY17" s="98"/>
      <c r="SZ17" s="98"/>
      <c r="TA17" s="98"/>
      <c r="TB17" s="98"/>
      <c r="TC17" s="98"/>
      <c r="TD17" s="98"/>
      <c r="TE17" s="98"/>
      <c r="TF17" s="98"/>
      <c r="TG17" s="98"/>
      <c r="TH17" s="98"/>
      <c r="TI17" s="98"/>
      <c r="TJ17" s="98"/>
      <c r="TK17" s="98"/>
      <c r="TL17" s="98"/>
      <c r="TM17" s="98"/>
      <c r="TN17" s="98"/>
      <c r="TO17" s="98"/>
      <c r="TP17" s="98"/>
      <c r="TQ17" s="98"/>
      <c r="TR17" s="98"/>
      <c r="TS17" s="98"/>
      <c r="TT17" s="98"/>
      <c r="TU17" s="98"/>
      <c r="TV17" s="98"/>
      <c r="TW17" s="98"/>
      <c r="TX17" s="98"/>
      <c r="TY17" s="98"/>
      <c r="TZ17" s="98"/>
      <c r="UA17" s="98"/>
      <c r="UB17" s="98"/>
      <c r="UC17" s="98"/>
      <c r="UD17" s="98"/>
      <c r="UE17" s="98"/>
      <c r="UF17" s="98"/>
      <c r="UG17" s="98"/>
      <c r="UH17" s="98"/>
      <c r="UI17" s="98"/>
      <c r="UJ17" s="98"/>
      <c r="UK17" s="98"/>
      <c r="UL17" s="98"/>
      <c r="UM17" s="98"/>
      <c r="UN17" s="98"/>
      <c r="UO17" s="98"/>
      <c r="UP17" s="98"/>
      <c r="UQ17" s="98"/>
      <c r="UR17" s="98"/>
      <c r="US17" s="98"/>
      <c r="UT17" s="98"/>
      <c r="UU17" s="98"/>
      <c r="UV17" s="98"/>
      <c r="UW17" s="98"/>
      <c r="UX17" s="98"/>
      <c r="UY17" s="98"/>
      <c r="UZ17" s="98"/>
      <c r="VA17" s="98"/>
      <c r="VB17" s="98"/>
      <c r="VC17" s="98"/>
      <c r="VD17" s="98"/>
      <c r="VE17" s="98"/>
      <c r="VF17" s="98"/>
      <c r="VG17" s="98"/>
      <c r="VH17" s="98"/>
      <c r="VI17" s="98"/>
      <c r="VJ17" s="98"/>
      <c r="VK17" s="98"/>
      <c r="VL17" s="98"/>
      <c r="VM17" s="98"/>
      <c r="VN17" s="98"/>
      <c r="VO17" s="98"/>
      <c r="VP17" s="98"/>
      <c r="VQ17" s="98"/>
      <c r="VR17" s="98"/>
      <c r="VS17" s="98"/>
      <c r="VT17" s="98"/>
      <c r="VU17" s="98"/>
      <c r="VV17" s="98"/>
      <c r="VW17" s="98"/>
      <c r="VX17" s="98"/>
      <c r="VY17" s="98"/>
      <c r="VZ17" s="98"/>
      <c r="WA17" s="98"/>
      <c r="WB17" s="98"/>
      <c r="WC17" s="98"/>
      <c r="WD17" s="98"/>
      <c r="WE17" s="98"/>
      <c r="WF17" s="98"/>
      <c r="WG17" s="98"/>
      <c r="WH17" s="98"/>
      <c r="WI17" s="98"/>
      <c r="WJ17" s="98"/>
      <c r="WK17" s="98"/>
      <c r="WL17" s="98"/>
      <c r="WM17" s="98"/>
      <c r="WN17" s="98"/>
      <c r="WO17" s="98"/>
      <c r="WP17" s="98"/>
      <c r="WQ17" s="98"/>
      <c r="WR17" s="98"/>
      <c r="WS17" s="98"/>
      <c r="WT17" s="98"/>
      <c r="WU17" s="98"/>
      <c r="WV17" s="98"/>
      <c r="WW17" s="98"/>
      <c r="WX17" s="98"/>
      <c r="WY17" s="98"/>
      <c r="WZ17" s="98"/>
      <c r="XA17" s="98"/>
      <c r="XB17" s="98"/>
      <c r="XC17" s="98"/>
      <c r="XD17" s="98"/>
      <c r="XE17" s="98"/>
      <c r="XF17" s="98"/>
      <c r="XG17" s="98"/>
      <c r="XH17" s="98"/>
      <c r="XI17" s="98"/>
      <c r="XJ17" s="98"/>
      <c r="XK17" s="98"/>
      <c r="XL17" s="98"/>
      <c r="XM17" s="98"/>
      <c r="XN17" s="98"/>
      <c r="XO17" s="98"/>
      <c r="XP17" s="98"/>
      <c r="XQ17" s="98"/>
      <c r="XR17" s="98"/>
      <c r="XS17" s="98"/>
      <c r="XT17" s="98"/>
      <c r="XU17" s="98"/>
      <c r="XV17" s="98"/>
      <c r="XW17" s="98"/>
      <c r="XX17" s="98"/>
      <c r="XY17" s="98"/>
      <c r="XZ17" s="98"/>
      <c r="YA17" s="98"/>
      <c r="YB17" s="98"/>
      <c r="YC17" s="98"/>
      <c r="YD17" s="98"/>
      <c r="YE17" s="98"/>
      <c r="YF17" s="98"/>
      <c r="YG17" s="98"/>
      <c r="YH17" s="98"/>
      <c r="YI17" s="98"/>
      <c r="YJ17" s="98"/>
      <c r="YK17" s="98"/>
      <c r="YL17" s="98"/>
      <c r="YM17" s="98"/>
      <c r="YN17" s="98"/>
      <c r="YO17" s="98"/>
      <c r="YP17" s="98"/>
      <c r="YQ17" s="98"/>
      <c r="YR17" s="98"/>
      <c r="YS17" s="98"/>
      <c r="YT17" s="98"/>
      <c r="YU17" s="98"/>
      <c r="YV17" s="98"/>
      <c r="YW17" s="98"/>
      <c r="YX17" s="98"/>
      <c r="YY17" s="98"/>
      <c r="YZ17" s="98"/>
      <c r="ZA17" s="98"/>
      <c r="ZB17" s="98"/>
      <c r="ZC17" s="98"/>
      <c r="ZD17" s="98"/>
      <c r="ZE17" s="98"/>
      <c r="ZF17" s="98"/>
      <c r="ZG17" s="98"/>
      <c r="ZH17" s="98"/>
      <c r="ZI17" s="98"/>
      <c r="ZJ17" s="98"/>
      <c r="ZK17" s="98"/>
      <c r="ZL17" s="98"/>
      <c r="ZM17" s="98"/>
      <c r="ZN17" s="98"/>
      <c r="ZO17" s="98"/>
      <c r="ZP17" s="98"/>
      <c r="ZQ17" s="98"/>
      <c r="ZR17" s="98"/>
      <c r="ZS17" s="98"/>
      <c r="ZT17" s="98"/>
      <c r="ZU17" s="98"/>
      <c r="ZV17" s="98"/>
      <c r="ZW17" s="98"/>
      <c r="ZX17" s="98"/>
      <c r="ZY17" s="98"/>
      <c r="ZZ17" s="98"/>
      <c r="AAA17" s="98"/>
      <c r="AAB17" s="98"/>
      <c r="AAC17" s="98"/>
      <c r="AAD17" s="98"/>
      <c r="AAE17" s="98"/>
      <c r="AAF17" s="98"/>
      <c r="AAG17" s="98"/>
      <c r="AAH17" s="98"/>
      <c r="AAI17" s="98"/>
      <c r="AAJ17" s="98"/>
      <c r="AAK17" s="98"/>
      <c r="AAL17" s="98"/>
      <c r="AAM17" s="98"/>
      <c r="AAN17" s="98"/>
      <c r="AAO17" s="98"/>
      <c r="AAP17" s="98"/>
      <c r="AAQ17" s="98"/>
      <c r="AAR17" s="98"/>
      <c r="AAS17" s="98"/>
      <c r="AAT17" s="98"/>
      <c r="AAU17" s="98"/>
      <c r="AAV17" s="98"/>
      <c r="AAW17" s="98"/>
      <c r="AAX17" s="98"/>
      <c r="AAY17" s="98"/>
      <c r="AAZ17" s="98"/>
      <c r="ABA17" s="98"/>
      <c r="ABB17" s="98"/>
      <c r="ABC17" s="98"/>
      <c r="ABD17" s="98"/>
      <c r="ABE17" s="98"/>
      <c r="ABF17" s="98"/>
      <c r="ABG17" s="98"/>
      <c r="ABH17" s="98"/>
      <c r="ABI17" s="98"/>
      <c r="ABJ17" s="98"/>
      <c r="ABK17" s="98"/>
      <c r="ABL17" s="98"/>
      <c r="ABM17" s="98"/>
      <c r="ABN17" s="98"/>
      <c r="ABO17" s="98"/>
      <c r="ABP17" s="98"/>
      <c r="ABQ17" s="98"/>
      <c r="ABR17" s="98"/>
      <c r="ABS17" s="98"/>
      <c r="ABT17" s="98"/>
      <c r="ABU17" s="98"/>
      <c r="ABV17" s="98"/>
      <c r="ABW17" s="98"/>
      <c r="ABX17" s="98"/>
      <c r="ABY17" s="98"/>
      <c r="ABZ17" s="98"/>
      <c r="ACA17" s="98"/>
      <c r="ACB17" s="98"/>
      <c r="ACC17" s="98"/>
      <c r="ACD17" s="98"/>
      <c r="ACE17" s="98"/>
      <c r="ACF17" s="98"/>
      <c r="ACG17" s="98"/>
      <c r="ACH17" s="98"/>
      <c r="ACI17" s="98"/>
      <c r="ACJ17" s="98"/>
      <c r="ACK17" s="98"/>
      <c r="ACL17" s="98"/>
      <c r="ACM17" s="98"/>
      <c r="ACN17" s="98"/>
      <c r="ACO17" s="98"/>
      <c r="ACP17" s="98"/>
      <c r="ACQ17" s="98"/>
      <c r="ACR17" s="98"/>
      <c r="ACS17" s="98"/>
      <c r="ACT17" s="98"/>
      <c r="ACU17" s="98"/>
      <c r="ACV17" s="98"/>
      <c r="ACW17" s="98"/>
      <c r="ACX17" s="98"/>
      <c r="ACY17" s="98"/>
      <c r="ACZ17" s="98"/>
      <c r="ADA17" s="98"/>
      <c r="ADB17" s="98"/>
      <c r="ADC17" s="98"/>
      <c r="ADD17" s="98"/>
      <c r="ADE17" s="98"/>
      <c r="ADF17" s="98"/>
      <c r="ADG17" s="98"/>
      <c r="ADH17" s="98"/>
      <c r="ADI17" s="98"/>
      <c r="ADJ17" s="98"/>
      <c r="ADK17" s="98"/>
      <c r="ADL17" s="98"/>
      <c r="ADM17" s="98"/>
      <c r="ADN17" s="98"/>
      <c r="ADO17" s="98"/>
      <c r="ADP17" s="98"/>
      <c r="ADQ17" s="98"/>
      <c r="ADR17" s="98"/>
      <c r="ADS17" s="98"/>
      <c r="ADT17" s="98"/>
      <c r="ADU17" s="98"/>
      <c r="ADV17" s="98"/>
      <c r="ADW17" s="98"/>
      <c r="ADX17" s="98"/>
      <c r="ADY17" s="98"/>
      <c r="ADZ17" s="98"/>
      <c r="AEA17" s="98"/>
      <c r="AEB17" s="98"/>
      <c r="AEC17" s="98"/>
      <c r="AED17" s="98"/>
      <c r="AEE17" s="98"/>
      <c r="AEF17" s="98"/>
      <c r="AEG17" s="98"/>
      <c r="AEH17" s="98"/>
      <c r="AEI17" s="98"/>
      <c r="AEJ17" s="98"/>
      <c r="AEK17" s="98"/>
      <c r="AEL17" s="98"/>
      <c r="AEM17" s="98"/>
      <c r="AEN17" s="98"/>
      <c r="AEO17" s="98"/>
      <c r="AEP17" s="98"/>
      <c r="AEQ17" s="98"/>
      <c r="AER17" s="98"/>
      <c r="AES17" s="98"/>
      <c r="AET17" s="98"/>
      <c r="AEU17" s="98"/>
      <c r="AEV17" s="98"/>
      <c r="AEW17" s="98"/>
      <c r="AEX17" s="98"/>
      <c r="AEY17" s="98"/>
      <c r="AEZ17" s="98"/>
      <c r="AFA17" s="98"/>
      <c r="AFB17" s="98"/>
      <c r="AFC17" s="98"/>
      <c r="AFD17" s="98"/>
      <c r="AFE17" s="98"/>
      <c r="AFF17" s="98"/>
      <c r="AFG17" s="98"/>
      <c r="AFH17" s="98"/>
      <c r="AFI17" s="98"/>
      <c r="AFJ17" s="98"/>
      <c r="AFK17" s="98"/>
      <c r="AFL17" s="98"/>
      <c r="AFM17" s="98"/>
      <c r="AFN17" s="98"/>
      <c r="AFO17" s="98"/>
      <c r="AFP17" s="98"/>
      <c r="AFQ17" s="98"/>
      <c r="AFR17" s="98"/>
      <c r="AFS17" s="98"/>
      <c r="AFT17" s="98"/>
      <c r="AFU17" s="98"/>
      <c r="AFV17" s="98"/>
      <c r="AFW17" s="98"/>
      <c r="AFX17" s="98"/>
      <c r="AFY17" s="98"/>
      <c r="AFZ17" s="98"/>
      <c r="AGA17" s="98"/>
      <c r="AGB17" s="98"/>
      <c r="AGC17" s="98"/>
      <c r="AGD17" s="98"/>
      <c r="AGE17" s="98"/>
      <c r="AGF17" s="98"/>
      <c r="AGG17" s="98"/>
      <c r="AGH17" s="98"/>
      <c r="AGI17" s="98"/>
      <c r="AGJ17" s="98"/>
      <c r="AGK17" s="98"/>
      <c r="AGL17" s="98"/>
      <c r="AGM17" s="98"/>
      <c r="AGN17" s="98"/>
      <c r="AGO17" s="98"/>
      <c r="AGP17" s="98"/>
      <c r="AGQ17" s="98"/>
      <c r="AGR17" s="98"/>
      <c r="AGS17" s="98"/>
      <c r="AGT17" s="98"/>
      <c r="AGU17" s="98"/>
      <c r="AGV17" s="98"/>
      <c r="AGW17" s="98"/>
      <c r="AGX17" s="98"/>
      <c r="AGY17" s="98"/>
      <c r="AGZ17" s="98"/>
      <c r="AHA17" s="98"/>
      <c r="AHB17" s="98"/>
      <c r="AHC17" s="98"/>
      <c r="AHD17" s="98"/>
      <c r="AHE17" s="98"/>
      <c r="AHF17" s="98"/>
      <c r="AHG17" s="98"/>
      <c r="AHH17" s="98"/>
      <c r="AHI17" s="98"/>
      <c r="AHJ17" s="98"/>
      <c r="AHK17" s="98"/>
      <c r="AHL17" s="98"/>
      <c r="AHM17" s="98"/>
      <c r="AHN17" s="98"/>
      <c r="AHO17" s="98"/>
      <c r="AHP17" s="98"/>
      <c r="AHQ17" s="98"/>
      <c r="AHR17" s="98"/>
      <c r="AHS17" s="98"/>
      <c r="AHT17" s="98"/>
      <c r="AHU17" s="98"/>
      <c r="AHV17" s="98"/>
      <c r="AHW17" s="98"/>
      <c r="AHX17" s="98"/>
      <c r="AHY17" s="98"/>
      <c r="AHZ17" s="98"/>
      <c r="AIA17" s="98"/>
      <c r="AIB17" s="98"/>
      <c r="AIC17" s="98"/>
      <c r="AID17" s="98"/>
      <c r="AIE17" s="98"/>
      <c r="AIF17" s="98"/>
      <c r="AIG17" s="98"/>
      <c r="AIH17" s="98"/>
      <c r="AII17" s="98"/>
      <c r="AIJ17" s="98"/>
      <c r="AIK17" s="98"/>
      <c r="AIL17" s="98"/>
      <c r="AIM17" s="98"/>
      <c r="AIN17" s="98"/>
      <c r="AIO17" s="98"/>
      <c r="AIP17" s="98"/>
      <c r="AIQ17" s="98"/>
      <c r="AIR17" s="98"/>
      <c r="AIS17" s="98"/>
      <c r="AIT17" s="98"/>
      <c r="AIU17" s="98"/>
      <c r="AIV17" s="98"/>
      <c r="AIW17" s="98"/>
      <c r="AIX17" s="98"/>
      <c r="AIY17" s="98"/>
      <c r="AIZ17" s="98"/>
      <c r="AJA17" s="98"/>
      <c r="AJB17" s="98"/>
      <c r="AJC17" s="98"/>
      <c r="AJD17" s="98"/>
      <c r="AJE17" s="98"/>
      <c r="AJF17" s="98"/>
      <c r="AJG17" s="98"/>
      <c r="AJH17" s="98"/>
      <c r="AJI17" s="98"/>
      <c r="AJJ17" s="98"/>
      <c r="AJK17" s="98"/>
      <c r="AJL17" s="98"/>
      <c r="AJM17" s="98"/>
      <c r="AJN17" s="98"/>
      <c r="AJO17" s="98"/>
      <c r="AJP17" s="98"/>
      <c r="AJQ17" s="98"/>
      <c r="AJR17" s="98"/>
      <c r="AJS17" s="98"/>
      <c r="AJT17" s="98"/>
      <c r="AJU17" s="98"/>
      <c r="AJV17" s="98"/>
      <c r="AJW17" s="98"/>
      <c r="AJX17" s="98"/>
      <c r="AJY17" s="98"/>
      <c r="AJZ17" s="98"/>
      <c r="AKA17" s="98"/>
      <c r="AKB17" s="98"/>
      <c r="AKC17" s="98"/>
      <c r="AKD17" s="98"/>
      <c r="AKE17" s="98"/>
      <c r="AKF17" s="98"/>
      <c r="AKG17" s="98"/>
      <c r="AKH17" s="98"/>
      <c r="AKI17" s="98"/>
      <c r="AKJ17" s="98"/>
      <c r="AKK17" s="98"/>
      <c r="AKL17" s="98"/>
      <c r="AKM17" s="98"/>
      <c r="AKN17" s="98"/>
      <c r="AKO17" s="98"/>
      <c r="AKP17" s="98"/>
      <c r="AKQ17" s="98"/>
      <c r="AKR17" s="98"/>
      <c r="AKS17" s="98"/>
      <c r="AKT17" s="98"/>
      <c r="AKU17" s="98"/>
      <c r="AKV17" s="98"/>
      <c r="AKW17" s="98"/>
      <c r="AKX17" s="98"/>
      <c r="AKY17" s="98"/>
      <c r="AKZ17" s="98"/>
      <c r="ALA17" s="98"/>
      <c r="ALB17" s="98"/>
      <c r="ALC17" s="98"/>
      <c r="ALD17" s="98"/>
      <c r="ALE17" s="98"/>
      <c r="ALF17" s="98"/>
      <c r="ALG17" s="98"/>
      <c r="ALH17" s="98"/>
      <c r="ALI17" s="98"/>
      <c r="ALJ17" s="98"/>
      <c r="ALK17" s="98"/>
      <c r="ALL17" s="98"/>
      <c r="ALM17" s="98"/>
      <c r="ALN17" s="98"/>
      <c r="ALO17" s="98"/>
      <c r="ALP17" s="98"/>
      <c r="ALQ17" s="98"/>
      <c r="ALR17" s="98"/>
      <c r="ALS17" s="98"/>
      <c r="ALT17" s="98"/>
      <c r="ALU17" s="98"/>
      <c r="ALV17" s="98"/>
      <c r="ALW17" s="98"/>
      <c r="ALX17" s="98"/>
      <c r="ALY17" s="98"/>
      <c r="ALZ17" s="98"/>
      <c r="AMA17" s="98"/>
      <c r="AMB17" s="98"/>
      <c r="AMC17" s="98"/>
      <c r="AMD17" s="98"/>
      <c r="AME17" s="98"/>
      <c r="AMF17" s="98"/>
      <c r="AMG17" s="98"/>
      <c r="AMH17" s="98"/>
      <c r="AMI17" s="98"/>
      <c r="AMJ17" s="98"/>
      <c r="AMK17" s="98"/>
      <c r="AML17" s="98"/>
      <c r="AMM17" s="98"/>
      <c r="AMN17" s="98"/>
      <c r="AMO17" s="98"/>
      <c r="AMP17" s="98"/>
      <c r="AMQ17" s="98"/>
      <c r="AMR17" s="98"/>
      <c r="AMS17" s="98"/>
      <c r="AMT17" s="98"/>
      <c r="AMU17" s="98"/>
      <c r="AMV17" s="98"/>
      <c r="AMW17" s="98"/>
      <c r="AMX17" s="98"/>
      <c r="AMY17" s="98"/>
      <c r="AMZ17" s="98"/>
      <c r="ANA17" s="98"/>
      <c r="ANB17" s="98"/>
      <c r="ANC17" s="98"/>
      <c r="AND17" s="98"/>
      <c r="ANE17" s="98"/>
      <c r="ANF17" s="98"/>
      <c r="ANG17" s="98"/>
      <c r="ANH17" s="98"/>
      <c r="ANI17" s="98"/>
      <c r="ANJ17" s="98"/>
      <c r="ANK17" s="98"/>
      <c r="ANL17" s="98"/>
      <c r="ANM17" s="98"/>
      <c r="ANN17" s="98"/>
      <c r="ANO17" s="98"/>
      <c r="ANP17" s="98"/>
      <c r="ANQ17" s="98"/>
      <c r="ANR17" s="98"/>
      <c r="ANS17" s="98"/>
      <c r="ANT17" s="98"/>
      <c r="ANU17" s="98"/>
      <c r="ANV17" s="98"/>
      <c r="ANW17" s="98"/>
      <c r="ANX17" s="98"/>
      <c r="ANY17" s="98"/>
      <c r="ANZ17" s="98"/>
      <c r="AOA17" s="98"/>
      <c r="AOB17" s="98"/>
      <c r="AOC17" s="98"/>
      <c r="AOD17" s="98"/>
      <c r="AOE17" s="98"/>
      <c r="AOF17" s="98"/>
      <c r="AOG17" s="98"/>
      <c r="AOH17" s="98"/>
      <c r="AOI17" s="98"/>
      <c r="AOJ17" s="98"/>
      <c r="AOK17" s="98"/>
      <c r="AOL17" s="98"/>
      <c r="AOM17" s="98"/>
      <c r="AON17" s="98"/>
      <c r="AOO17" s="98"/>
      <c r="AOP17" s="98"/>
      <c r="AOQ17" s="98"/>
      <c r="AOR17" s="98"/>
      <c r="AOS17" s="98"/>
      <c r="AOT17" s="98"/>
      <c r="AOU17" s="98"/>
      <c r="AOV17" s="98"/>
      <c r="AOW17" s="98"/>
      <c r="AOX17" s="98"/>
      <c r="AOY17" s="98"/>
      <c r="AOZ17" s="98"/>
      <c r="APA17" s="98"/>
      <c r="APB17" s="98"/>
      <c r="APC17" s="98"/>
      <c r="APD17" s="98"/>
      <c r="APE17" s="98"/>
      <c r="APF17" s="98"/>
      <c r="APG17" s="98"/>
      <c r="APH17" s="98"/>
      <c r="API17" s="98"/>
      <c r="APJ17" s="98"/>
      <c r="APK17" s="98"/>
      <c r="APL17" s="98"/>
      <c r="APM17" s="98"/>
      <c r="APN17" s="98"/>
      <c r="APO17" s="98"/>
      <c r="APP17" s="98"/>
      <c r="APQ17" s="98"/>
      <c r="APR17" s="98"/>
      <c r="APS17" s="98"/>
      <c r="APT17" s="98"/>
      <c r="APU17" s="98"/>
      <c r="APV17" s="98"/>
      <c r="APW17" s="98"/>
      <c r="APX17" s="98"/>
      <c r="APY17" s="98"/>
      <c r="APZ17" s="98"/>
      <c r="AQA17" s="98"/>
      <c r="AQB17" s="98"/>
      <c r="AQC17" s="98"/>
      <c r="AQD17" s="98"/>
      <c r="AQE17" s="98"/>
      <c r="AQF17" s="98"/>
      <c r="AQG17" s="98"/>
      <c r="AQH17" s="98"/>
      <c r="AQI17" s="98"/>
      <c r="AQJ17" s="98"/>
      <c r="AQK17" s="98"/>
      <c r="AQL17" s="98"/>
      <c r="AQM17" s="98"/>
      <c r="AQN17" s="98"/>
      <c r="AQO17" s="98"/>
      <c r="AQP17" s="98"/>
      <c r="AQQ17" s="98"/>
      <c r="AQR17" s="98"/>
      <c r="AQS17" s="98"/>
      <c r="AQT17" s="98"/>
      <c r="AQU17" s="98"/>
      <c r="AQV17" s="98"/>
      <c r="AQW17" s="98"/>
      <c r="AQX17" s="98"/>
      <c r="AQY17" s="98"/>
      <c r="AQZ17" s="98"/>
      <c r="ARA17" s="98"/>
      <c r="ARB17" s="98"/>
      <c r="ARC17" s="98"/>
      <c r="ARD17" s="98"/>
      <c r="ARE17" s="98"/>
      <c r="ARF17" s="98"/>
      <c r="ARG17" s="98"/>
      <c r="ARH17" s="98"/>
      <c r="ARI17" s="98"/>
      <c r="ARJ17" s="98"/>
      <c r="ARK17" s="98"/>
      <c r="ARL17" s="98"/>
      <c r="ARM17" s="98"/>
      <c r="ARN17" s="98"/>
      <c r="ARO17" s="98"/>
      <c r="ARP17" s="98"/>
      <c r="ARQ17" s="98"/>
      <c r="ARR17" s="98"/>
      <c r="ARS17" s="98"/>
      <c r="ART17" s="98"/>
      <c r="ARU17" s="98"/>
      <c r="ARV17" s="98"/>
      <c r="ARW17" s="98"/>
      <c r="ARX17" s="98"/>
      <c r="ARY17" s="98"/>
      <c r="ARZ17" s="98"/>
      <c r="ASA17" s="98"/>
      <c r="ASB17" s="98"/>
      <c r="ASC17" s="98"/>
      <c r="ASD17" s="98"/>
      <c r="ASE17" s="98"/>
      <c r="ASF17" s="98"/>
      <c r="ASG17" s="98"/>
      <c r="ASH17" s="98"/>
      <c r="ASI17" s="98"/>
      <c r="ASJ17" s="98"/>
      <c r="ASK17" s="98"/>
      <c r="ASL17" s="98"/>
      <c r="ASM17" s="98"/>
      <c r="ASN17" s="98"/>
      <c r="ASO17" s="98"/>
      <c r="ASP17" s="98"/>
      <c r="ASQ17" s="98"/>
      <c r="ASR17" s="98"/>
      <c r="ASS17" s="98"/>
      <c r="AST17" s="98"/>
      <c r="ASU17" s="98"/>
      <c r="ASV17" s="98"/>
      <c r="ASW17" s="98"/>
      <c r="ASX17" s="98"/>
      <c r="ASY17" s="98"/>
      <c r="ASZ17" s="98"/>
      <c r="ATA17" s="98"/>
      <c r="ATB17" s="98"/>
      <c r="ATC17" s="98"/>
      <c r="ATD17" s="98"/>
      <c r="ATE17" s="98"/>
      <c r="ATF17" s="98"/>
      <c r="ATG17" s="98"/>
      <c r="ATH17" s="98"/>
      <c r="ATI17" s="98"/>
      <c r="ATJ17" s="98"/>
      <c r="ATK17" s="98"/>
      <c r="ATL17" s="98"/>
      <c r="ATM17" s="98"/>
      <c r="ATN17" s="98"/>
      <c r="ATO17" s="98"/>
      <c r="ATP17" s="98"/>
      <c r="ATQ17" s="98"/>
      <c r="ATR17" s="98"/>
      <c r="ATS17" s="98"/>
      <c r="ATT17" s="98"/>
      <c r="ATU17" s="98"/>
      <c r="ATV17" s="98"/>
      <c r="ATW17" s="98"/>
      <c r="ATX17" s="98"/>
      <c r="ATY17" s="98"/>
      <c r="ATZ17" s="98"/>
      <c r="AUA17" s="98"/>
      <c r="AUB17" s="98"/>
      <c r="AUC17" s="98"/>
      <c r="AUD17" s="98"/>
      <c r="AUE17" s="98"/>
      <c r="AUF17" s="98"/>
      <c r="AUG17" s="98"/>
      <c r="AUH17" s="98"/>
      <c r="AUI17" s="98"/>
      <c r="AUJ17" s="98"/>
      <c r="AUK17" s="98"/>
      <c r="AUL17" s="98"/>
      <c r="AUM17" s="98"/>
      <c r="AUN17" s="98"/>
      <c r="AUO17" s="98"/>
      <c r="AUP17" s="98"/>
      <c r="AUQ17" s="98"/>
      <c r="AUR17" s="98"/>
      <c r="AUS17" s="98"/>
      <c r="AUT17" s="98"/>
      <c r="AUU17" s="98"/>
      <c r="AUV17" s="98"/>
      <c r="AUW17" s="98"/>
      <c r="AUX17" s="98"/>
      <c r="AUY17" s="98"/>
      <c r="AUZ17" s="98"/>
      <c r="AVA17" s="98"/>
      <c r="AVB17" s="98"/>
      <c r="AVC17" s="98"/>
      <c r="AVD17" s="98"/>
      <c r="AVE17" s="98"/>
      <c r="AVF17" s="98"/>
      <c r="AVG17" s="98"/>
      <c r="AVH17" s="98"/>
      <c r="AVI17" s="98"/>
      <c r="AVJ17" s="98"/>
      <c r="AVK17" s="98"/>
      <c r="AVL17" s="98"/>
      <c r="AVM17" s="98"/>
      <c r="AVN17" s="98"/>
      <c r="AVO17" s="98"/>
      <c r="AVP17" s="98"/>
      <c r="AVQ17" s="98"/>
      <c r="AVR17" s="98"/>
      <c r="AVS17" s="98"/>
      <c r="AVT17" s="98"/>
      <c r="AVU17" s="98"/>
      <c r="AVV17" s="98"/>
      <c r="AVW17" s="98"/>
      <c r="AVX17" s="98"/>
      <c r="AVY17" s="98"/>
      <c r="AVZ17" s="98"/>
      <c r="AWA17" s="98"/>
      <c r="AWB17" s="98"/>
      <c r="AWC17" s="98"/>
      <c r="AWD17" s="98"/>
      <c r="AWE17" s="98"/>
      <c r="AWF17" s="98"/>
      <c r="AWG17" s="98"/>
      <c r="AWH17" s="98"/>
      <c r="AWI17" s="98"/>
      <c r="AWJ17" s="98"/>
      <c r="AWK17" s="98"/>
      <c r="AWL17" s="98"/>
      <c r="AWM17" s="98"/>
      <c r="AWN17" s="98"/>
      <c r="AWO17" s="98"/>
      <c r="AWP17" s="98"/>
      <c r="AWQ17" s="98"/>
      <c r="AWR17" s="98"/>
      <c r="AWS17" s="98"/>
      <c r="AWT17" s="98"/>
      <c r="AWU17" s="98"/>
      <c r="AWV17" s="98"/>
      <c r="AWW17" s="98"/>
      <c r="AWX17" s="98"/>
      <c r="AWY17" s="98"/>
      <c r="AWZ17" s="98"/>
      <c r="AXA17" s="98"/>
      <c r="AXB17" s="98"/>
      <c r="AXC17" s="98"/>
      <c r="AXD17" s="98"/>
      <c r="AXE17" s="98"/>
      <c r="AXF17" s="98"/>
      <c r="AXG17" s="98"/>
      <c r="AXH17" s="98"/>
      <c r="AXI17" s="98"/>
      <c r="AXJ17" s="98"/>
      <c r="AXK17" s="98"/>
      <c r="AXL17" s="98"/>
      <c r="AXM17" s="98"/>
      <c r="AXN17" s="98"/>
      <c r="AXO17" s="98"/>
      <c r="AXP17" s="98"/>
      <c r="AXQ17" s="98"/>
      <c r="AXR17" s="98"/>
      <c r="AXS17" s="98"/>
      <c r="AXT17" s="98"/>
      <c r="AXU17" s="98"/>
      <c r="AXV17" s="98"/>
      <c r="AXW17" s="98"/>
      <c r="AXX17" s="98"/>
      <c r="AXY17" s="98"/>
      <c r="AXZ17" s="98"/>
      <c r="AYA17" s="98"/>
      <c r="AYB17" s="98"/>
      <c r="AYC17" s="98"/>
      <c r="AYD17" s="98"/>
      <c r="AYE17" s="98"/>
      <c r="AYF17" s="98"/>
      <c r="AYG17" s="98"/>
      <c r="AYH17" s="98"/>
      <c r="AYI17" s="98"/>
      <c r="AYJ17" s="98"/>
      <c r="AYK17" s="98"/>
      <c r="AYL17" s="98"/>
      <c r="AYM17" s="98"/>
      <c r="AYN17" s="98"/>
      <c r="AYO17" s="98"/>
      <c r="AYP17" s="98"/>
      <c r="AYQ17" s="98"/>
      <c r="AYR17" s="98"/>
      <c r="AYS17" s="98"/>
      <c r="AYT17" s="98"/>
      <c r="AYU17" s="98"/>
      <c r="AYV17" s="98"/>
      <c r="AYW17" s="98"/>
      <c r="AYX17" s="98"/>
      <c r="AYY17" s="98"/>
      <c r="AYZ17" s="98"/>
      <c r="AZA17" s="98"/>
      <c r="AZB17" s="98"/>
      <c r="AZC17" s="98"/>
      <c r="AZD17" s="98"/>
      <c r="AZE17" s="98"/>
      <c r="AZF17" s="98"/>
      <c r="AZG17" s="98"/>
      <c r="AZH17" s="98"/>
      <c r="AZI17" s="98"/>
      <c r="AZJ17" s="98"/>
      <c r="AZK17" s="98"/>
      <c r="AZL17" s="98"/>
      <c r="AZM17" s="98"/>
      <c r="AZN17" s="98"/>
      <c r="AZO17" s="98"/>
      <c r="AZP17" s="98"/>
      <c r="AZQ17" s="98"/>
      <c r="AZR17" s="98"/>
      <c r="AZS17" s="98"/>
      <c r="AZT17" s="98"/>
      <c r="AZU17" s="98"/>
      <c r="AZV17" s="98"/>
      <c r="AZW17" s="98"/>
      <c r="AZX17" s="98"/>
      <c r="AZY17" s="98"/>
      <c r="AZZ17" s="98"/>
      <c r="BAA17" s="98"/>
      <c r="BAB17" s="98"/>
      <c r="BAC17" s="98"/>
      <c r="BAD17" s="98"/>
      <c r="BAE17" s="98"/>
      <c r="BAF17" s="98"/>
      <c r="BAG17" s="98"/>
      <c r="BAH17" s="98"/>
      <c r="BAI17" s="98"/>
      <c r="BAJ17" s="98"/>
      <c r="BAK17" s="98"/>
      <c r="BAL17" s="98"/>
      <c r="BAM17" s="98"/>
      <c r="BAN17" s="98"/>
      <c r="BAO17" s="98"/>
      <c r="BAP17" s="98"/>
      <c r="BAQ17" s="98"/>
      <c r="BAR17" s="98"/>
      <c r="BAS17" s="98"/>
      <c r="BAT17" s="98"/>
      <c r="BAU17" s="98"/>
      <c r="BAV17" s="98"/>
      <c r="BAW17" s="98"/>
      <c r="BAX17" s="98"/>
      <c r="BAY17" s="98"/>
      <c r="BAZ17" s="98"/>
      <c r="BBA17" s="98"/>
      <c r="BBB17" s="98"/>
      <c r="BBC17" s="98"/>
      <c r="BBD17" s="98"/>
      <c r="BBE17" s="98"/>
      <c r="BBF17" s="98"/>
      <c r="BBG17" s="98"/>
      <c r="BBH17" s="98"/>
      <c r="BBI17" s="98"/>
      <c r="BBJ17" s="98"/>
      <c r="BBK17" s="98"/>
      <c r="BBL17" s="98"/>
      <c r="BBM17" s="98"/>
      <c r="BBN17" s="98"/>
      <c r="BBO17" s="98"/>
      <c r="BBP17" s="98"/>
      <c r="BBQ17" s="98"/>
      <c r="BBR17" s="98"/>
      <c r="BBS17" s="98"/>
      <c r="BBT17" s="98"/>
      <c r="BBU17" s="98"/>
      <c r="BBV17" s="98"/>
      <c r="BBW17" s="98"/>
      <c r="BBX17" s="98"/>
      <c r="BBY17" s="98"/>
      <c r="BBZ17" s="98"/>
      <c r="BCA17" s="98"/>
      <c r="BCB17" s="98"/>
      <c r="BCC17" s="98"/>
      <c r="BCD17" s="98"/>
      <c r="BCE17" s="98"/>
      <c r="BCF17" s="98"/>
      <c r="BCG17" s="98"/>
      <c r="BCH17" s="98"/>
      <c r="BCI17" s="98"/>
      <c r="BCJ17" s="98"/>
      <c r="BCK17" s="98"/>
      <c r="BCL17" s="98"/>
      <c r="BCM17" s="98"/>
      <c r="BCN17" s="98"/>
      <c r="BCO17" s="98"/>
      <c r="BCP17" s="98"/>
      <c r="BCQ17" s="98"/>
      <c r="BCR17" s="98"/>
      <c r="BCS17" s="98"/>
      <c r="BCT17" s="98"/>
      <c r="BCU17" s="98"/>
      <c r="BCV17" s="98"/>
      <c r="BCW17" s="98"/>
      <c r="BCX17" s="98"/>
      <c r="BCY17" s="98"/>
      <c r="BCZ17" s="98"/>
      <c r="BDA17" s="98"/>
      <c r="BDB17" s="98"/>
      <c r="BDC17" s="98"/>
      <c r="BDD17" s="98"/>
      <c r="BDE17" s="98"/>
      <c r="BDF17" s="98"/>
      <c r="BDG17" s="98"/>
      <c r="BDH17" s="98"/>
      <c r="BDI17" s="98"/>
      <c r="BDJ17" s="98"/>
      <c r="BDK17" s="98"/>
      <c r="BDL17" s="98"/>
      <c r="BDM17" s="98"/>
      <c r="BDN17" s="98"/>
      <c r="BDO17" s="98"/>
      <c r="BDP17" s="98"/>
      <c r="BDQ17" s="98"/>
      <c r="BDR17" s="98"/>
      <c r="BDS17" s="98"/>
      <c r="BDT17" s="98"/>
      <c r="BDU17" s="98"/>
      <c r="BDV17" s="98"/>
      <c r="BDW17" s="98"/>
      <c r="BDX17" s="98"/>
      <c r="BDY17" s="98"/>
      <c r="BDZ17" s="98"/>
      <c r="BEA17" s="98"/>
      <c r="BEB17" s="98"/>
      <c r="BEC17" s="98"/>
      <c r="BED17" s="98"/>
      <c r="BEE17" s="98"/>
      <c r="BEF17" s="98"/>
      <c r="BEG17" s="98"/>
      <c r="BEH17" s="98"/>
      <c r="BEI17" s="98"/>
      <c r="BEJ17" s="98"/>
      <c r="BEK17" s="98"/>
      <c r="BEL17" s="98"/>
      <c r="BEM17" s="98"/>
      <c r="BEN17" s="98"/>
      <c r="BEO17" s="98"/>
      <c r="BEP17" s="98"/>
      <c r="BEQ17" s="98"/>
      <c r="BER17" s="98"/>
      <c r="BES17" s="98"/>
      <c r="BET17" s="98"/>
      <c r="BEU17" s="98"/>
      <c r="BEV17" s="98"/>
      <c r="BEW17" s="98"/>
      <c r="BEX17" s="98"/>
      <c r="BEY17" s="98"/>
      <c r="BEZ17" s="98"/>
      <c r="BFA17" s="98"/>
      <c r="BFB17" s="98"/>
      <c r="BFC17" s="98"/>
      <c r="BFD17" s="98"/>
      <c r="BFE17" s="98"/>
      <c r="BFF17" s="98"/>
      <c r="BFG17" s="98"/>
      <c r="BFH17" s="98"/>
      <c r="BFI17" s="98"/>
      <c r="BFJ17" s="98"/>
      <c r="BFK17" s="98"/>
      <c r="BFL17" s="98"/>
      <c r="BFM17" s="98"/>
      <c r="BFN17" s="98"/>
      <c r="BFO17" s="98"/>
      <c r="BFP17" s="98"/>
      <c r="BFQ17" s="98"/>
      <c r="BFR17" s="98"/>
      <c r="BFS17" s="98"/>
      <c r="BFT17" s="98"/>
      <c r="BFU17" s="98"/>
      <c r="BFV17" s="98"/>
      <c r="BFW17" s="98"/>
      <c r="BFX17" s="98"/>
      <c r="BFY17" s="98"/>
      <c r="BFZ17" s="98"/>
      <c r="BGA17" s="98"/>
      <c r="BGB17" s="98"/>
      <c r="BGC17" s="98"/>
      <c r="BGD17" s="98"/>
      <c r="BGE17" s="98"/>
      <c r="BGF17" s="98"/>
      <c r="BGG17" s="98"/>
      <c r="BGH17" s="98"/>
      <c r="BGI17" s="98"/>
      <c r="BGJ17" s="98"/>
      <c r="BGK17" s="98"/>
      <c r="BGL17" s="98"/>
      <c r="BGM17" s="98"/>
      <c r="BGN17" s="98"/>
      <c r="BGO17" s="98"/>
      <c r="BGP17" s="98"/>
      <c r="BGQ17" s="98"/>
      <c r="BGR17" s="98"/>
      <c r="BGS17" s="98"/>
      <c r="BGT17" s="98"/>
      <c r="BGU17" s="98"/>
      <c r="BGV17" s="98"/>
      <c r="BGW17" s="98"/>
      <c r="BGX17" s="98"/>
      <c r="BGY17" s="98"/>
      <c r="BGZ17" s="98"/>
      <c r="BHA17" s="98"/>
      <c r="BHB17" s="98"/>
      <c r="BHC17" s="98"/>
      <c r="BHD17" s="98"/>
      <c r="BHE17" s="98"/>
      <c r="BHF17" s="98"/>
      <c r="BHG17" s="98"/>
      <c r="BHH17" s="98"/>
      <c r="BHI17" s="98"/>
      <c r="BHJ17" s="98"/>
      <c r="BHK17" s="98"/>
      <c r="BHL17" s="98"/>
      <c r="BHM17" s="98"/>
      <c r="BHN17" s="98"/>
      <c r="BHO17" s="98"/>
      <c r="BHP17" s="98"/>
      <c r="BHQ17" s="98"/>
      <c r="BHR17" s="98"/>
      <c r="BHS17" s="98"/>
      <c r="BHT17" s="98"/>
      <c r="BHU17" s="98"/>
      <c r="BHV17" s="98"/>
      <c r="BHW17" s="98"/>
      <c r="BHX17" s="98"/>
      <c r="BHY17" s="98"/>
      <c r="BHZ17" s="98"/>
      <c r="BIA17" s="98"/>
      <c r="BIB17" s="98"/>
      <c r="BIC17" s="98"/>
      <c r="BID17" s="98"/>
      <c r="BIE17" s="98"/>
      <c r="BIF17" s="98"/>
      <c r="BIG17" s="98"/>
      <c r="BIH17" s="98"/>
      <c r="BII17" s="98"/>
      <c r="BIJ17" s="98"/>
      <c r="BIK17" s="98"/>
      <c r="BIL17" s="98"/>
      <c r="BIM17" s="98"/>
      <c r="BIN17" s="98"/>
      <c r="BIO17" s="98"/>
      <c r="BIP17" s="98"/>
      <c r="BIQ17" s="98"/>
      <c r="BIR17" s="98"/>
      <c r="BIS17" s="98"/>
      <c r="BIT17" s="98"/>
      <c r="BIU17" s="98"/>
      <c r="BIV17" s="98"/>
      <c r="BIW17" s="98"/>
      <c r="BIX17" s="98"/>
      <c r="BIY17" s="98"/>
      <c r="BIZ17" s="98"/>
      <c r="BJA17" s="98"/>
      <c r="BJB17" s="98"/>
      <c r="BJC17" s="98"/>
      <c r="BJD17" s="98"/>
      <c r="BJE17" s="98"/>
      <c r="BJF17" s="98"/>
      <c r="BJG17" s="98"/>
      <c r="BJH17" s="98"/>
      <c r="BJI17" s="98"/>
      <c r="BJJ17" s="98"/>
      <c r="BJK17" s="98"/>
      <c r="BJL17" s="98"/>
      <c r="BJM17" s="98"/>
      <c r="BJN17" s="98"/>
      <c r="BJO17" s="98"/>
      <c r="BJP17" s="98"/>
      <c r="BJQ17" s="98"/>
      <c r="BJR17" s="98"/>
      <c r="BJS17" s="98"/>
      <c r="BJT17" s="98"/>
      <c r="BJU17" s="98"/>
      <c r="BJV17" s="98"/>
      <c r="BJW17" s="98"/>
      <c r="BJX17" s="98"/>
      <c r="BJY17" s="98"/>
      <c r="BJZ17" s="98"/>
      <c r="BKA17" s="98"/>
      <c r="BKB17" s="98"/>
      <c r="BKC17" s="98"/>
      <c r="BKD17" s="98"/>
      <c r="BKE17" s="98"/>
      <c r="BKF17" s="98"/>
      <c r="BKG17" s="98"/>
      <c r="BKH17" s="98"/>
      <c r="BKI17" s="98"/>
      <c r="BKJ17" s="98"/>
      <c r="BKK17" s="98"/>
      <c r="BKL17" s="98"/>
      <c r="BKM17" s="98"/>
      <c r="BKN17" s="98"/>
      <c r="BKO17" s="98"/>
      <c r="BKP17" s="98"/>
      <c r="BKQ17" s="98"/>
      <c r="BKR17" s="98"/>
      <c r="BKS17" s="98"/>
      <c r="BKT17" s="98"/>
      <c r="BKU17" s="98"/>
      <c r="BKV17" s="98"/>
      <c r="BKW17" s="98"/>
      <c r="BKX17" s="98"/>
      <c r="BKY17" s="98"/>
      <c r="BKZ17" s="98"/>
      <c r="BLA17" s="98"/>
      <c r="BLB17" s="98"/>
      <c r="BLC17" s="98"/>
      <c r="BLD17" s="98"/>
      <c r="BLE17" s="98"/>
      <c r="BLF17" s="98"/>
      <c r="BLG17" s="98"/>
      <c r="BLH17" s="98"/>
      <c r="BLI17" s="98"/>
      <c r="BLJ17" s="98"/>
      <c r="BLK17" s="98"/>
      <c r="BLL17" s="98"/>
      <c r="BLM17" s="98"/>
      <c r="BLN17" s="98"/>
      <c r="BLO17" s="98"/>
      <c r="BLP17" s="98"/>
      <c r="BLQ17" s="98"/>
      <c r="BLR17" s="98"/>
      <c r="BLS17" s="98"/>
      <c r="BLT17" s="98"/>
      <c r="BLU17" s="98"/>
      <c r="BLV17" s="98"/>
      <c r="BLW17" s="98"/>
      <c r="BLX17" s="98"/>
      <c r="BLY17" s="98"/>
      <c r="BLZ17" s="98"/>
      <c r="BMA17" s="98"/>
      <c r="BMB17" s="98"/>
      <c r="BMC17" s="98"/>
      <c r="BMD17" s="98"/>
      <c r="BME17" s="98"/>
      <c r="BMF17" s="98"/>
      <c r="BMG17" s="98"/>
      <c r="BMH17" s="98"/>
      <c r="BMI17" s="98"/>
      <c r="BMJ17" s="98"/>
      <c r="BMK17" s="98"/>
      <c r="BML17" s="98"/>
      <c r="BMM17" s="98"/>
      <c r="BMN17" s="98"/>
      <c r="BMO17" s="98"/>
      <c r="BMP17" s="98"/>
      <c r="BMQ17" s="98"/>
      <c r="BMR17" s="98"/>
      <c r="BMS17" s="98"/>
      <c r="BMT17" s="98"/>
      <c r="BMU17" s="98"/>
      <c r="BMV17" s="98"/>
      <c r="BMW17" s="98"/>
      <c r="BMX17" s="98"/>
      <c r="BMY17" s="98"/>
      <c r="BMZ17" s="98"/>
      <c r="BNA17" s="98"/>
      <c r="BNB17" s="98"/>
      <c r="BNC17" s="98"/>
      <c r="BND17" s="98"/>
      <c r="BNE17" s="98"/>
      <c r="BNF17" s="98"/>
      <c r="BNG17" s="98"/>
      <c r="BNH17" s="98"/>
      <c r="BNI17" s="98"/>
      <c r="BNJ17" s="98"/>
      <c r="BNK17" s="98"/>
      <c r="BNL17" s="98"/>
      <c r="BNM17" s="98"/>
      <c r="BNN17" s="98"/>
      <c r="BNO17" s="98"/>
      <c r="BNP17" s="98"/>
      <c r="BNQ17" s="98"/>
      <c r="BNR17" s="98"/>
      <c r="BNS17" s="98"/>
      <c r="BNT17" s="98"/>
      <c r="BNU17" s="98"/>
      <c r="BNV17" s="98"/>
      <c r="BNW17" s="98"/>
      <c r="BNX17" s="98"/>
      <c r="BNY17" s="98"/>
      <c r="BNZ17" s="98"/>
      <c r="BOA17" s="98"/>
      <c r="BOB17" s="98"/>
      <c r="BOC17" s="98"/>
      <c r="BOD17" s="98"/>
      <c r="BOE17" s="98"/>
      <c r="BOF17" s="98"/>
      <c r="BOG17" s="98"/>
      <c r="BOH17" s="98"/>
      <c r="BOI17" s="98"/>
      <c r="BOJ17" s="98"/>
      <c r="BOK17" s="98"/>
      <c r="BOL17" s="98"/>
      <c r="BOM17" s="98"/>
      <c r="BON17" s="98"/>
      <c r="BOO17" s="98"/>
      <c r="BOP17" s="98"/>
      <c r="BOQ17" s="98"/>
      <c r="BOR17" s="98"/>
      <c r="BOS17" s="98"/>
      <c r="BOT17" s="98"/>
      <c r="BOU17" s="98"/>
      <c r="BOV17" s="98"/>
      <c r="BOW17" s="98"/>
      <c r="BOX17" s="98"/>
      <c r="BOY17" s="98"/>
      <c r="BOZ17" s="98"/>
      <c r="BPA17" s="98"/>
      <c r="BPB17" s="98"/>
      <c r="BPC17" s="98"/>
      <c r="BPD17" s="98"/>
      <c r="BPE17" s="98"/>
      <c r="BPF17" s="98"/>
      <c r="BPG17" s="98"/>
      <c r="BPH17" s="98"/>
      <c r="BPI17" s="98"/>
      <c r="BPJ17" s="98"/>
      <c r="BPK17" s="98"/>
      <c r="BPL17" s="98"/>
      <c r="BPM17" s="98"/>
      <c r="BPN17" s="98"/>
      <c r="BPO17" s="98"/>
      <c r="BPP17" s="98"/>
      <c r="BPQ17" s="98"/>
      <c r="BPR17" s="98"/>
      <c r="BPS17" s="98"/>
      <c r="BPT17" s="98"/>
      <c r="BPU17" s="98"/>
      <c r="BPV17" s="98"/>
      <c r="BPW17" s="98"/>
      <c r="BPX17" s="98"/>
      <c r="BPY17" s="98"/>
      <c r="BPZ17" s="98"/>
      <c r="BQA17" s="98"/>
      <c r="BQB17" s="98"/>
      <c r="BQC17" s="98"/>
      <c r="BQD17" s="98"/>
      <c r="BQE17" s="98"/>
      <c r="BQF17" s="98"/>
      <c r="BQG17" s="98"/>
      <c r="BQH17" s="98"/>
      <c r="BQI17" s="98"/>
      <c r="BQJ17" s="98"/>
      <c r="BQK17" s="98"/>
      <c r="BQL17" s="98"/>
      <c r="BQM17" s="98"/>
      <c r="BQN17" s="98"/>
      <c r="BQO17" s="98"/>
      <c r="BQP17" s="98"/>
      <c r="BQQ17" s="98"/>
      <c r="BQR17" s="98"/>
      <c r="BQS17" s="98"/>
      <c r="BQT17" s="98"/>
      <c r="BQU17" s="98"/>
      <c r="BQV17" s="98"/>
      <c r="BQW17" s="98"/>
      <c r="BQX17" s="98"/>
      <c r="BQY17" s="98"/>
      <c r="BQZ17" s="98"/>
      <c r="BRA17" s="98"/>
      <c r="BRB17" s="98"/>
      <c r="BRC17" s="98"/>
      <c r="BRD17" s="98"/>
      <c r="BRE17" s="98"/>
      <c r="BRF17" s="98"/>
      <c r="BRG17" s="98"/>
      <c r="BRH17" s="98"/>
      <c r="BRI17" s="98"/>
      <c r="BRJ17" s="98"/>
      <c r="BRK17" s="98"/>
      <c r="BRL17" s="98"/>
      <c r="BRM17" s="98"/>
      <c r="BRN17" s="98"/>
      <c r="BRO17" s="98"/>
      <c r="BRP17" s="98"/>
      <c r="BRQ17" s="98"/>
      <c r="BRR17" s="98"/>
      <c r="BRS17" s="98"/>
      <c r="BRT17" s="98"/>
      <c r="BRU17" s="98"/>
      <c r="BRV17" s="98"/>
      <c r="BRW17" s="98"/>
      <c r="BRX17" s="98"/>
      <c r="BRY17" s="98"/>
      <c r="BRZ17" s="98"/>
      <c r="BSA17" s="98"/>
      <c r="BSB17" s="98"/>
      <c r="BSC17" s="98"/>
      <c r="BSD17" s="98"/>
      <c r="BSE17" s="98"/>
      <c r="BSF17" s="98"/>
      <c r="BSG17" s="98"/>
      <c r="BSH17" s="98"/>
      <c r="BSI17" s="98"/>
      <c r="BSJ17" s="98"/>
      <c r="BSK17" s="98"/>
      <c r="BSL17" s="98"/>
      <c r="BSM17" s="98"/>
      <c r="BSN17" s="98"/>
      <c r="BSO17" s="98"/>
      <c r="BSP17" s="98"/>
      <c r="BSQ17" s="98"/>
      <c r="BSR17" s="98"/>
      <c r="BSS17" s="98"/>
      <c r="BST17" s="98"/>
      <c r="BSU17" s="98"/>
      <c r="BSV17" s="98"/>
      <c r="BSW17" s="98"/>
      <c r="BSX17" s="98"/>
      <c r="BSY17" s="98"/>
      <c r="BSZ17" s="98"/>
      <c r="BTA17" s="98"/>
      <c r="BTB17" s="98"/>
      <c r="BTC17" s="98"/>
      <c r="BTD17" s="98"/>
      <c r="BTE17" s="98"/>
      <c r="BTF17" s="98"/>
      <c r="BTG17" s="98"/>
      <c r="BTH17" s="98"/>
      <c r="BTI17" s="98"/>
      <c r="BTJ17" s="98"/>
      <c r="BTK17" s="98"/>
      <c r="BTL17" s="98"/>
      <c r="BTM17" s="98"/>
      <c r="BTN17" s="98"/>
      <c r="BTO17" s="98"/>
      <c r="BTP17" s="98"/>
      <c r="BTQ17" s="98"/>
      <c r="BTR17" s="98"/>
      <c r="BTS17" s="98"/>
      <c r="BTT17" s="98"/>
      <c r="BTU17" s="98"/>
      <c r="BTV17" s="98"/>
      <c r="BTW17" s="98"/>
      <c r="BTX17" s="98"/>
      <c r="BTY17" s="98"/>
      <c r="BTZ17" s="98"/>
      <c r="BUA17" s="98"/>
      <c r="BUB17" s="98"/>
      <c r="BUC17" s="98"/>
      <c r="BUD17" s="98"/>
      <c r="BUE17" s="98"/>
      <c r="BUF17" s="98"/>
      <c r="BUG17" s="98"/>
      <c r="BUH17" s="98"/>
      <c r="BUI17" s="98"/>
      <c r="BUJ17" s="98"/>
      <c r="BUK17" s="98"/>
      <c r="BUL17" s="98"/>
      <c r="BUM17" s="98"/>
      <c r="BUN17" s="98"/>
      <c r="BUO17" s="98"/>
      <c r="BUP17" s="98"/>
      <c r="BUQ17" s="98"/>
      <c r="BUR17" s="98"/>
      <c r="BUS17" s="98"/>
      <c r="BUT17" s="98"/>
      <c r="BUU17" s="98"/>
      <c r="BUV17" s="98"/>
      <c r="BUW17" s="98"/>
      <c r="BUX17" s="98"/>
      <c r="BUY17" s="98"/>
      <c r="BUZ17" s="98"/>
      <c r="BVA17" s="98"/>
      <c r="BVB17" s="98"/>
      <c r="BVC17" s="98"/>
      <c r="BVD17" s="98"/>
      <c r="BVE17" s="98"/>
      <c r="BVF17" s="98"/>
      <c r="BVG17" s="98"/>
      <c r="BVH17" s="98"/>
      <c r="BVI17" s="98"/>
      <c r="BVJ17" s="98"/>
      <c r="BVK17" s="98"/>
      <c r="BVL17" s="98"/>
      <c r="BVM17" s="98"/>
      <c r="BVN17" s="98"/>
      <c r="BVO17" s="98"/>
      <c r="BVP17" s="98"/>
      <c r="BVQ17" s="98"/>
      <c r="BVR17" s="98"/>
      <c r="BVS17" s="98"/>
      <c r="BVT17" s="98"/>
      <c r="BVU17" s="98"/>
      <c r="BVV17" s="98"/>
      <c r="BVW17" s="98"/>
      <c r="BVX17" s="98"/>
      <c r="BVY17" s="98"/>
      <c r="BVZ17" s="98"/>
      <c r="BWA17" s="98"/>
      <c r="BWB17" s="98"/>
      <c r="BWC17" s="98"/>
      <c r="BWD17" s="98"/>
      <c r="BWE17" s="98"/>
      <c r="BWF17" s="98"/>
      <c r="BWG17" s="98"/>
      <c r="BWH17" s="98"/>
      <c r="BWI17" s="98"/>
      <c r="BWJ17" s="98"/>
      <c r="BWK17" s="98"/>
      <c r="BWL17" s="98"/>
      <c r="BWM17" s="98"/>
      <c r="BWN17" s="98"/>
      <c r="BWO17" s="98"/>
      <c r="BWP17" s="98"/>
      <c r="BWQ17" s="98"/>
      <c r="BWR17" s="98"/>
      <c r="BWS17" s="98"/>
      <c r="BWT17" s="98"/>
      <c r="BWU17" s="98"/>
      <c r="BWV17" s="98"/>
      <c r="BWW17" s="98"/>
      <c r="BWX17" s="98"/>
      <c r="BWY17" s="98"/>
      <c r="BWZ17" s="98"/>
      <c r="BXA17" s="98"/>
      <c r="BXB17" s="98"/>
      <c r="BXC17" s="98"/>
      <c r="BXD17" s="98"/>
      <c r="BXE17" s="98"/>
      <c r="BXF17" s="98"/>
      <c r="BXG17" s="98"/>
      <c r="BXH17" s="98"/>
      <c r="BXI17" s="98"/>
      <c r="BXJ17" s="98"/>
      <c r="BXK17" s="98"/>
      <c r="BXL17" s="98"/>
      <c r="BXM17" s="98"/>
      <c r="BXN17" s="98"/>
      <c r="BXO17" s="98"/>
      <c r="BXP17" s="98"/>
      <c r="BXQ17" s="98"/>
      <c r="BXR17" s="98"/>
      <c r="BXS17" s="98"/>
      <c r="BXT17" s="98"/>
      <c r="BXU17" s="98"/>
      <c r="BXV17" s="98"/>
      <c r="BXW17" s="98"/>
      <c r="BXX17" s="98"/>
      <c r="BXY17" s="98"/>
      <c r="BXZ17" s="98"/>
      <c r="BYA17" s="98"/>
      <c r="BYB17" s="98"/>
      <c r="BYC17" s="98"/>
      <c r="BYD17" s="98"/>
      <c r="BYE17" s="98"/>
      <c r="BYF17" s="98"/>
      <c r="BYG17" s="98"/>
      <c r="BYH17" s="98"/>
      <c r="BYI17" s="98"/>
      <c r="BYJ17" s="98"/>
      <c r="BYK17" s="98"/>
      <c r="BYL17" s="98"/>
      <c r="BYM17" s="98"/>
      <c r="BYN17" s="98"/>
      <c r="BYO17" s="98"/>
      <c r="BYP17" s="98"/>
      <c r="BYQ17" s="98"/>
      <c r="BYR17" s="98"/>
      <c r="BYS17" s="98"/>
      <c r="BYT17" s="98"/>
      <c r="BYU17" s="98"/>
      <c r="BYV17" s="98"/>
      <c r="BYW17" s="98"/>
      <c r="BYX17" s="98"/>
      <c r="BYY17" s="98"/>
      <c r="BYZ17" s="98"/>
      <c r="BZA17" s="98"/>
      <c r="BZB17" s="98"/>
      <c r="BZC17" s="98"/>
      <c r="BZD17" s="98"/>
      <c r="BZE17" s="98"/>
      <c r="BZF17" s="98"/>
      <c r="BZG17" s="98"/>
      <c r="BZH17" s="98"/>
      <c r="BZI17" s="98"/>
      <c r="BZJ17" s="98"/>
      <c r="BZK17" s="98"/>
      <c r="BZL17" s="98"/>
      <c r="BZM17" s="98"/>
      <c r="BZN17" s="98"/>
      <c r="BZO17" s="98"/>
      <c r="BZP17" s="98"/>
      <c r="BZQ17" s="98"/>
      <c r="BZR17" s="98"/>
      <c r="BZS17" s="98"/>
      <c r="BZT17" s="98"/>
      <c r="BZU17" s="98"/>
      <c r="BZV17" s="98"/>
      <c r="BZW17" s="98"/>
      <c r="BZX17" s="98"/>
      <c r="BZY17" s="98"/>
      <c r="BZZ17" s="98"/>
      <c r="CAA17" s="98"/>
      <c r="CAB17" s="98"/>
      <c r="CAC17" s="98"/>
      <c r="CAD17" s="98"/>
      <c r="CAE17" s="98"/>
      <c r="CAF17" s="98"/>
      <c r="CAG17" s="98"/>
      <c r="CAH17" s="98"/>
      <c r="CAI17" s="98"/>
      <c r="CAJ17" s="98"/>
      <c r="CAK17" s="98"/>
      <c r="CAL17" s="98"/>
      <c r="CAM17" s="98"/>
      <c r="CAN17" s="98"/>
      <c r="CAO17" s="98"/>
      <c r="CAP17" s="98"/>
      <c r="CAQ17" s="98"/>
      <c r="CAR17" s="98"/>
      <c r="CAS17" s="98"/>
      <c r="CAT17" s="98"/>
      <c r="CAU17" s="98"/>
      <c r="CAV17" s="98"/>
      <c r="CAW17" s="98"/>
      <c r="CAX17" s="98"/>
      <c r="CAY17" s="98"/>
      <c r="CAZ17" s="98"/>
      <c r="CBA17" s="98"/>
      <c r="CBB17" s="98"/>
      <c r="CBC17" s="98"/>
      <c r="CBD17" s="98"/>
      <c r="CBE17" s="98"/>
      <c r="CBF17" s="98"/>
      <c r="CBG17" s="98"/>
      <c r="CBH17" s="98"/>
      <c r="CBI17" s="98"/>
      <c r="CBJ17" s="98"/>
      <c r="CBK17" s="98"/>
      <c r="CBL17" s="98"/>
      <c r="CBM17" s="98"/>
      <c r="CBN17" s="98"/>
      <c r="CBO17" s="98"/>
      <c r="CBP17" s="98"/>
      <c r="CBQ17" s="98"/>
      <c r="CBR17" s="98"/>
      <c r="CBS17" s="98"/>
      <c r="CBT17" s="98"/>
      <c r="CBU17" s="98"/>
      <c r="CBV17" s="98"/>
      <c r="CBW17" s="98"/>
      <c r="CBX17" s="98"/>
      <c r="CBY17" s="98"/>
      <c r="CBZ17" s="98"/>
      <c r="CCA17" s="98"/>
      <c r="CCB17" s="98"/>
      <c r="CCC17" s="98"/>
      <c r="CCD17" s="98"/>
      <c r="CCE17" s="98"/>
      <c r="CCF17" s="98"/>
      <c r="CCG17" s="98"/>
      <c r="CCH17" s="98"/>
      <c r="CCI17" s="98"/>
      <c r="CCJ17" s="98"/>
      <c r="CCK17" s="98"/>
      <c r="CCL17" s="98"/>
      <c r="CCM17" s="98"/>
      <c r="CCN17" s="98"/>
      <c r="CCO17" s="98"/>
      <c r="CCP17" s="98"/>
      <c r="CCQ17" s="98"/>
      <c r="CCR17" s="98"/>
      <c r="CCS17" s="98"/>
      <c r="CCT17" s="98"/>
      <c r="CCU17" s="98"/>
      <c r="CCV17" s="98"/>
      <c r="CCW17" s="98"/>
      <c r="CCX17" s="98"/>
      <c r="CCY17" s="98"/>
      <c r="CCZ17" s="98"/>
      <c r="CDA17" s="98"/>
      <c r="CDB17" s="98"/>
      <c r="CDC17" s="98"/>
      <c r="CDD17" s="98"/>
      <c r="CDE17" s="98"/>
      <c r="CDF17" s="98"/>
      <c r="CDG17" s="98"/>
      <c r="CDH17" s="98"/>
      <c r="CDI17" s="98"/>
      <c r="CDJ17" s="98"/>
      <c r="CDK17" s="98"/>
      <c r="CDL17" s="98"/>
      <c r="CDM17" s="98"/>
      <c r="CDN17" s="98"/>
      <c r="CDO17" s="98"/>
      <c r="CDP17" s="98"/>
      <c r="CDQ17" s="98"/>
      <c r="CDR17" s="98"/>
      <c r="CDS17" s="98"/>
      <c r="CDT17" s="98"/>
      <c r="CDU17" s="98"/>
      <c r="CDV17" s="98"/>
      <c r="CDW17" s="98"/>
      <c r="CDX17" s="98"/>
      <c r="CDY17" s="98"/>
      <c r="CDZ17" s="98"/>
      <c r="CEA17" s="98"/>
      <c r="CEB17" s="98"/>
      <c r="CEC17" s="98"/>
      <c r="CED17" s="98"/>
      <c r="CEE17" s="98"/>
      <c r="CEF17" s="98"/>
      <c r="CEG17" s="98"/>
      <c r="CEH17" s="98"/>
      <c r="CEI17" s="98"/>
      <c r="CEJ17" s="98"/>
      <c r="CEK17" s="98"/>
      <c r="CEL17" s="98"/>
      <c r="CEM17" s="98"/>
      <c r="CEN17" s="98"/>
      <c r="CEO17" s="98"/>
      <c r="CEP17" s="98"/>
      <c r="CEQ17" s="98"/>
      <c r="CER17" s="98"/>
      <c r="CES17" s="98"/>
      <c r="CET17" s="98"/>
      <c r="CEU17" s="98"/>
      <c r="CEV17" s="98"/>
      <c r="CEW17" s="98"/>
      <c r="CEX17" s="98"/>
      <c r="CEY17" s="98"/>
      <c r="CEZ17" s="98"/>
      <c r="CFA17" s="98"/>
      <c r="CFB17" s="98"/>
      <c r="CFC17" s="98"/>
      <c r="CFD17" s="98"/>
      <c r="CFE17" s="98"/>
      <c r="CFF17" s="98"/>
      <c r="CFG17" s="98"/>
      <c r="CFH17" s="98"/>
      <c r="CFI17" s="98"/>
      <c r="CFJ17" s="98"/>
      <c r="CFK17" s="98"/>
      <c r="CFL17" s="98"/>
      <c r="CFM17" s="98"/>
      <c r="CFN17" s="98"/>
      <c r="CFO17" s="98"/>
      <c r="CFP17" s="98"/>
      <c r="CFQ17" s="98"/>
      <c r="CFR17" s="98"/>
      <c r="CFS17" s="98"/>
      <c r="CFT17" s="98"/>
      <c r="CFU17" s="98"/>
      <c r="CFV17" s="98"/>
      <c r="CFW17" s="98"/>
      <c r="CFX17" s="98"/>
      <c r="CFY17" s="98"/>
      <c r="CFZ17" s="98"/>
      <c r="CGA17" s="98"/>
      <c r="CGB17" s="98"/>
      <c r="CGC17" s="98"/>
      <c r="CGD17" s="98"/>
      <c r="CGE17" s="98"/>
      <c r="CGF17" s="98"/>
      <c r="CGG17" s="98"/>
      <c r="CGH17" s="98"/>
      <c r="CGI17" s="98"/>
      <c r="CGJ17" s="98"/>
      <c r="CGK17" s="98"/>
      <c r="CGL17" s="98"/>
      <c r="CGM17" s="98"/>
      <c r="CGN17" s="98"/>
      <c r="CGO17" s="98"/>
      <c r="CGP17" s="98"/>
      <c r="CGQ17" s="98"/>
      <c r="CGR17" s="98"/>
      <c r="CGS17" s="98"/>
      <c r="CGT17" s="98"/>
      <c r="CGU17" s="98"/>
      <c r="CGV17" s="98"/>
      <c r="CGW17" s="98"/>
      <c r="CGX17" s="98"/>
      <c r="CGY17" s="98"/>
      <c r="CGZ17" s="98"/>
      <c r="CHA17" s="98"/>
      <c r="CHB17" s="98"/>
      <c r="CHC17" s="98"/>
      <c r="CHD17" s="98"/>
      <c r="CHE17" s="98"/>
      <c r="CHF17" s="98"/>
      <c r="CHG17" s="98"/>
      <c r="CHH17" s="98"/>
      <c r="CHI17" s="98"/>
      <c r="CHJ17" s="98"/>
      <c r="CHK17" s="98"/>
      <c r="CHL17" s="98"/>
      <c r="CHM17" s="98"/>
      <c r="CHN17" s="98"/>
      <c r="CHO17" s="98"/>
      <c r="CHP17" s="98"/>
      <c r="CHQ17" s="98"/>
      <c r="CHR17" s="98"/>
      <c r="CHS17" s="98"/>
      <c r="CHT17" s="98"/>
      <c r="CHU17" s="98"/>
      <c r="CHV17" s="98"/>
      <c r="CHW17" s="98"/>
      <c r="CHX17" s="98"/>
      <c r="CHY17" s="98"/>
      <c r="CHZ17" s="98"/>
      <c r="CIA17" s="98"/>
      <c r="CIB17" s="98"/>
      <c r="CIC17" s="98"/>
      <c r="CID17" s="98"/>
      <c r="CIE17" s="98"/>
      <c r="CIF17" s="98"/>
      <c r="CIG17" s="98"/>
      <c r="CIH17" s="98"/>
      <c r="CII17" s="98"/>
      <c r="CIJ17" s="98"/>
      <c r="CIK17" s="98"/>
      <c r="CIL17" s="98"/>
      <c r="CIM17" s="98"/>
      <c r="CIN17" s="98"/>
      <c r="CIO17" s="98"/>
      <c r="CIP17" s="98"/>
      <c r="CIQ17" s="98"/>
      <c r="CIR17" s="98"/>
      <c r="CIS17" s="98"/>
      <c r="CIT17" s="98"/>
      <c r="CIU17" s="98"/>
      <c r="CIV17" s="98"/>
      <c r="CIW17" s="98"/>
      <c r="CIX17" s="98"/>
      <c r="CIY17" s="98"/>
      <c r="CIZ17" s="98"/>
      <c r="CJA17" s="98"/>
      <c r="CJB17" s="98"/>
      <c r="CJC17" s="98"/>
      <c r="CJD17" s="98"/>
      <c r="CJE17" s="98"/>
      <c r="CJF17" s="98"/>
      <c r="CJG17" s="98"/>
      <c r="CJH17" s="98"/>
      <c r="CJI17" s="98"/>
      <c r="CJJ17" s="98"/>
      <c r="CJK17" s="98"/>
      <c r="CJL17" s="98"/>
      <c r="CJM17" s="98"/>
      <c r="CJN17" s="98"/>
      <c r="CJO17" s="98"/>
      <c r="CJP17" s="98"/>
      <c r="CJQ17" s="98"/>
      <c r="CJR17" s="98"/>
      <c r="CJS17" s="98"/>
      <c r="CJT17" s="98"/>
      <c r="CJU17" s="98"/>
      <c r="CJV17" s="98"/>
      <c r="CJW17" s="98"/>
      <c r="CJX17" s="98"/>
      <c r="CJY17" s="98"/>
      <c r="CJZ17" s="98"/>
      <c r="CKA17" s="98"/>
      <c r="CKB17" s="98"/>
      <c r="CKC17" s="98"/>
      <c r="CKD17" s="98"/>
      <c r="CKE17" s="98"/>
      <c r="CKF17" s="98"/>
      <c r="CKG17" s="98"/>
      <c r="CKH17" s="98"/>
      <c r="CKI17" s="98"/>
      <c r="CKJ17" s="98"/>
      <c r="CKK17" s="98"/>
      <c r="CKL17" s="98"/>
      <c r="CKM17" s="98"/>
      <c r="CKN17" s="98"/>
      <c r="CKO17" s="98"/>
      <c r="CKP17" s="98"/>
      <c r="CKQ17" s="98"/>
      <c r="CKR17" s="98"/>
      <c r="CKS17" s="98"/>
      <c r="CKT17" s="98"/>
      <c r="CKU17" s="98"/>
      <c r="CKV17" s="98"/>
      <c r="CKW17" s="98"/>
      <c r="CKX17" s="98"/>
      <c r="CKY17" s="98"/>
      <c r="CKZ17" s="98"/>
      <c r="CLA17" s="98"/>
      <c r="CLB17" s="98"/>
      <c r="CLC17" s="98"/>
      <c r="CLD17" s="98"/>
      <c r="CLE17" s="98"/>
      <c r="CLF17" s="98"/>
      <c r="CLG17" s="98"/>
      <c r="CLH17" s="98"/>
      <c r="CLI17" s="98"/>
      <c r="CLJ17" s="98"/>
      <c r="CLK17" s="98"/>
      <c r="CLL17" s="98"/>
      <c r="CLM17" s="98"/>
      <c r="CLN17" s="98"/>
      <c r="CLO17" s="98"/>
      <c r="CLP17" s="98"/>
      <c r="CLQ17" s="98"/>
      <c r="CLR17" s="98"/>
      <c r="CLS17" s="98"/>
      <c r="CLT17" s="98"/>
      <c r="CLU17" s="98"/>
      <c r="CLV17" s="98"/>
      <c r="CLW17" s="98"/>
      <c r="CLX17" s="98"/>
      <c r="CLY17" s="98"/>
      <c r="CLZ17" s="98"/>
      <c r="CMA17" s="98"/>
      <c r="CMB17" s="98"/>
      <c r="CMC17" s="98"/>
      <c r="CMD17" s="98"/>
      <c r="CME17" s="98"/>
      <c r="CMF17" s="98"/>
      <c r="CMG17" s="98"/>
      <c r="CMH17" s="98"/>
      <c r="CMI17" s="98"/>
      <c r="CMJ17" s="98"/>
      <c r="CMK17" s="98"/>
      <c r="CML17" s="98"/>
      <c r="CMM17" s="98"/>
      <c r="CMN17" s="98"/>
      <c r="CMO17" s="98"/>
      <c r="CMP17" s="98"/>
      <c r="CMQ17" s="98"/>
      <c r="CMR17" s="98"/>
      <c r="CMS17" s="98"/>
      <c r="CMT17" s="98"/>
      <c r="CMU17" s="98"/>
      <c r="CMV17" s="98"/>
      <c r="CMW17" s="98"/>
      <c r="CMX17" s="98"/>
      <c r="CMY17" s="98"/>
      <c r="CMZ17" s="98"/>
      <c r="CNA17" s="98"/>
      <c r="CNB17" s="98"/>
      <c r="CNC17" s="98"/>
      <c r="CND17" s="98"/>
      <c r="CNE17" s="98"/>
      <c r="CNF17" s="98"/>
      <c r="CNG17" s="98"/>
      <c r="CNH17" s="98"/>
      <c r="CNI17" s="98"/>
      <c r="CNJ17" s="98"/>
      <c r="CNK17" s="98"/>
      <c r="CNL17" s="98"/>
      <c r="CNM17" s="98"/>
      <c r="CNN17" s="98"/>
      <c r="CNO17" s="98"/>
      <c r="CNP17" s="98"/>
      <c r="CNQ17" s="98"/>
      <c r="CNR17" s="98"/>
      <c r="CNS17" s="98"/>
      <c r="CNT17" s="98"/>
      <c r="CNU17" s="98"/>
      <c r="CNV17" s="98"/>
      <c r="CNW17" s="98"/>
      <c r="CNX17" s="98"/>
      <c r="CNY17" s="98"/>
      <c r="CNZ17" s="98"/>
      <c r="COA17" s="98"/>
      <c r="COB17" s="98"/>
      <c r="COC17" s="98"/>
      <c r="COD17" s="98"/>
      <c r="COE17" s="98"/>
      <c r="COF17" s="98"/>
      <c r="COG17" s="98"/>
      <c r="COH17" s="98"/>
      <c r="COI17" s="98"/>
      <c r="COJ17" s="98"/>
      <c r="COK17" s="98"/>
      <c r="COL17" s="98"/>
      <c r="COM17" s="98"/>
      <c r="CON17" s="98"/>
      <c r="COO17" s="98"/>
      <c r="COP17" s="98"/>
      <c r="COQ17" s="98"/>
      <c r="COR17" s="98"/>
      <c r="COS17" s="98"/>
      <c r="COT17" s="98"/>
      <c r="COU17" s="98"/>
      <c r="COV17" s="98"/>
      <c r="COW17" s="98"/>
      <c r="COX17" s="98"/>
      <c r="COY17" s="98"/>
      <c r="COZ17" s="98"/>
      <c r="CPA17" s="98"/>
      <c r="CPB17" s="98"/>
      <c r="CPC17" s="98"/>
      <c r="CPD17" s="98"/>
      <c r="CPE17" s="98"/>
      <c r="CPF17" s="98"/>
      <c r="CPG17" s="98"/>
      <c r="CPH17" s="98"/>
      <c r="CPI17" s="98"/>
      <c r="CPJ17" s="98"/>
      <c r="CPK17" s="98"/>
      <c r="CPL17" s="98"/>
      <c r="CPM17" s="98"/>
      <c r="CPN17" s="98"/>
      <c r="CPO17" s="98"/>
      <c r="CPP17" s="98"/>
      <c r="CPQ17" s="98"/>
      <c r="CPR17" s="98"/>
      <c r="CPS17" s="98"/>
      <c r="CPT17" s="98"/>
      <c r="CPU17" s="98"/>
      <c r="CPV17" s="98"/>
      <c r="CPW17" s="98"/>
      <c r="CPX17" s="98"/>
      <c r="CPY17" s="98"/>
      <c r="CPZ17" s="98"/>
      <c r="CQA17" s="98"/>
      <c r="CQB17" s="98"/>
      <c r="CQC17" s="98"/>
      <c r="CQD17" s="98"/>
      <c r="CQE17" s="98"/>
      <c r="CQF17" s="98"/>
      <c r="CQG17" s="98"/>
      <c r="CQH17" s="98"/>
      <c r="CQI17" s="98"/>
      <c r="CQJ17" s="98"/>
      <c r="CQK17" s="98"/>
      <c r="CQL17" s="98"/>
      <c r="CQM17" s="98"/>
      <c r="CQN17" s="98"/>
      <c r="CQO17" s="98"/>
      <c r="CQP17" s="98"/>
      <c r="CQQ17" s="98"/>
      <c r="CQR17" s="98"/>
      <c r="CQS17" s="98"/>
      <c r="CQT17" s="98"/>
      <c r="CQU17" s="98"/>
      <c r="CQV17" s="98"/>
      <c r="CQW17" s="98"/>
      <c r="CQX17" s="98"/>
      <c r="CQY17" s="98"/>
      <c r="CQZ17" s="98"/>
      <c r="CRA17" s="98"/>
      <c r="CRB17" s="98"/>
      <c r="CRC17" s="98"/>
      <c r="CRD17" s="98"/>
      <c r="CRE17" s="98"/>
      <c r="CRF17" s="98"/>
      <c r="CRG17" s="98"/>
      <c r="CRH17" s="98"/>
      <c r="CRI17" s="98"/>
      <c r="CRJ17" s="98"/>
      <c r="CRK17" s="98"/>
      <c r="CRL17" s="98"/>
      <c r="CRM17" s="98"/>
      <c r="CRN17" s="98"/>
      <c r="CRO17" s="98"/>
      <c r="CRP17" s="98"/>
      <c r="CRQ17" s="98"/>
      <c r="CRR17" s="98"/>
      <c r="CRS17" s="98"/>
      <c r="CRT17" s="98"/>
      <c r="CRU17" s="98"/>
      <c r="CRV17" s="98"/>
      <c r="CRW17" s="98"/>
      <c r="CRX17" s="98"/>
      <c r="CRY17" s="98"/>
      <c r="CRZ17" s="98"/>
      <c r="CSA17" s="98"/>
      <c r="CSB17" s="98"/>
      <c r="CSC17" s="98"/>
      <c r="CSD17" s="98"/>
      <c r="CSE17" s="98"/>
      <c r="CSF17" s="98"/>
      <c r="CSG17" s="98"/>
      <c r="CSH17" s="98"/>
      <c r="CSI17" s="98"/>
      <c r="CSJ17" s="98"/>
      <c r="CSK17" s="98"/>
      <c r="CSL17" s="98"/>
      <c r="CSM17" s="98"/>
      <c r="CSN17" s="98"/>
      <c r="CSO17" s="98"/>
      <c r="CSP17" s="98"/>
      <c r="CSQ17" s="98"/>
      <c r="CSR17" s="98"/>
      <c r="CSS17" s="98"/>
      <c r="CST17" s="98"/>
      <c r="CSU17" s="98"/>
      <c r="CSV17" s="98"/>
      <c r="CSW17" s="98"/>
      <c r="CSX17" s="98"/>
      <c r="CSY17" s="98"/>
      <c r="CSZ17" s="98"/>
      <c r="CTA17" s="98"/>
      <c r="CTB17" s="98"/>
      <c r="CTC17" s="98"/>
      <c r="CTD17" s="98"/>
      <c r="CTE17" s="98"/>
      <c r="CTF17" s="98"/>
      <c r="CTG17" s="98"/>
      <c r="CTH17" s="98"/>
      <c r="CTI17" s="98"/>
      <c r="CTJ17" s="98"/>
      <c r="CTK17" s="98"/>
      <c r="CTL17" s="98"/>
      <c r="CTM17" s="98"/>
      <c r="CTN17" s="98"/>
      <c r="CTO17" s="98"/>
      <c r="CTP17" s="98"/>
      <c r="CTQ17" s="98"/>
      <c r="CTR17" s="98"/>
      <c r="CTS17" s="98"/>
      <c r="CTT17" s="98"/>
      <c r="CTU17" s="98"/>
      <c r="CTV17" s="98"/>
      <c r="CTW17" s="98"/>
      <c r="CTX17" s="98"/>
      <c r="CTY17" s="98"/>
      <c r="CTZ17" s="98"/>
      <c r="CUA17" s="98"/>
      <c r="CUB17" s="98"/>
      <c r="CUC17" s="98"/>
      <c r="CUD17" s="98"/>
      <c r="CUE17" s="98"/>
      <c r="CUF17" s="98"/>
      <c r="CUG17" s="98"/>
      <c r="CUH17" s="98"/>
      <c r="CUI17" s="98"/>
      <c r="CUJ17" s="98"/>
      <c r="CUK17" s="98"/>
      <c r="CUL17" s="98"/>
      <c r="CUM17" s="98"/>
      <c r="CUN17" s="98"/>
      <c r="CUO17" s="98"/>
      <c r="CUP17" s="98"/>
      <c r="CUQ17" s="98"/>
      <c r="CUR17" s="98"/>
      <c r="CUS17" s="98"/>
      <c r="CUT17" s="98"/>
      <c r="CUU17" s="98"/>
      <c r="CUV17" s="98"/>
      <c r="CUW17" s="98"/>
      <c r="CUX17" s="98"/>
      <c r="CUY17" s="98"/>
      <c r="CUZ17" s="98"/>
      <c r="CVA17" s="98"/>
      <c r="CVB17" s="98"/>
      <c r="CVC17" s="98"/>
      <c r="CVD17" s="98"/>
      <c r="CVE17" s="98"/>
      <c r="CVF17" s="98"/>
      <c r="CVG17" s="98"/>
      <c r="CVH17" s="98"/>
      <c r="CVI17" s="98"/>
      <c r="CVJ17" s="98"/>
      <c r="CVK17" s="98"/>
      <c r="CVL17" s="98"/>
      <c r="CVM17" s="98"/>
      <c r="CVN17" s="98"/>
      <c r="CVO17" s="98"/>
      <c r="CVP17" s="98"/>
      <c r="CVQ17" s="98"/>
      <c r="CVR17" s="98"/>
      <c r="CVS17" s="98"/>
      <c r="CVT17" s="98"/>
      <c r="CVU17" s="98"/>
      <c r="CVV17" s="98"/>
      <c r="CVW17" s="98"/>
      <c r="CVX17" s="98"/>
      <c r="CVY17" s="98"/>
      <c r="CVZ17" s="98"/>
      <c r="CWA17" s="98"/>
      <c r="CWB17" s="98"/>
      <c r="CWC17" s="98"/>
      <c r="CWD17" s="98"/>
      <c r="CWE17" s="98"/>
      <c r="CWF17" s="98"/>
      <c r="CWG17" s="98"/>
      <c r="CWH17" s="98"/>
      <c r="CWI17" s="98"/>
      <c r="CWJ17" s="98"/>
      <c r="CWK17" s="98"/>
      <c r="CWL17" s="98"/>
      <c r="CWM17" s="98"/>
      <c r="CWN17" s="98"/>
      <c r="CWO17" s="98"/>
      <c r="CWP17" s="98"/>
      <c r="CWQ17" s="98"/>
      <c r="CWR17" s="98"/>
      <c r="CWS17" s="98"/>
      <c r="CWT17" s="98"/>
      <c r="CWU17" s="98"/>
      <c r="CWV17" s="98"/>
      <c r="CWW17" s="98"/>
      <c r="CWX17" s="98"/>
      <c r="CWY17" s="98"/>
      <c r="CWZ17" s="98"/>
      <c r="CXA17" s="98"/>
      <c r="CXB17" s="98"/>
      <c r="CXC17" s="98"/>
      <c r="CXD17" s="98"/>
      <c r="CXE17" s="98"/>
      <c r="CXF17" s="98"/>
      <c r="CXG17" s="98"/>
      <c r="CXH17" s="98"/>
      <c r="CXI17" s="98"/>
      <c r="CXJ17" s="98"/>
      <c r="CXK17" s="98"/>
      <c r="CXL17" s="98"/>
      <c r="CXM17" s="98"/>
      <c r="CXN17" s="98"/>
      <c r="CXO17" s="98"/>
      <c r="CXP17" s="98"/>
      <c r="CXQ17" s="98"/>
      <c r="CXR17" s="98"/>
      <c r="CXS17" s="98"/>
      <c r="CXT17" s="98"/>
      <c r="CXU17" s="98"/>
      <c r="CXV17" s="98"/>
      <c r="CXW17" s="98"/>
      <c r="CXX17" s="98"/>
      <c r="CXY17" s="98"/>
      <c r="CXZ17" s="98"/>
      <c r="CYA17" s="98"/>
      <c r="CYB17" s="98"/>
      <c r="CYC17" s="98"/>
      <c r="CYD17" s="98"/>
      <c r="CYE17" s="98"/>
      <c r="CYF17" s="98"/>
      <c r="CYG17" s="98"/>
      <c r="CYH17" s="98"/>
      <c r="CYI17" s="98"/>
      <c r="CYJ17" s="98"/>
      <c r="CYK17" s="98"/>
      <c r="CYL17" s="98"/>
      <c r="CYM17" s="98"/>
      <c r="CYN17" s="98"/>
      <c r="CYO17" s="98"/>
      <c r="CYP17" s="98"/>
      <c r="CYQ17" s="98"/>
      <c r="CYR17" s="98"/>
      <c r="CYS17" s="98"/>
      <c r="CYT17" s="98"/>
      <c r="CYU17" s="98"/>
      <c r="CYV17" s="98"/>
      <c r="CYW17" s="98"/>
      <c r="CYX17" s="98"/>
      <c r="CYY17" s="98"/>
      <c r="CYZ17" s="98"/>
      <c r="CZA17" s="98"/>
      <c r="CZB17" s="98"/>
      <c r="CZC17" s="98"/>
      <c r="CZD17" s="98"/>
      <c r="CZE17" s="98"/>
      <c r="CZF17" s="98"/>
      <c r="CZG17" s="98"/>
      <c r="CZH17" s="98"/>
      <c r="CZI17" s="98"/>
      <c r="CZJ17" s="98"/>
      <c r="CZK17" s="98"/>
      <c r="CZL17" s="98"/>
      <c r="CZM17" s="98"/>
      <c r="CZN17" s="98"/>
      <c r="CZO17" s="98"/>
      <c r="CZP17" s="98"/>
      <c r="CZQ17" s="98"/>
      <c r="CZR17" s="98"/>
      <c r="CZS17" s="98"/>
      <c r="CZT17" s="98"/>
      <c r="CZU17" s="98"/>
      <c r="CZV17" s="98"/>
      <c r="CZW17" s="98"/>
      <c r="CZX17" s="98"/>
      <c r="CZY17" s="98"/>
      <c r="CZZ17" s="98"/>
      <c r="DAA17" s="98"/>
      <c r="DAB17" s="98"/>
      <c r="DAC17" s="98"/>
      <c r="DAD17" s="98"/>
      <c r="DAE17" s="98"/>
      <c r="DAF17" s="98"/>
      <c r="DAG17" s="98"/>
      <c r="DAH17" s="98"/>
      <c r="DAI17" s="98"/>
      <c r="DAJ17" s="98"/>
      <c r="DAK17" s="98"/>
      <c r="DAL17" s="98"/>
      <c r="DAM17" s="98"/>
      <c r="DAN17" s="98"/>
      <c r="DAO17" s="98"/>
      <c r="DAP17" s="98"/>
      <c r="DAQ17" s="98"/>
      <c r="DAR17" s="98"/>
      <c r="DAS17" s="98"/>
      <c r="DAT17" s="98"/>
      <c r="DAU17" s="98"/>
      <c r="DAV17" s="98"/>
      <c r="DAW17" s="98"/>
      <c r="DAX17" s="98"/>
      <c r="DAY17" s="98"/>
      <c r="DAZ17" s="98"/>
      <c r="DBA17" s="98"/>
      <c r="DBB17" s="98"/>
      <c r="DBC17" s="98"/>
      <c r="DBD17" s="98"/>
      <c r="DBE17" s="98"/>
      <c r="DBF17" s="98"/>
      <c r="DBG17" s="98"/>
      <c r="DBH17" s="98"/>
      <c r="DBI17" s="98"/>
      <c r="DBJ17" s="98"/>
      <c r="DBK17" s="98"/>
      <c r="DBL17" s="98"/>
      <c r="DBM17" s="98"/>
      <c r="DBN17" s="98"/>
      <c r="DBO17" s="98"/>
      <c r="DBP17" s="98"/>
      <c r="DBQ17" s="98"/>
      <c r="DBR17" s="98"/>
      <c r="DBS17" s="98"/>
      <c r="DBT17" s="98"/>
      <c r="DBU17" s="98"/>
      <c r="DBV17" s="98"/>
      <c r="DBW17" s="98"/>
      <c r="DBX17" s="98"/>
      <c r="DBY17" s="98"/>
      <c r="DBZ17" s="98"/>
      <c r="DCA17" s="98"/>
      <c r="DCB17" s="98"/>
      <c r="DCC17" s="98"/>
      <c r="DCD17" s="98"/>
      <c r="DCE17" s="98"/>
      <c r="DCF17" s="98"/>
      <c r="DCG17" s="98"/>
      <c r="DCH17" s="98"/>
      <c r="DCI17" s="98"/>
      <c r="DCJ17" s="98"/>
      <c r="DCK17" s="98"/>
      <c r="DCL17" s="98"/>
      <c r="DCM17" s="98"/>
      <c r="DCN17" s="98"/>
      <c r="DCO17" s="98"/>
      <c r="DCP17" s="98"/>
      <c r="DCQ17" s="98"/>
      <c r="DCR17" s="98"/>
      <c r="DCS17" s="98"/>
      <c r="DCT17" s="98"/>
      <c r="DCU17" s="98"/>
      <c r="DCV17" s="98"/>
      <c r="DCW17" s="98"/>
      <c r="DCX17" s="98"/>
      <c r="DCY17" s="98"/>
      <c r="DCZ17" s="98"/>
      <c r="DDA17" s="98"/>
      <c r="DDB17" s="98"/>
      <c r="DDC17" s="98"/>
      <c r="DDD17" s="98"/>
      <c r="DDE17" s="98"/>
      <c r="DDF17" s="98"/>
      <c r="DDG17" s="98"/>
      <c r="DDH17" s="98"/>
      <c r="DDI17" s="98"/>
      <c r="DDJ17" s="98"/>
      <c r="DDK17" s="98"/>
      <c r="DDL17" s="98"/>
      <c r="DDM17" s="98"/>
      <c r="DDN17" s="98"/>
      <c r="DDO17" s="98"/>
      <c r="DDP17" s="98"/>
      <c r="DDQ17" s="98"/>
      <c r="DDR17" s="98"/>
      <c r="DDS17" s="98"/>
      <c r="DDT17" s="98"/>
      <c r="DDU17" s="98"/>
      <c r="DDV17" s="98"/>
      <c r="DDW17" s="98"/>
      <c r="DDX17" s="98"/>
      <c r="DDY17" s="98"/>
      <c r="DDZ17" s="98"/>
      <c r="DEA17" s="98"/>
      <c r="DEB17" s="98"/>
      <c r="DEC17" s="98"/>
      <c r="DED17" s="98"/>
      <c r="DEE17" s="98"/>
      <c r="DEF17" s="98"/>
      <c r="DEG17" s="98"/>
      <c r="DEH17" s="98"/>
      <c r="DEI17" s="98"/>
      <c r="DEJ17" s="98"/>
      <c r="DEK17" s="98"/>
      <c r="DEL17" s="98"/>
      <c r="DEM17" s="98"/>
      <c r="DEN17" s="98"/>
      <c r="DEO17" s="98"/>
      <c r="DEP17" s="98"/>
      <c r="DEQ17" s="98"/>
      <c r="DER17" s="98"/>
      <c r="DES17" s="98"/>
      <c r="DET17" s="98"/>
      <c r="DEU17" s="98"/>
      <c r="DEV17" s="98"/>
      <c r="DEW17" s="98"/>
      <c r="DEX17" s="98"/>
      <c r="DEY17" s="98"/>
      <c r="DEZ17" s="98"/>
      <c r="DFA17" s="98"/>
      <c r="DFB17" s="98"/>
      <c r="DFC17" s="98"/>
      <c r="DFD17" s="98"/>
      <c r="DFE17" s="98"/>
      <c r="DFF17" s="98"/>
      <c r="DFG17" s="98"/>
      <c r="DFH17" s="98"/>
      <c r="DFI17" s="98"/>
      <c r="DFJ17" s="98"/>
      <c r="DFK17" s="98"/>
      <c r="DFL17" s="98"/>
      <c r="DFM17" s="98"/>
      <c r="DFN17" s="98"/>
      <c r="DFO17" s="98"/>
      <c r="DFP17" s="98"/>
      <c r="DFQ17" s="98"/>
      <c r="DFR17" s="98"/>
      <c r="DFS17" s="98"/>
      <c r="DFT17" s="98"/>
      <c r="DFU17" s="98"/>
      <c r="DFV17" s="98"/>
      <c r="DFW17" s="98"/>
      <c r="DFX17" s="98"/>
      <c r="DFY17" s="98"/>
      <c r="DFZ17" s="98"/>
      <c r="DGA17" s="98"/>
      <c r="DGB17" s="98"/>
      <c r="DGC17" s="98"/>
      <c r="DGD17" s="98"/>
      <c r="DGE17" s="98"/>
      <c r="DGF17" s="98"/>
      <c r="DGG17" s="98"/>
      <c r="DGH17" s="98"/>
      <c r="DGI17" s="98"/>
      <c r="DGJ17" s="98"/>
      <c r="DGK17" s="98"/>
      <c r="DGL17" s="98"/>
      <c r="DGM17" s="98"/>
      <c r="DGN17" s="98"/>
      <c r="DGO17" s="98"/>
      <c r="DGP17" s="98"/>
      <c r="DGQ17" s="98"/>
      <c r="DGR17" s="98"/>
      <c r="DGS17" s="98"/>
      <c r="DGT17" s="98"/>
      <c r="DGU17" s="98"/>
      <c r="DGV17" s="98"/>
      <c r="DGW17" s="98"/>
      <c r="DGX17" s="98"/>
      <c r="DGY17" s="98"/>
      <c r="DGZ17" s="98"/>
      <c r="DHA17" s="98"/>
      <c r="DHB17" s="98"/>
      <c r="DHC17" s="98"/>
      <c r="DHD17" s="98"/>
      <c r="DHE17" s="98"/>
      <c r="DHF17" s="98"/>
      <c r="DHG17" s="98"/>
      <c r="DHH17" s="98"/>
      <c r="DHI17" s="98"/>
      <c r="DHJ17" s="98"/>
      <c r="DHK17" s="98"/>
      <c r="DHL17" s="98"/>
      <c r="DHM17" s="98"/>
      <c r="DHN17" s="98"/>
      <c r="DHO17" s="98"/>
      <c r="DHP17" s="98"/>
      <c r="DHQ17" s="98"/>
      <c r="DHR17" s="98"/>
      <c r="DHS17" s="98"/>
      <c r="DHT17" s="98"/>
      <c r="DHU17" s="98"/>
      <c r="DHV17" s="98"/>
      <c r="DHW17" s="98"/>
      <c r="DHX17" s="98"/>
      <c r="DHY17" s="98"/>
      <c r="DHZ17" s="98"/>
      <c r="DIA17" s="98"/>
      <c r="DIB17" s="98"/>
      <c r="DIC17" s="98"/>
      <c r="DID17" s="98"/>
      <c r="DIE17" s="98"/>
      <c r="DIF17" s="98"/>
      <c r="DIG17" s="98"/>
      <c r="DIH17" s="98"/>
      <c r="DII17" s="98"/>
      <c r="DIJ17" s="98"/>
      <c r="DIK17" s="98"/>
      <c r="DIL17" s="98"/>
      <c r="DIM17" s="98"/>
      <c r="DIN17" s="98"/>
      <c r="DIO17" s="98"/>
      <c r="DIP17" s="98"/>
      <c r="DIQ17" s="98"/>
      <c r="DIR17" s="98"/>
      <c r="DIS17" s="98"/>
      <c r="DIT17" s="98"/>
      <c r="DIU17" s="98"/>
      <c r="DIV17" s="98"/>
      <c r="DIW17" s="98"/>
      <c r="DIX17" s="98"/>
      <c r="DIY17" s="98"/>
      <c r="DIZ17" s="98"/>
      <c r="DJA17" s="98"/>
      <c r="DJB17" s="98"/>
      <c r="DJC17" s="98"/>
      <c r="DJD17" s="98"/>
      <c r="DJE17" s="98"/>
      <c r="DJF17" s="98"/>
      <c r="DJG17" s="98"/>
      <c r="DJH17" s="98"/>
      <c r="DJI17" s="98"/>
      <c r="DJJ17" s="98"/>
      <c r="DJK17" s="98"/>
      <c r="DJL17" s="98"/>
      <c r="DJM17" s="98"/>
      <c r="DJN17" s="98"/>
      <c r="DJO17" s="98"/>
      <c r="DJP17" s="98"/>
      <c r="DJQ17" s="98"/>
      <c r="DJR17" s="98"/>
      <c r="DJS17" s="98"/>
      <c r="DJT17" s="98"/>
      <c r="DJU17" s="98"/>
      <c r="DJV17" s="98"/>
      <c r="DJW17" s="98"/>
      <c r="DJX17" s="98"/>
      <c r="DJY17" s="98"/>
      <c r="DJZ17" s="98"/>
      <c r="DKA17" s="98"/>
      <c r="DKB17" s="98"/>
      <c r="DKC17" s="98"/>
      <c r="DKD17" s="98"/>
      <c r="DKE17" s="98"/>
      <c r="DKF17" s="98"/>
      <c r="DKG17" s="98"/>
      <c r="DKH17" s="98"/>
      <c r="DKI17" s="98"/>
      <c r="DKJ17" s="98"/>
      <c r="DKK17" s="98"/>
      <c r="DKL17" s="98"/>
      <c r="DKM17" s="98"/>
      <c r="DKN17" s="98"/>
      <c r="DKO17" s="98"/>
      <c r="DKP17" s="98"/>
      <c r="DKQ17" s="98"/>
      <c r="DKR17" s="98"/>
      <c r="DKS17" s="98"/>
      <c r="DKT17" s="98"/>
      <c r="DKU17" s="98"/>
      <c r="DKV17" s="98"/>
      <c r="DKW17" s="98"/>
      <c r="DKX17" s="98"/>
      <c r="DKY17" s="98"/>
      <c r="DKZ17" s="98"/>
      <c r="DLA17" s="98"/>
      <c r="DLB17" s="98"/>
      <c r="DLC17" s="98"/>
      <c r="DLD17" s="98"/>
      <c r="DLE17" s="98"/>
      <c r="DLF17" s="98"/>
      <c r="DLG17" s="98"/>
      <c r="DLH17" s="98"/>
      <c r="DLI17" s="98"/>
      <c r="DLJ17" s="98"/>
      <c r="DLK17" s="98"/>
      <c r="DLL17" s="98"/>
      <c r="DLM17" s="98"/>
      <c r="DLN17" s="98"/>
      <c r="DLO17" s="98"/>
      <c r="DLP17" s="98"/>
      <c r="DLQ17" s="98"/>
      <c r="DLR17" s="98"/>
      <c r="DLS17" s="98"/>
      <c r="DLT17" s="98"/>
      <c r="DLU17" s="98"/>
      <c r="DLV17" s="98"/>
      <c r="DLW17" s="98"/>
      <c r="DLX17" s="98"/>
      <c r="DLY17" s="98"/>
      <c r="DLZ17" s="98"/>
      <c r="DMA17" s="98"/>
      <c r="DMB17" s="98"/>
      <c r="DMC17" s="98"/>
      <c r="DMD17" s="98"/>
      <c r="DME17" s="98"/>
      <c r="DMF17" s="98"/>
      <c r="DMG17" s="98"/>
      <c r="DMH17" s="98"/>
      <c r="DMI17" s="98"/>
      <c r="DMJ17" s="98"/>
      <c r="DMK17" s="98"/>
      <c r="DML17" s="98"/>
      <c r="DMM17" s="98"/>
      <c r="DMN17" s="98"/>
      <c r="DMO17" s="98"/>
      <c r="DMP17" s="98"/>
      <c r="DMQ17" s="98"/>
      <c r="DMR17" s="98"/>
      <c r="DMS17" s="98"/>
      <c r="DMT17" s="98"/>
      <c r="DMU17" s="98"/>
      <c r="DMV17" s="98"/>
      <c r="DMW17" s="98"/>
      <c r="DMX17" s="98"/>
      <c r="DMY17" s="98"/>
      <c r="DMZ17" s="98"/>
      <c r="DNA17" s="98"/>
      <c r="DNB17" s="98"/>
      <c r="DNC17" s="98"/>
      <c r="DND17" s="98"/>
      <c r="DNE17" s="98"/>
      <c r="DNF17" s="98"/>
      <c r="DNG17" s="98"/>
      <c r="DNH17" s="98"/>
      <c r="DNI17" s="98"/>
      <c r="DNJ17" s="98"/>
      <c r="DNK17" s="98"/>
      <c r="DNL17" s="98"/>
      <c r="DNM17" s="98"/>
      <c r="DNN17" s="98"/>
      <c r="DNO17" s="98"/>
      <c r="DNP17" s="98"/>
      <c r="DNQ17" s="98"/>
      <c r="DNR17" s="98"/>
      <c r="DNS17" s="98"/>
      <c r="DNT17" s="98"/>
      <c r="DNU17" s="98"/>
      <c r="DNV17" s="98"/>
      <c r="DNW17" s="98"/>
      <c r="DNX17" s="98"/>
      <c r="DNY17" s="98"/>
      <c r="DNZ17" s="98"/>
      <c r="DOA17" s="98"/>
      <c r="DOB17" s="98"/>
      <c r="DOC17" s="98"/>
      <c r="DOD17" s="98"/>
      <c r="DOE17" s="98"/>
      <c r="DOF17" s="98"/>
      <c r="DOG17" s="98"/>
      <c r="DOH17" s="98"/>
      <c r="DOI17" s="98"/>
      <c r="DOJ17" s="98"/>
      <c r="DOK17" s="98"/>
      <c r="DOL17" s="98"/>
      <c r="DOM17" s="98"/>
      <c r="DON17" s="98"/>
      <c r="DOO17" s="98"/>
      <c r="DOP17" s="98"/>
      <c r="DOQ17" s="98"/>
      <c r="DOR17" s="98"/>
      <c r="DOS17" s="98"/>
      <c r="DOT17" s="98"/>
      <c r="DOU17" s="98"/>
      <c r="DOV17" s="98"/>
      <c r="DOW17" s="98"/>
      <c r="DOX17" s="98"/>
      <c r="DOY17" s="98"/>
      <c r="DOZ17" s="98"/>
      <c r="DPA17" s="98"/>
      <c r="DPB17" s="98"/>
      <c r="DPC17" s="98"/>
      <c r="DPD17" s="98"/>
      <c r="DPE17" s="98"/>
      <c r="DPF17" s="98"/>
      <c r="DPG17" s="98"/>
      <c r="DPH17" s="98"/>
      <c r="DPI17" s="98"/>
      <c r="DPJ17" s="98"/>
      <c r="DPK17" s="98"/>
      <c r="DPL17" s="98"/>
      <c r="DPM17" s="98"/>
      <c r="DPN17" s="98"/>
      <c r="DPO17" s="98"/>
      <c r="DPP17" s="98"/>
      <c r="DPQ17" s="98"/>
      <c r="DPR17" s="98"/>
      <c r="DPS17" s="98"/>
      <c r="DPT17" s="98"/>
      <c r="DPU17" s="98"/>
      <c r="DPV17" s="98"/>
      <c r="DPW17" s="98"/>
      <c r="DPX17" s="98"/>
      <c r="DPY17" s="98"/>
      <c r="DPZ17" s="98"/>
      <c r="DQA17" s="98"/>
      <c r="DQB17" s="98"/>
      <c r="DQC17" s="98"/>
      <c r="DQD17" s="98"/>
      <c r="DQE17" s="98"/>
      <c r="DQF17" s="98"/>
      <c r="DQG17" s="98"/>
      <c r="DQH17" s="98"/>
      <c r="DQI17" s="98"/>
      <c r="DQJ17" s="98"/>
      <c r="DQK17" s="98"/>
      <c r="DQL17" s="98"/>
      <c r="DQM17" s="98"/>
      <c r="DQN17" s="98"/>
      <c r="DQO17" s="98"/>
      <c r="DQP17" s="98"/>
      <c r="DQQ17" s="98"/>
      <c r="DQR17" s="98"/>
      <c r="DQS17" s="98"/>
      <c r="DQT17" s="98"/>
      <c r="DQU17" s="98"/>
      <c r="DQV17" s="98"/>
      <c r="DQW17" s="98"/>
      <c r="DQX17" s="98"/>
      <c r="DQY17" s="98"/>
      <c r="DQZ17" s="98"/>
      <c r="DRA17" s="98"/>
      <c r="DRB17" s="98"/>
      <c r="DRC17" s="98"/>
      <c r="DRD17" s="98"/>
      <c r="DRE17" s="98"/>
      <c r="DRF17" s="98"/>
      <c r="DRG17" s="98"/>
      <c r="DRH17" s="98"/>
      <c r="DRI17" s="98"/>
      <c r="DRJ17" s="98"/>
      <c r="DRK17" s="98"/>
      <c r="DRL17" s="98"/>
      <c r="DRM17" s="98"/>
      <c r="DRN17" s="98"/>
      <c r="DRO17" s="98"/>
      <c r="DRP17" s="98"/>
      <c r="DRQ17" s="98"/>
      <c r="DRR17" s="98"/>
      <c r="DRS17" s="98"/>
      <c r="DRT17" s="98"/>
      <c r="DRU17" s="98"/>
      <c r="DRV17" s="98"/>
      <c r="DRW17" s="98"/>
      <c r="DRX17" s="98"/>
      <c r="DRY17" s="98"/>
      <c r="DRZ17" s="98"/>
      <c r="DSA17" s="98"/>
      <c r="DSB17" s="98"/>
      <c r="DSC17" s="98"/>
      <c r="DSD17" s="98"/>
      <c r="DSE17" s="98"/>
      <c r="DSF17" s="98"/>
      <c r="DSG17" s="98"/>
      <c r="DSH17" s="98"/>
      <c r="DSI17" s="98"/>
      <c r="DSJ17" s="98"/>
      <c r="DSK17" s="98"/>
      <c r="DSL17" s="98"/>
      <c r="DSM17" s="98"/>
      <c r="DSN17" s="98"/>
      <c r="DSO17" s="98"/>
      <c r="DSP17" s="98"/>
      <c r="DSQ17" s="98"/>
      <c r="DSR17" s="98"/>
      <c r="DSS17" s="98"/>
      <c r="DST17" s="98"/>
      <c r="DSU17" s="98"/>
      <c r="DSV17" s="98"/>
      <c r="DSW17" s="98"/>
      <c r="DSX17" s="98"/>
      <c r="DSY17" s="98"/>
      <c r="DSZ17" s="98"/>
      <c r="DTA17" s="98"/>
      <c r="DTB17" s="98"/>
      <c r="DTC17" s="98"/>
      <c r="DTD17" s="98"/>
      <c r="DTE17" s="98"/>
      <c r="DTF17" s="98"/>
      <c r="DTG17" s="98"/>
      <c r="DTH17" s="98"/>
      <c r="DTI17" s="98"/>
      <c r="DTJ17" s="98"/>
      <c r="DTK17" s="98"/>
      <c r="DTL17" s="98"/>
      <c r="DTM17" s="98"/>
      <c r="DTN17" s="98"/>
      <c r="DTO17" s="98"/>
      <c r="DTP17" s="98"/>
      <c r="DTQ17" s="98"/>
      <c r="DTR17" s="98"/>
      <c r="DTS17" s="98"/>
      <c r="DTT17" s="98"/>
      <c r="DTU17" s="98"/>
      <c r="DTV17" s="98"/>
      <c r="DTW17" s="98"/>
      <c r="DTX17" s="98"/>
      <c r="DTY17" s="98"/>
      <c r="DTZ17" s="98"/>
      <c r="DUA17" s="98"/>
      <c r="DUB17" s="98"/>
      <c r="DUC17" s="98"/>
      <c r="DUD17" s="98"/>
      <c r="DUE17" s="98"/>
      <c r="DUF17" s="98"/>
      <c r="DUG17" s="98"/>
      <c r="DUH17" s="98"/>
      <c r="DUI17" s="98"/>
      <c r="DUJ17" s="98"/>
      <c r="DUK17" s="98"/>
      <c r="DUL17" s="98"/>
      <c r="DUM17" s="98"/>
      <c r="DUN17" s="98"/>
      <c r="DUO17" s="98"/>
      <c r="DUP17" s="98"/>
      <c r="DUQ17" s="98"/>
      <c r="DUR17" s="98"/>
      <c r="DUS17" s="98"/>
      <c r="DUT17" s="98"/>
      <c r="DUU17" s="98"/>
      <c r="DUV17" s="98"/>
      <c r="DUW17" s="98"/>
      <c r="DUX17" s="98"/>
      <c r="DUY17" s="98"/>
      <c r="DUZ17" s="98"/>
      <c r="DVA17" s="98"/>
      <c r="DVB17" s="98"/>
      <c r="DVC17" s="98"/>
      <c r="DVD17" s="98"/>
      <c r="DVE17" s="98"/>
      <c r="DVF17" s="98"/>
      <c r="DVG17" s="98"/>
      <c r="DVH17" s="98"/>
      <c r="DVI17" s="98"/>
      <c r="DVJ17" s="98"/>
      <c r="DVK17" s="98"/>
      <c r="DVL17" s="98"/>
      <c r="DVM17" s="98"/>
      <c r="DVN17" s="98"/>
      <c r="DVO17" s="98"/>
      <c r="DVP17" s="98"/>
      <c r="DVQ17" s="98"/>
      <c r="DVR17" s="98"/>
      <c r="DVS17" s="98"/>
      <c r="DVT17" s="98"/>
      <c r="DVU17" s="98"/>
      <c r="DVV17" s="98"/>
      <c r="DVW17" s="98"/>
      <c r="DVX17" s="98"/>
      <c r="DVY17" s="98"/>
      <c r="DVZ17" s="98"/>
      <c r="DWA17" s="98"/>
      <c r="DWB17" s="98"/>
      <c r="DWC17" s="98"/>
      <c r="DWD17" s="98"/>
      <c r="DWE17" s="98"/>
      <c r="DWF17" s="98"/>
      <c r="DWG17" s="98"/>
      <c r="DWH17" s="98"/>
      <c r="DWI17" s="98"/>
      <c r="DWJ17" s="98"/>
      <c r="DWK17" s="98"/>
      <c r="DWL17" s="98"/>
      <c r="DWM17" s="98"/>
      <c r="DWN17" s="98"/>
      <c r="DWO17" s="98"/>
      <c r="DWP17" s="98"/>
      <c r="DWQ17" s="98"/>
      <c r="DWR17" s="98"/>
      <c r="DWS17" s="98"/>
      <c r="DWT17" s="98"/>
      <c r="DWU17" s="98"/>
      <c r="DWV17" s="98"/>
      <c r="DWW17" s="98"/>
      <c r="DWX17" s="98"/>
      <c r="DWY17" s="98"/>
      <c r="DWZ17" s="98"/>
      <c r="DXA17" s="98"/>
      <c r="DXB17" s="98"/>
      <c r="DXC17" s="98"/>
      <c r="DXD17" s="98"/>
      <c r="DXE17" s="98"/>
      <c r="DXF17" s="98"/>
      <c r="DXG17" s="98"/>
      <c r="DXH17" s="98"/>
      <c r="DXI17" s="98"/>
      <c r="DXJ17" s="98"/>
      <c r="DXK17" s="98"/>
      <c r="DXL17" s="98"/>
      <c r="DXM17" s="98"/>
      <c r="DXN17" s="98"/>
      <c r="DXO17" s="98"/>
      <c r="DXP17" s="98"/>
      <c r="DXQ17" s="98"/>
      <c r="DXR17" s="98"/>
      <c r="DXS17" s="98"/>
      <c r="DXT17" s="98"/>
      <c r="DXU17" s="98"/>
      <c r="DXV17" s="98"/>
      <c r="DXW17" s="98"/>
      <c r="DXX17" s="98"/>
      <c r="DXY17" s="98"/>
      <c r="DXZ17" s="98"/>
      <c r="DYA17" s="98"/>
      <c r="DYB17" s="98"/>
      <c r="DYC17" s="98"/>
      <c r="DYD17" s="98"/>
      <c r="DYE17" s="98"/>
      <c r="DYF17" s="98"/>
      <c r="DYG17" s="98"/>
      <c r="DYH17" s="98"/>
      <c r="DYI17" s="98"/>
      <c r="DYJ17" s="98"/>
      <c r="DYK17" s="98"/>
      <c r="DYL17" s="98"/>
      <c r="DYM17" s="98"/>
      <c r="DYN17" s="98"/>
      <c r="DYO17" s="98"/>
      <c r="DYP17" s="98"/>
      <c r="DYQ17" s="98"/>
      <c r="DYR17" s="98"/>
      <c r="DYS17" s="98"/>
      <c r="DYT17" s="98"/>
      <c r="DYU17" s="98"/>
      <c r="DYV17" s="98"/>
      <c r="DYW17" s="98"/>
      <c r="DYX17" s="98"/>
      <c r="DYY17" s="98"/>
      <c r="DYZ17" s="98"/>
      <c r="DZA17" s="98"/>
      <c r="DZB17" s="98"/>
      <c r="DZC17" s="98"/>
      <c r="DZD17" s="98"/>
      <c r="DZE17" s="98"/>
      <c r="DZF17" s="98"/>
      <c r="DZG17" s="98"/>
      <c r="DZH17" s="98"/>
      <c r="DZI17" s="98"/>
      <c r="DZJ17" s="98"/>
      <c r="DZK17" s="98"/>
      <c r="DZL17" s="98"/>
      <c r="DZM17" s="98"/>
      <c r="DZN17" s="98"/>
      <c r="DZO17" s="98"/>
      <c r="DZP17" s="98"/>
      <c r="DZQ17" s="98"/>
      <c r="DZR17" s="98"/>
      <c r="DZS17" s="98"/>
      <c r="DZT17" s="98"/>
      <c r="DZU17" s="98"/>
      <c r="DZV17" s="98"/>
      <c r="DZW17" s="98"/>
      <c r="DZX17" s="98"/>
      <c r="DZY17" s="98"/>
      <c r="DZZ17" s="98"/>
      <c r="EAA17" s="98"/>
      <c r="EAB17" s="98"/>
      <c r="EAC17" s="98"/>
      <c r="EAD17" s="98"/>
      <c r="EAE17" s="98"/>
      <c r="EAF17" s="98"/>
      <c r="EAG17" s="98"/>
      <c r="EAH17" s="98"/>
      <c r="EAI17" s="98"/>
      <c r="EAJ17" s="98"/>
      <c r="EAK17" s="98"/>
      <c r="EAL17" s="98"/>
      <c r="EAM17" s="98"/>
      <c r="EAN17" s="98"/>
      <c r="EAO17" s="98"/>
      <c r="EAP17" s="98"/>
      <c r="EAQ17" s="98"/>
      <c r="EAR17" s="98"/>
      <c r="EAS17" s="98"/>
      <c r="EAT17" s="98"/>
      <c r="EAU17" s="98"/>
      <c r="EAV17" s="98"/>
      <c r="EAW17" s="98"/>
      <c r="EAX17" s="98"/>
      <c r="EAY17" s="98"/>
      <c r="EAZ17" s="98"/>
      <c r="EBA17" s="98"/>
      <c r="EBB17" s="98"/>
      <c r="EBC17" s="98"/>
      <c r="EBD17" s="98"/>
      <c r="EBE17" s="98"/>
      <c r="EBF17" s="98"/>
      <c r="EBG17" s="98"/>
      <c r="EBH17" s="98"/>
      <c r="EBI17" s="98"/>
      <c r="EBJ17" s="98"/>
      <c r="EBK17" s="98"/>
      <c r="EBL17" s="98"/>
      <c r="EBM17" s="98"/>
      <c r="EBN17" s="98"/>
      <c r="EBO17" s="98"/>
      <c r="EBP17" s="98"/>
      <c r="EBQ17" s="98"/>
      <c r="EBR17" s="98"/>
      <c r="EBS17" s="98"/>
      <c r="EBT17" s="98"/>
      <c r="EBU17" s="98"/>
      <c r="EBV17" s="98"/>
      <c r="EBW17" s="98"/>
      <c r="EBX17" s="98"/>
      <c r="EBY17" s="98"/>
      <c r="EBZ17" s="98"/>
      <c r="ECA17" s="98"/>
      <c r="ECB17" s="98"/>
      <c r="ECC17" s="98"/>
      <c r="ECD17" s="98"/>
      <c r="ECE17" s="98"/>
      <c r="ECF17" s="98"/>
      <c r="ECG17" s="98"/>
      <c r="ECH17" s="98"/>
      <c r="ECI17" s="98"/>
      <c r="ECJ17" s="98"/>
      <c r="ECK17" s="98"/>
      <c r="ECL17" s="98"/>
      <c r="ECM17" s="98"/>
      <c r="ECN17" s="98"/>
      <c r="ECO17" s="98"/>
      <c r="ECP17" s="98"/>
      <c r="ECQ17" s="98"/>
      <c r="ECR17" s="98"/>
      <c r="ECS17" s="98"/>
      <c r="ECT17" s="98"/>
      <c r="ECU17" s="98"/>
      <c r="ECV17" s="98"/>
      <c r="ECW17" s="98"/>
      <c r="ECX17" s="98"/>
      <c r="ECY17" s="98"/>
      <c r="ECZ17" s="98"/>
      <c r="EDA17" s="98"/>
      <c r="EDB17" s="98"/>
      <c r="EDC17" s="98"/>
      <c r="EDD17" s="98"/>
      <c r="EDE17" s="98"/>
      <c r="EDF17" s="98"/>
      <c r="EDG17" s="98"/>
      <c r="EDH17" s="98"/>
      <c r="EDI17" s="98"/>
      <c r="EDJ17" s="98"/>
      <c r="EDK17" s="98"/>
      <c r="EDL17" s="98"/>
      <c r="EDM17" s="98"/>
      <c r="EDN17" s="98"/>
      <c r="EDO17" s="98"/>
      <c r="EDP17" s="98"/>
      <c r="EDQ17" s="98"/>
      <c r="EDR17" s="98"/>
      <c r="EDS17" s="98"/>
      <c r="EDT17" s="98"/>
      <c r="EDU17" s="98"/>
      <c r="EDV17" s="98"/>
      <c r="EDW17" s="98"/>
      <c r="EDX17" s="98"/>
      <c r="EDY17" s="98"/>
      <c r="EDZ17" s="98"/>
      <c r="EEA17" s="98"/>
      <c r="EEB17" s="98"/>
      <c r="EEC17" s="98"/>
      <c r="EED17" s="98"/>
      <c r="EEE17" s="98"/>
      <c r="EEF17" s="98"/>
      <c r="EEG17" s="98"/>
      <c r="EEH17" s="98"/>
      <c r="EEI17" s="98"/>
      <c r="EEJ17" s="98"/>
      <c r="EEK17" s="98"/>
      <c r="EEL17" s="98"/>
      <c r="EEM17" s="98"/>
      <c r="EEN17" s="98"/>
      <c r="EEO17" s="98"/>
      <c r="EEP17" s="98"/>
      <c r="EEQ17" s="98"/>
      <c r="EER17" s="98"/>
      <c r="EES17" s="98"/>
      <c r="EET17" s="98"/>
      <c r="EEU17" s="98"/>
      <c r="EEV17" s="98"/>
      <c r="EEW17" s="98"/>
      <c r="EEX17" s="98"/>
      <c r="EEY17" s="98"/>
      <c r="EEZ17" s="98"/>
      <c r="EFA17" s="98"/>
      <c r="EFB17" s="98"/>
      <c r="EFC17" s="98"/>
      <c r="EFD17" s="98"/>
      <c r="EFE17" s="98"/>
      <c r="EFF17" s="98"/>
      <c r="EFG17" s="98"/>
      <c r="EFH17" s="98"/>
      <c r="EFI17" s="98"/>
      <c r="EFJ17" s="98"/>
      <c r="EFK17" s="98"/>
      <c r="EFL17" s="98"/>
      <c r="EFM17" s="98"/>
      <c r="EFN17" s="98"/>
      <c r="EFO17" s="98"/>
      <c r="EFP17" s="98"/>
      <c r="EFQ17" s="98"/>
      <c r="EFR17" s="98"/>
      <c r="EFS17" s="98"/>
      <c r="EFT17" s="98"/>
      <c r="EFU17" s="98"/>
      <c r="EFV17" s="98"/>
      <c r="EFW17" s="98"/>
      <c r="EFX17" s="98"/>
      <c r="EFY17" s="98"/>
      <c r="EFZ17" s="98"/>
      <c r="EGA17" s="98"/>
      <c r="EGB17" s="98"/>
      <c r="EGC17" s="98"/>
      <c r="EGD17" s="98"/>
      <c r="EGE17" s="98"/>
      <c r="EGF17" s="98"/>
      <c r="EGG17" s="98"/>
      <c r="EGH17" s="98"/>
      <c r="EGI17" s="98"/>
      <c r="EGJ17" s="98"/>
      <c r="EGK17" s="98"/>
      <c r="EGL17" s="98"/>
      <c r="EGM17" s="98"/>
      <c r="EGN17" s="98"/>
      <c r="EGO17" s="98"/>
      <c r="EGP17" s="98"/>
      <c r="EGQ17" s="98"/>
      <c r="EGR17" s="98"/>
      <c r="EGS17" s="98"/>
      <c r="EGT17" s="98"/>
      <c r="EGU17" s="98"/>
      <c r="EGV17" s="98"/>
      <c r="EGW17" s="98"/>
      <c r="EGX17" s="98"/>
      <c r="EGY17" s="98"/>
      <c r="EGZ17" s="98"/>
      <c r="EHA17" s="98"/>
      <c r="EHB17" s="98"/>
      <c r="EHC17" s="98"/>
      <c r="EHD17" s="98"/>
      <c r="EHE17" s="98"/>
      <c r="EHF17" s="98"/>
      <c r="EHG17" s="98"/>
      <c r="EHH17" s="98"/>
      <c r="EHI17" s="98"/>
      <c r="EHJ17" s="98"/>
      <c r="EHK17" s="98"/>
      <c r="EHL17" s="98"/>
      <c r="EHM17" s="98"/>
      <c r="EHN17" s="98"/>
      <c r="EHO17" s="98"/>
      <c r="EHP17" s="98"/>
      <c r="EHQ17" s="98"/>
      <c r="EHR17" s="98"/>
      <c r="EHS17" s="98"/>
      <c r="EHT17" s="98"/>
      <c r="EHU17" s="98"/>
      <c r="EHV17" s="98"/>
      <c r="EHW17" s="98"/>
      <c r="EHX17" s="98"/>
      <c r="EHY17" s="98"/>
      <c r="EHZ17" s="98"/>
      <c r="EIA17" s="98"/>
      <c r="EIB17" s="98"/>
      <c r="EIC17" s="98"/>
      <c r="EID17" s="98"/>
      <c r="EIE17" s="98"/>
      <c r="EIF17" s="98"/>
      <c r="EIG17" s="98"/>
      <c r="EIH17" s="98"/>
      <c r="EII17" s="98"/>
      <c r="EIJ17" s="98"/>
      <c r="EIK17" s="98"/>
      <c r="EIL17" s="98"/>
      <c r="EIM17" s="98"/>
      <c r="EIN17" s="98"/>
      <c r="EIO17" s="98"/>
      <c r="EIP17" s="98"/>
      <c r="EIQ17" s="98"/>
      <c r="EIR17" s="98"/>
      <c r="EIS17" s="98"/>
      <c r="EIT17" s="98"/>
      <c r="EIU17" s="98"/>
      <c r="EIV17" s="98"/>
      <c r="EIW17" s="98"/>
      <c r="EIX17" s="98"/>
      <c r="EIY17" s="98"/>
      <c r="EIZ17" s="98"/>
      <c r="EJA17" s="98"/>
      <c r="EJB17" s="98"/>
      <c r="EJC17" s="98"/>
      <c r="EJD17" s="98"/>
      <c r="EJE17" s="98"/>
      <c r="EJF17" s="98"/>
      <c r="EJG17" s="98"/>
      <c r="EJH17" s="98"/>
      <c r="EJI17" s="98"/>
      <c r="EJJ17" s="98"/>
      <c r="EJK17" s="98"/>
      <c r="EJL17" s="98"/>
      <c r="EJM17" s="98"/>
      <c r="EJN17" s="98"/>
      <c r="EJO17" s="98"/>
      <c r="EJP17" s="98"/>
      <c r="EJQ17" s="98"/>
      <c r="EJR17" s="98"/>
      <c r="EJS17" s="98"/>
      <c r="EJT17" s="98"/>
      <c r="EJU17" s="98"/>
      <c r="EJV17" s="98"/>
      <c r="EJW17" s="98"/>
      <c r="EJX17" s="98"/>
      <c r="EJY17" s="98"/>
      <c r="EJZ17" s="98"/>
      <c r="EKA17" s="98"/>
      <c r="EKB17" s="98"/>
      <c r="EKC17" s="98"/>
      <c r="EKD17" s="98"/>
      <c r="EKE17" s="98"/>
      <c r="EKF17" s="98"/>
      <c r="EKG17" s="98"/>
      <c r="EKH17" s="98"/>
      <c r="EKI17" s="98"/>
      <c r="EKJ17" s="98"/>
      <c r="EKK17" s="98"/>
      <c r="EKL17" s="98"/>
      <c r="EKM17" s="98"/>
      <c r="EKN17" s="98"/>
      <c r="EKO17" s="98"/>
      <c r="EKP17" s="98"/>
      <c r="EKQ17" s="98"/>
      <c r="EKR17" s="98"/>
      <c r="EKS17" s="98"/>
      <c r="EKT17" s="98"/>
      <c r="EKU17" s="98"/>
      <c r="EKV17" s="98"/>
      <c r="EKW17" s="98"/>
      <c r="EKX17" s="98"/>
      <c r="EKY17" s="98"/>
      <c r="EKZ17" s="98"/>
      <c r="ELA17" s="98"/>
      <c r="ELB17" s="98"/>
      <c r="ELC17" s="98"/>
      <c r="ELD17" s="98"/>
      <c r="ELE17" s="98"/>
      <c r="ELF17" s="98"/>
      <c r="ELG17" s="98"/>
      <c r="ELH17" s="98"/>
      <c r="ELI17" s="98"/>
      <c r="ELJ17" s="98"/>
      <c r="ELK17" s="98"/>
      <c r="ELL17" s="98"/>
      <c r="ELM17" s="98"/>
      <c r="ELN17" s="98"/>
      <c r="ELO17" s="98"/>
      <c r="ELP17" s="98"/>
      <c r="ELQ17" s="98"/>
      <c r="ELR17" s="98"/>
      <c r="ELS17" s="98"/>
      <c r="ELT17" s="98"/>
      <c r="ELU17" s="98"/>
      <c r="ELV17" s="98"/>
      <c r="ELW17" s="98"/>
      <c r="ELX17" s="98"/>
      <c r="ELY17" s="98"/>
      <c r="ELZ17" s="98"/>
      <c r="EMA17" s="98"/>
      <c r="EMB17" s="98"/>
      <c r="EMC17" s="98"/>
      <c r="EMD17" s="98"/>
      <c r="EME17" s="98"/>
      <c r="EMF17" s="98"/>
      <c r="EMG17" s="98"/>
      <c r="EMH17" s="98"/>
      <c r="EMI17" s="98"/>
      <c r="EMJ17" s="98"/>
      <c r="EMK17" s="98"/>
      <c r="EML17" s="98"/>
      <c r="EMM17" s="98"/>
      <c r="EMN17" s="98"/>
      <c r="EMO17" s="98"/>
      <c r="EMP17" s="98"/>
      <c r="EMQ17" s="98"/>
      <c r="EMR17" s="98"/>
      <c r="EMS17" s="98"/>
      <c r="EMT17" s="98"/>
      <c r="EMU17" s="98"/>
      <c r="EMV17" s="98"/>
      <c r="EMW17" s="98"/>
      <c r="EMX17" s="98"/>
      <c r="EMY17" s="98"/>
      <c r="EMZ17" s="98"/>
      <c r="ENA17" s="98"/>
      <c r="ENB17" s="98"/>
      <c r="ENC17" s="98"/>
      <c r="END17" s="98"/>
      <c r="ENE17" s="98"/>
      <c r="ENF17" s="98"/>
      <c r="ENG17" s="98"/>
      <c r="ENH17" s="98"/>
      <c r="ENI17" s="98"/>
      <c r="ENJ17" s="98"/>
      <c r="ENK17" s="98"/>
      <c r="ENL17" s="98"/>
      <c r="ENM17" s="98"/>
      <c r="ENN17" s="98"/>
      <c r="ENO17" s="98"/>
      <c r="ENP17" s="98"/>
      <c r="ENQ17" s="98"/>
      <c r="ENR17" s="98"/>
      <c r="ENS17" s="98"/>
      <c r="ENT17" s="98"/>
      <c r="ENU17" s="98"/>
      <c r="ENV17" s="98"/>
      <c r="ENW17" s="98"/>
      <c r="ENX17" s="98"/>
      <c r="ENY17" s="98"/>
      <c r="ENZ17" s="98"/>
      <c r="EOA17" s="98"/>
      <c r="EOB17" s="98"/>
      <c r="EOC17" s="98"/>
      <c r="EOD17" s="98"/>
      <c r="EOE17" s="98"/>
      <c r="EOF17" s="98"/>
      <c r="EOG17" s="98"/>
      <c r="EOH17" s="98"/>
      <c r="EOI17" s="98"/>
      <c r="EOJ17" s="98"/>
      <c r="EOK17" s="98"/>
      <c r="EOL17" s="98"/>
      <c r="EOM17" s="98"/>
      <c r="EON17" s="98"/>
      <c r="EOO17" s="98"/>
      <c r="EOP17" s="98"/>
      <c r="EOQ17" s="98"/>
      <c r="EOR17" s="98"/>
      <c r="EOS17" s="98"/>
      <c r="EOT17" s="98"/>
      <c r="EOU17" s="98"/>
      <c r="EOV17" s="98"/>
      <c r="EOW17" s="98"/>
      <c r="EOX17" s="98"/>
      <c r="EOY17" s="98"/>
      <c r="EOZ17" s="98"/>
      <c r="EPA17" s="98"/>
      <c r="EPB17" s="98"/>
      <c r="EPC17" s="98"/>
      <c r="EPD17" s="98"/>
      <c r="EPE17" s="98"/>
      <c r="EPF17" s="98"/>
      <c r="EPG17" s="98"/>
      <c r="EPH17" s="98"/>
      <c r="EPI17" s="98"/>
      <c r="EPJ17" s="98"/>
      <c r="EPK17" s="98"/>
      <c r="EPL17" s="98"/>
      <c r="EPM17" s="98"/>
      <c r="EPN17" s="98"/>
      <c r="EPO17" s="98"/>
      <c r="EPP17" s="98"/>
      <c r="EPQ17" s="98"/>
      <c r="EPR17" s="98"/>
      <c r="EPS17" s="98"/>
      <c r="EPT17" s="98"/>
      <c r="EPU17" s="98"/>
      <c r="EPV17" s="98"/>
      <c r="EPW17" s="98"/>
      <c r="EPX17" s="98"/>
      <c r="EPY17" s="98"/>
      <c r="EPZ17" s="98"/>
      <c r="EQA17" s="98"/>
      <c r="EQB17" s="98"/>
      <c r="EQC17" s="98"/>
      <c r="EQD17" s="98"/>
      <c r="EQE17" s="98"/>
      <c r="EQF17" s="98"/>
      <c r="EQG17" s="98"/>
      <c r="EQH17" s="98"/>
      <c r="EQI17" s="98"/>
      <c r="EQJ17" s="98"/>
      <c r="EQK17" s="98"/>
      <c r="EQL17" s="98"/>
      <c r="EQM17" s="98"/>
      <c r="EQN17" s="98"/>
      <c r="EQO17" s="98"/>
      <c r="EQP17" s="98"/>
      <c r="EQQ17" s="98"/>
      <c r="EQR17" s="98"/>
      <c r="EQS17" s="98"/>
      <c r="EQT17" s="98"/>
      <c r="EQU17" s="98"/>
      <c r="EQV17" s="98"/>
      <c r="EQW17" s="98"/>
      <c r="EQX17" s="98"/>
      <c r="EQY17" s="98"/>
      <c r="EQZ17" s="98"/>
      <c r="ERA17" s="98"/>
      <c r="ERB17" s="98"/>
      <c r="ERC17" s="98"/>
      <c r="ERD17" s="98"/>
      <c r="ERE17" s="98"/>
      <c r="ERF17" s="98"/>
      <c r="ERG17" s="98"/>
      <c r="ERH17" s="98"/>
      <c r="ERI17" s="98"/>
      <c r="ERJ17" s="98"/>
      <c r="ERK17" s="98"/>
      <c r="ERL17" s="98"/>
      <c r="ERM17" s="98"/>
      <c r="ERN17" s="98"/>
      <c r="ERO17" s="98"/>
      <c r="ERP17" s="98"/>
      <c r="ERQ17" s="98"/>
      <c r="ERR17" s="98"/>
      <c r="ERS17" s="98"/>
      <c r="ERT17" s="98"/>
      <c r="ERU17" s="98"/>
      <c r="ERV17" s="98"/>
      <c r="ERW17" s="98"/>
      <c r="ERX17" s="98"/>
      <c r="ERY17" s="98"/>
      <c r="ERZ17" s="98"/>
      <c r="ESA17" s="98"/>
      <c r="ESB17" s="98"/>
      <c r="ESC17" s="98"/>
      <c r="ESD17" s="98"/>
      <c r="ESE17" s="98"/>
      <c r="ESF17" s="98"/>
      <c r="ESG17" s="98"/>
      <c r="ESH17" s="98"/>
      <c r="ESI17" s="98"/>
      <c r="ESJ17" s="98"/>
      <c r="ESK17" s="98"/>
      <c r="ESL17" s="98"/>
      <c r="ESM17" s="98"/>
      <c r="ESN17" s="98"/>
      <c r="ESO17" s="98"/>
      <c r="ESP17" s="98"/>
      <c r="ESQ17" s="98"/>
      <c r="ESR17" s="98"/>
      <c r="ESS17" s="98"/>
      <c r="EST17" s="98"/>
      <c r="ESU17" s="98"/>
      <c r="ESV17" s="98"/>
      <c r="ESW17" s="98"/>
      <c r="ESX17" s="98"/>
      <c r="ESY17" s="98"/>
      <c r="ESZ17" s="98"/>
      <c r="ETA17" s="98"/>
      <c r="ETB17" s="98"/>
      <c r="ETC17" s="98"/>
      <c r="ETD17" s="98"/>
      <c r="ETE17" s="98"/>
      <c r="ETF17" s="98"/>
      <c r="ETG17" s="98"/>
      <c r="ETH17" s="98"/>
      <c r="ETI17" s="98"/>
      <c r="ETJ17" s="98"/>
      <c r="ETK17" s="98"/>
      <c r="ETL17" s="98"/>
      <c r="ETM17" s="98"/>
      <c r="ETN17" s="98"/>
      <c r="ETO17" s="98"/>
      <c r="ETP17" s="98"/>
      <c r="ETQ17" s="98"/>
      <c r="ETR17" s="98"/>
      <c r="ETS17" s="98"/>
      <c r="ETT17" s="98"/>
      <c r="ETU17" s="98"/>
      <c r="ETV17" s="98"/>
      <c r="ETW17" s="98"/>
      <c r="ETX17" s="98"/>
      <c r="ETY17" s="98"/>
      <c r="ETZ17" s="98"/>
      <c r="EUA17" s="98"/>
      <c r="EUB17" s="98"/>
      <c r="EUC17" s="98"/>
      <c r="EUD17" s="98"/>
      <c r="EUE17" s="98"/>
      <c r="EUF17" s="98"/>
      <c r="EUG17" s="98"/>
      <c r="EUH17" s="98"/>
      <c r="EUI17" s="98"/>
      <c r="EUJ17" s="98"/>
      <c r="EUK17" s="98"/>
      <c r="EUL17" s="98"/>
      <c r="EUM17" s="98"/>
      <c r="EUN17" s="98"/>
      <c r="EUO17" s="98"/>
      <c r="EUP17" s="98"/>
      <c r="EUQ17" s="98"/>
      <c r="EUR17" s="98"/>
      <c r="EUS17" s="98"/>
      <c r="EUT17" s="98"/>
      <c r="EUU17" s="98"/>
      <c r="EUV17" s="98"/>
      <c r="EUW17" s="98"/>
      <c r="EUX17" s="98"/>
      <c r="EUY17" s="98"/>
      <c r="EUZ17" s="98"/>
      <c r="EVA17" s="98"/>
      <c r="EVB17" s="98"/>
      <c r="EVC17" s="98"/>
      <c r="EVD17" s="98"/>
      <c r="EVE17" s="98"/>
      <c r="EVF17" s="98"/>
      <c r="EVG17" s="98"/>
      <c r="EVH17" s="98"/>
      <c r="EVI17" s="98"/>
      <c r="EVJ17" s="98"/>
      <c r="EVK17" s="98"/>
      <c r="EVL17" s="98"/>
      <c r="EVM17" s="98"/>
      <c r="EVN17" s="98"/>
      <c r="EVO17" s="98"/>
      <c r="EVP17" s="98"/>
      <c r="EVQ17" s="98"/>
      <c r="EVR17" s="98"/>
      <c r="EVS17" s="98"/>
      <c r="EVT17" s="98"/>
      <c r="EVU17" s="98"/>
      <c r="EVV17" s="98"/>
      <c r="EVW17" s="98"/>
      <c r="EVX17" s="98"/>
      <c r="EVY17" s="98"/>
      <c r="EVZ17" s="98"/>
      <c r="EWA17" s="98"/>
      <c r="EWB17" s="98"/>
      <c r="EWC17" s="98"/>
      <c r="EWD17" s="98"/>
      <c r="EWE17" s="98"/>
      <c r="EWF17" s="98"/>
      <c r="EWG17" s="98"/>
      <c r="EWH17" s="98"/>
      <c r="EWI17" s="98"/>
      <c r="EWJ17" s="98"/>
      <c r="EWK17" s="98"/>
      <c r="EWL17" s="98"/>
      <c r="EWM17" s="98"/>
      <c r="EWN17" s="98"/>
      <c r="EWO17" s="98"/>
      <c r="EWP17" s="98"/>
      <c r="EWQ17" s="98"/>
      <c r="EWR17" s="98"/>
      <c r="EWS17" s="98"/>
      <c r="EWT17" s="98"/>
      <c r="EWU17" s="98"/>
      <c r="EWV17" s="98"/>
      <c r="EWW17" s="98"/>
      <c r="EWX17" s="98"/>
      <c r="EWY17" s="98"/>
      <c r="EWZ17" s="98"/>
      <c r="EXA17" s="98"/>
      <c r="EXB17" s="98"/>
      <c r="EXC17" s="98"/>
      <c r="EXD17" s="98"/>
      <c r="EXE17" s="98"/>
      <c r="EXF17" s="98"/>
      <c r="EXG17" s="98"/>
      <c r="EXH17" s="98"/>
      <c r="EXI17" s="98"/>
      <c r="EXJ17" s="98"/>
      <c r="EXK17" s="98"/>
      <c r="EXL17" s="98"/>
      <c r="EXM17" s="98"/>
      <c r="EXN17" s="98"/>
      <c r="EXO17" s="98"/>
      <c r="EXP17" s="98"/>
      <c r="EXQ17" s="98"/>
      <c r="EXR17" s="98"/>
      <c r="EXS17" s="98"/>
      <c r="EXT17" s="98"/>
      <c r="EXU17" s="98"/>
      <c r="EXV17" s="98"/>
      <c r="EXW17" s="98"/>
      <c r="EXX17" s="98"/>
      <c r="EXY17" s="98"/>
      <c r="EXZ17" s="98"/>
      <c r="EYA17" s="98"/>
      <c r="EYB17" s="98"/>
      <c r="EYC17" s="98"/>
      <c r="EYD17" s="98"/>
      <c r="EYE17" s="98"/>
      <c r="EYF17" s="98"/>
      <c r="EYG17" s="98"/>
      <c r="EYH17" s="98"/>
      <c r="EYI17" s="98"/>
      <c r="EYJ17" s="98"/>
      <c r="EYK17" s="98"/>
      <c r="EYL17" s="98"/>
      <c r="EYM17" s="98"/>
      <c r="EYN17" s="98"/>
      <c r="EYO17" s="98"/>
      <c r="EYP17" s="98"/>
      <c r="EYQ17" s="98"/>
      <c r="EYR17" s="98"/>
      <c r="EYS17" s="98"/>
      <c r="EYT17" s="98"/>
      <c r="EYU17" s="98"/>
      <c r="EYV17" s="98"/>
      <c r="EYW17" s="98"/>
      <c r="EYX17" s="98"/>
      <c r="EYY17" s="98"/>
      <c r="EYZ17" s="98"/>
      <c r="EZA17" s="98"/>
      <c r="EZB17" s="98"/>
      <c r="EZC17" s="98"/>
      <c r="EZD17" s="98"/>
      <c r="EZE17" s="98"/>
      <c r="EZF17" s="98"/>
      <c r="EZG17" s="98"/>
      <c r="EZH17" s="98"/>
      <c r="EZI17" s="98"/>
      <c r="EZJ17" s="98"/>
      <c r="EZK17" s="98"/>
      <c r="EZL17" s="98"/>
      <c r="EZM17" s="98"/>
      <c r="EZN17" s="98"/>
      <c r="EZO17" s="98"/>
      <c r="EZP17" s="98"/>
      <c r="EZQ17" s="98"/>
      <c r="EZR17" s="98"/>
      <c r="EZS17" s="98"/>
      <c r="EZT17" s="98"/>
      <c r="EZU17" s="98"/>
      <c r="EZV17" s="98"/>
      <c r="EZW17" s="98"/>
      <c r="EZX17" s="98"/>
      <c r="EZY17" s="98"/>
      <c r="EZZ17" s="98"/>
      <c r="FAA17" s="98"/>
      <c r="FAB17" s="98"/>
      <c r="FAC17" s="98"/>
      <c r="FAD17" s="98"/>
      <c r="FAE17" s="98"/>
      <c r="FAF17" s="98"/>
      <c r="FAG17" s="98"/>
      <c r="FAH17" s="98"/>
      <c r="FAI17" s="98"/>
      <c r="FAJ17" s="98"/>
      <c r="FAK17" s="98"/>
      <c r="FAL17" s="98"/>
      <c r="FAM17" s="98"/>
      <c r="FAN17" s="98"/>
      <c r="FAO17" s="98"/>
      <c r="FAP17" s="98"/>
      <c r="FAQ17" s="98"/>
      <c r="FAR17" s="98"/>
      <c r="FAS17" s="98"/>
      <c r="FAT17" s="98"/>
      <c r="FAU17" s="98"/>
      <c r="FAV17" s="98"/>
      <c r="FAW17" s="98"/>
      <c r="FAX17" s="98"/>
      <c r="FAY17" s="98"/>
      <c r="FAZ17" s="98"/>
      <c r="FBA17" s="98"/>
      <c r="FBB17" s="98"/>
      <c r="FBC17" s="98"/>
      <c r="FBD17" s="98"/>
      <c r="FBE17" s="98"/>
      <c r="FBF17" s="98"/>
      <c r="FBG17" s="98"/>
      <c r="FBH17" s="98"/>
      <c r="FBI17" s="98"/>
      <c r="FBJ17" s="98"/>
      <c r="FBK17" s="98"/>
      <c r="FBL17" s="98"/>
      <c r="FBM17" s="98"/>
      <c r="FBN17" s="98"/>
      <c r="FBO17" s="98"/>
      <c r="FBP17" s="98"/>
      <c r="FBQ17" s="98"/>
      <c r="FBR17" s="98"/>
      <c r="FBS17" s="98"/>
      <c r="FBT17" s="98"/>
      <c r="FBU17" s="98"/>
      <c r="FBV17" s="98"/>
      <c r="FBW17" s="98"/>
      <c r="FBX17" s="98"/>
      <c r="FBY17" s="98"/>
      <c r="FBZ17" s="98"/>
      <c r="FCA17" s="98"/>
      <c r="FCB17" s="98"/>
      <c r="FCC17" s="98"/>
      <c r="FCD17" s="98"/>
      <c r="FCE17" s="98"/>
      <c r="FCF17" s="98"/>
      <c r="FCG17" s="98"/>
      <c r="FCH17" s="98"/>
      <c r="FCI17" s="98"/>
      <c r="FCJ17" s="98"/>
      <c r="FCK17" s="98"/>
      <c r="FCL17" s="98"/>
      <c r="FCM17" s="98"/>
      <c r="FCN17" s="98"/>
      <c r="FCO17" s="98"/>
      <c r="FCP17" s="98"/>
      <c r="FCQ17" s="98"/>
      <c r="FCR17" s="98"/>
      <c r="FCS17" s="98"/>
      <c r="FCT17" s="98"/>
      <c r="FCU17" s="98"/>
      <c r="FCV17" s="98"/>
      <c r="FCW17" s="98"/>
      <c r="FCX17" s="98"/>
      <c r="FCY17" s="98"/>
      <c r="FCZ17" s="98"/>
      <c r="FDA17" s="98"/>
      <c r="FDB17" s="98"/>
      <c r="FDC17" s="98"/>
      <c r="FDD17" s="98"/>
      <c r="FDE17" s="98"/>
      <c r="FDF17" s="98"/>
      <c r="FDG17" s="98"/>
      <c r="FDH17" s="98"/>
      <c r="FDI17" s="98"/>
      <c r="FDJ17" s="98"/>
      <c r="FDK17" s="98"/>
      <c r="FDL17" s="98"/>
      <c r="FDM17" s="98"/>
      <c r="FDN17" s="98"/>
      <c r="FDO17" s="98"/>
      <c r="FDP17" s="98"/>
      <c r="FDQ17" s="98"/>
      <c r="FDR17" s="98"/>
      <c r="FDS17" s="98"/>
      <c r="FDT17" s="98"/>
      <c r="FDU17" s="98"/>
      <c r="FDV17" s="98"/>
      <c r="FDW17" s="98"/>
      <c r="FDX17" s="98"/>
      <c r="FDY17" s="98"/>
      <c r="FDZ17" s="98"/>
      <c r="FEA17" s="98"/>
      <c r="FEB17" s="98"/>
      <c r="FEC17" s="98"/>
      <c r="FED17" s="98"/>
      <c r="FEE17" s="98"/>
      <c r="FEF17" s="98"/>
      <c r="FEG17" s="98"/>
      <c r="FEH17" s="98"/>
      <c r="FEI17" s="98"/>
      <c r="FEJ17" s="98"/>
      <c r="FEK17" s="98"/>
      <c r="FEL17" s="98"/>
      <c r="FEM17" s="98"/>
      <c r="FEN17" s="98"/>
      <c r="FEO17" s="98"/>
      <c r="FEP17" s="98"/>
      <c r="FEQ17" s="98"/>
      <c r="FER17" s="98"/>
      <c r="FES17" s="98"/>
      <c r="FET17" s="98"/>
      <c r="FEU17" s="98"/>
      <c r="FEV17" s="98"/>
      <c r="FEW17" s="98"/>
      <c r="FEX17" s="98"/>
      <c r="FEY17" s="98"/>
      <c r="FEZ17" s="98"/>
      <c r="FFA17" s="98"/>
      <c r="FFB17" s="98"/>
      <c r="FFC17" s="98"/>
      <c r="FFD17" s="98"/>
      <c r="FFE17" s="98"/>
      <c r="FFF17" s="98"/>
      <c r="FFG17" s="98"/>
      <c r="FFH17" s="98"/>
      <c r="FFI17" s="98"/>
      <c r="FFJ17" s="98"/>
      <c r="FFK17" s="98"/>
      <c r="FFL17" s="98"/>
      <c r="FFM17" s="98"/>
      <c r="FFN17" s="98"/>
      <c r="FFO17" s="98"/>
      <c r="FFP17" s="98"/>
      <c r="FFQ17" s="98"/>
      <c r="FFR17" s="98"/>
      <c r="FFS17" s="98"/>
      <c r="FFT17" s="98"/>
      <c r="FFU17" s="98"/>
      <c r="FFV17" s="98"/>
      <c r="FFW17" s="98"/>
      <c r="FFX17" s="98"/>
      <c r="FFY17" s="98"/>
      <c r="FFZ17" s="98"/>
      <c r="FGA17" s="98"/>
      <c r="FGB17" s="98"/>
      <c r="FGC17" s="98"/>
      <c r="FGD17" s="98"/>
      <c r="FGE17" s="98"/>
      <c r="FGF17" s="98"/>
      <c r="FGG17" s="98"/>
      <c r="FGH17" s="98"/>
      <c r="FGI17" s="98"/>
      <c r="FGJ17" s="98"/>
      <c r="FGK17" s="98"/>
      <c r="FGL17" s="98"/>
      <c r="FGM17" s="98"/>
      <c r="FGN17" s="98"/>
      <c r="FGO17" s="98"/>
      <c r="FGP17" s="98"/>
      <c r="FGQ17" s="98"/>
      <c r="FGR17" s="98"/>
      <c r="FGS17" s="98"/>
      <c r="FGT17" s="98"/>
      <c r="FGU17" s="98"/>
      <c r="FGV17" s="98"/>
      <c r="FGW17" s="98"/>
      <c r="FGX17" s="98"/>
      <c r="FGY17" s="98"/>
      <c r="FGZ17" s="98"/>
      <c r="FHA17" s="98"/>
      <c r="FHB17" s="98"/>
      <c r="FHC17" s="98"/>
      <c r="FHD17" s="98"/>
      <c r="FHE17" s="98"/>
      <c r="FHF17" s="98"/>
      <c r="FHG17" s="98"/>
      <c r="FHH17" s="98"/>
      <c r="FHI17" s="98"/>
      <c r="FHJ17" s="98"/>
      <c r="FHK17" s="98"/>
      <c r="FHL17" s="98"/>
      <c r="FHM17" s="98"/>
      <c r="FHN17" s="98"/>
      <c r="FHO17" s="98"/>
      <c r="FHP17" s="98"/>
      <c r="FHQ17" s="98"/>
      <c r="FHR17" s="98"/>
      <c r="FHS17" s="98"/>
      <c r="FHT17" s="98"/>
      <c r="FHU17" s="98"/>
      <c r="FHV17" s="98"/>
      <c r="FHW17" s="98"/>
      <c r="FHX17" s="98"/>
      <c r="FHY17" s="98"/>
      <c r="FHZ17" s="98"/>
      <c r="FIA17" s="98"/>
      <c r="FIB17" s="98"/>
      <c r="FIC17" s="98"/>
      <c r="FID17" s="98"/>
      <c r="FIE17" s="98"/>
      <c r="FIF17" s="98"/>
      <c r="FIG17" s="98"/>
      <c r="FIH17" s="98"/>
      <c r="FII17" s="98"/>
      <c r="FIJ17" s="98"/>
      <c r="FIK17" s="98"/>
      <c r="FIL17" s="98"/>
      <c r="FIM17" s="98"/>
      <c r="FIN17" s="98"/>
      <c r="FIO17" s="98"/>
      <c r="FIP17" s="98"/>
      <c r="FIQ17" s="98"/>
      <c r="FIR17" s="98"/>
      <c r="FIS17" s="98"/>
      <c r="FIT17" s="98"/>
      <c r="FIU17" s="98"/>
      <c r="FIV17" s="98"/>
      <c r="FIW17" s="98"/>
      <c r="FIX17" s="98"/>
      <c r="FIY17" s="98"/>
      <c r="FIZ17" s="98"/>
      <c r="FJA17" s="98"/>
      <c r="FJB17" s="98"/>
      <c r="FJC17" s="98"/>
      <c r="FJD17" s="98"/>
      <c r="FJE17" s="98"/>
      <c r="FJF17" s="98"/>
      <c r="FJG17" s="98"/>
      <c r="FJH17" s="98"/>
      <c r="FJI17" s="98"/>
      <c r="FJJ17" s="98"/>
      <c r="FJK17" s="98"/>
      <c r="FJL17" s="98"/>
      <c r="FJM17" s="98"/>
      <c r="FJN17" s="98"/>
      <c r="FJO17" s="98"/>
      <c r="FJP17" s="98"/>
      <c r="FJQ17" s="98"/>
      <c r="FJR17" s="98"/>
      <c r="FJS17" s="98"/>
      <c r="FJT17" s="98"/>
      <c r="FJU17" s="98"/>
      <c r="FJV17" s="98"/>
      <c r="FJW17" s="98"/>
      <c r="FJX17" s="98"/>
      <c r="FJY17" s="98"/>
      <c r="FJZ17" s="98"/>
      <c r="FKA17" s="98"/>
      <c r="FKB17" s="98"/>
      <c r="FKC17" s="98"/>
      <c r="FKD17" s="98"/>
      <c r="FKE17" s="98"/>
      <c r="FKF17" s="98"/>
      <c r="FKG17" s="98"/>
      <c r="FKH17" s="98"/>
      <c r="FKI17" s="98"/>
      <c r="FKJ17" s="98"/>
      <c r="FKK17" s="98"/>
      <c r="FKL17" s="98"/>
      <c r="FKM17" s="98"/>
      <c r="FKN17" s="98"/>
      <c r="FKO17" s="98"/>
      <c r="FKP17" s="98"/>
      <c r="FKQ17" s="98"/>
      <c r="FKR17" s="98"/>
      <c r="FKS17" s="98"/>
      <c r="FKT17" s="98"/>
      <c r="FKU17" s="98"/>
      <c r="FKV17" s="98"/>
      <c r="FKW17" s="98"/>
      <c r="FKX17" s="98"/>
      <c r="FKY17" s="98"/>
      <c r="FKZ17" s="98"/>
      <c r="FLA17" s="98"/>
      <c r="FLB17" s="98"/>
      <c r="FLC17" s="98"/>
      <c r="FLD17" s="98"/>
      <c r="FLE17" s="98"/>
      <c r="FLF17" s="98"/>
      <c r="FLG17" s="98"/>
      <c r="FLH17" s="98"/>
      <c r="FLI17" s="98"/>
      <c r="FLJ17" s="98"/>
      <c r="FLK17" s="98"/>
      <c r="FLL17" s="98"/>
      <c r="FLM17" s="98"/>
      <c r="FLN17" s="98"/>
      <c r="FLO17" s="98"/>
      <c r="FLP17" s="98"/>
      <c r="FLQ17" s="98"/>
      <c r="FLR17" s="98"/>
      <c r="FLS17" s="98"/>
      <c r="FLT17" s="98"/>
      <c r="FLU17" s="98"/>
      <c r="FLV17" s="98"/>
      <c r="FLW17" s="98"/>
      <c r="FLX17" s="98"/>
      <c r="FLY17" s="98"/>
      <c r="FLZ17" s="98"/>
      <c r="FMA17" s="98"/>
      <c r="FMB17" s="98"/>
      <c r="FMC17" s="98"/>
      <c r="FMD17" s="98"/>
      <c r="FME17" s="98"/>
      <c r="FMF17" s="98"/>
      <c r="FMG17" s="98"/>
      <c r="FMH17" s="98"/>
      <c r="FMI17" s="98"/>
      <c r="FMJ17" s="98"/>
      <c r="FMK17" s="98"/>
      <c r="FML17" s="98"/>
      <c r="FMM17" s="98"/>
      <c r="FMN17" s="98"/>
      <c r="FMO17" s="98"/>
      <c r="FMP17" s="98"/>
      <c r="FMQ17" s="98"/>
      <c r="FMR17" s="98"/>
      <c r="FMS17" s="98"/>
      <c r="FMT17" s="98"/>
      <c r="FMU17" s="98"/>
      <c r="FMV17" s="98"/>
      <c r="FMW17" s="98"/>
      <c r="FMX17" s="98"/>
      <c r="FMY17" s="98"/>
      <c r="FMZ17" s="98"/>
      <c r="FNA17" s="98"/>
      <c r="FNB17" s="98"/>
      <c r="FNC17" s="98"/>
      <c r="FND17" s="98"/>
      <c r="FNE17" s="98"/>
      <c r="FNF17" s="98"/>
      <c r="FNG17" s="98"/>
      <c r="FNH17" s="98"/>
      <c r="FNI17" s="98"/>
      <c r="FNJ17" s="98"/>
      <c r="FNK17" s="98"/>
      <c r="FNL17" s="98"/>
      <c r="FNM17" s="98"/>
      <c r="FNN17" s="98"/>
      <c r="FNO17" s="98"/>
      <c r="FNP17" s="98"/>
      <c r="FNQ17" s="98"/>
      <c r="FNR17" s="98"/>
      <c r="FNS17" s="98"/>
      <c r="FNT17" s="98"/>
      <c r="FNU17" s="98"/>
      <c r="FNV17" s="98"/>
      <c r="FNW17" s="98"/>
      <c r="FNX17" s="98"/>
      <c r="FNY17" s="98"/>
      <c r="FNZ17" s="98"/>
      <c r="FOA17" s="98"/>
      <c r="FOB17" s="98"/>
      <c r="FOC17" s="98"/>
      <c r="FOD17" s="98"/>
      <c r="FOE17" s="98"/>
      <c r="FOF17" s="98"/>
      <c r="FOG17" s="98"/>
      <c r="FOH17" s="98"/>
      <c r="FOI17" s="98"/>
      <c r="FOJ17" s="98"/>
      <c r="FOK17" s="98"/>
      <c r="FOL17" s="98"/>
      <c r="FOM17" s="98"/>
      <c r="FON17" s="98"/>
      <c r="FOO17" s="98"/>
      <c r="FOP17" s="98"/>
      <c r="FOQ17" s="98"/>
      <c r="FOR17" s="98"/>
      <c r="FOS17" s="98"/>
      <c r="FOT17" s="98"/>
      <c r="FOU17" s="98"/>
      <c r="FOV17" s="98"/>
      <c r="FOW17" s="98"/>
      <c r="FOX17" s="98"/>
      <c r="FOY17" s="98"/>
      <c r="FOZ17" s="98"/>
      <c r="FPA17" s="98"/>
      <c r="FPB17" s="98"/>
      <c r="FPC17" s="98"/>
      <c r="FPD17" s="98"/>
      <c r="FPE17" s="98"/>
      <c r="FPF17" s="98"/>
      <c r="FPG17" s="98"/>
      <c r="FPH17" s="98"/>
      <c r="FPI17" s="98"/>
      <c r="FPJ17" s="98"/>
      <c r="FPK17" s="98"/>
      <c r="FPL17" s="98"/>
      <c r="FPM17" s="98"/>
      <c r="FPN17" s="98"/>
      <c r="FPO17" s="98"/>
      <c r="FPP17" s="98"/>
      <c r="FPQ17" s="98"/>
      <c r="FPR17" s="98"/>
      <c r="FPS17" s="98"/>
      <c r="FPT17" s="98"/>
      <c r="FPU17" s="98"/>
      <c r="FPV17" s="98"/>
      <c r="FPW17" s="98"/>
      <c r="FPX17" s="98"/>
      <c r="FPY17" s="98"/>
      <c r="FPZ17" s="98"/>
      <c r="FQA17" s="98"/>
      <c r="FQB17" s="98"/>
      <c r="FQC17" s="98"/>
      <c r="FQD17" s="98"/>
      <c r="FQE17" s="98"/>
      <c r="FQF17" s="98"/>
      <c r="FQG17" s="98"/>
      <c r="FQH17" s="98"/>
      <c r="FQI17" s="98"/>
      <c r="FQJ17" s="98"/>
      <c r="FQK17" s="98"/>
      <c r="FQL17" s="98"/>
      <c r="FQM17" s="98"/>
      <c r="FQN17" s="98"/>
      <c r="FQO17" s="98"/>
      <c r="FQP17" s="98"/>
      <c r="FQQ17" s="98"/>
      <c r="FQR17" s="98"/>
      <c r="FQS17" s="98"/>
      <c r="FQT17" s="98"/>
      <c r="FQU17" s="98"/>
      <c r="FQV17" s="98"/>
      <c r="FQW17" s="98"/>
      <c r="FQX17" s="98"/>
      <c r="FQY17" s="98"/>
      <c r="FQZ17" s="98"/>
      <c r="FRA17" s="98"/>
      <c r="FRB17" s="98"/>
      <c r="FRC17" s="98"/>
      <c r="FRD17" s="98"/>
      <c r="FRE17" s="98"/>
      <c r="FRF17" s="98"/>
      <c r="FRG17" s="98"/>
      <c r="FRH17" s="98"/>
      <c r="FRI17" s="98"/>
      <c r="FRJ17" s="98"/>
      <c r="FRK17" s="98"/>
      <c r="FRL17" s="98"/>
      <c r="FRM17" s="98"/>
      <c r="FRN17" s="98"/>
      <c r="FRO17" s="98"/>
      <c r="FRP17" s="98"/>
      <c r="FRQ17" s="98"/>
      <c r="FRR17" s="98"/>
      <c r="FRS17" s="98"/>
      <c r="FRT17" s="98"/>
      <c r="FRU17" s="98"/>
      <c r="FRV17" s="98"/>
      <c r="FRW17" s="98"/>
      <c r="FRX17" s="98"/>
      <c r="FRY17" s="98"/>
      <c r="FRZ17" s="98"/>
      <c r="FSA17" s="98"/>
      <c r="FSB17" s="98"/>
      <c r="FSC17" s="98"/>
      <c r="FSD17" s="98"/>
      <c r="FSE17" s="98"/>
      <c r="FSF17" s="98"/>
      <c r="FSG17" s="98"/>
      <c r="FSH17" s="98"/>
      <c r="FSI17" s="98"/>
      <c r="FSJ17" s="98"/>
      <c r="FSK17" s="98"/>
      <c r="FSL17" s="98"/>
      <c r="FSM17" s="98"/>
      <c r="FSN17" s="98"/>
      <c r="FSO17" s="98"/>
      <c r="FSP17" s="98"/>
      <c r="FSQ17" s="98"/>
      <c r="FSR17" s="98"/>
      <c r="FSS17" s="98"/>
      <c r="FST17" s="98"/>
      <c r="FSU17" s="98"/>
      <c r="FSV17" s="98"/>
      <c r="FSW17" s="98"/>
      <c r="FSX17" s="98"/>
      <c r="FSY17" s="98"/>
      <c r="FSZ17" s="98"/>
      <c r="FTA17" s="98"/>
      <c r="FTB17" s="98"/>
      <c r="FTC17" s="98"/>
      <c r="FTD17" s="98"/>
      <c r="FTE17" s="98"/>
      <c r="FTF17" s="98"/>
      <c r="FTG17" s="98"/>
      <c r="FTH17" s="98"/>
      <c r="FTI17" s="98"/>
      <c r="FTJ17" s="98"/>
      <c r="FTK17" s="98"/>
      <c r="FTL17" s="98"/>
      <c r="FTM17" s="98"/>
      <c r="FTN17" s="98"/>
      <c r="FTO17" s="98"/>
      <c r="FTP17" s="98"/>
      <c r="FTQ17" s="98"/>
      <c r="FTR17" s="98"/>
      <c r="FTS17" s="98"/>
      <c r="FTT17" s="98"/>
      <c r="FTU17" s="98"/>
      <c r="FTV17" s="98"/>
      <c r="FTW17" s="98"/>
      <c r="FTX17" s="98"/>
      <c r="FTY17" s="98"/>
      <c r="FTZ17" s="98"/>
      <c r="FUA17" s="98"/>
      <c r="FUB17" s="98"/>
      <c r="FUC17" s="98"/>
      <c r="FUD17" s="98"/>
      <c r="FUE17" s="98"/>
      <c r="FUF17" s="98"/>
      <c r="FUG17" s="98"/>
      <c r="FUH17" s="98"/>
      <c r="FUI17" s="98"/>
      <c r="FUJ17" s="98"/>
      <c r="FUK17" s="98"/>
      <c r="FUL17" s="98"/>
      <c r="FUM17" s="98"/>
      <c r="FUN17" s="98"/>
      <c r="FUO17" s="98"/>
      <c r="FUP17" s="98"/>
      <c r="FUQ17" s="98"/>
      <c r="FUR17" s="98"/>
      <c r="FUS17" s="98"/>
      <c r="FUT17" s="98"/>
      <c r="FUU17" s="98"/>
      <c r="FUV17" s="98"/>
      <c r="FUW17" s="98"/>
      <c r="FUX17" s="98"/>
      <c r="FUY17" s="98"/>
      <c r="FUZ17" s="98"/>
      <c r="FVA17" s="98"/>
      <c r="FVB17" s="98"/>
      <c r="FVC17" s="98"/>
      <c r="FVD17" s="98"/>
      <c r="FVE17" s="98"/>
      <c r="FVF17" s="98"/>
      <c r="FVG17" s="98"/>
      <c r="FVH17" s="98"/>
      <c r="FVI17" s="98"/>
      <c r="FVJ17" s="98"/>
      <c r="FVK17" s="98"/>
      <c r="FVL17" s="98"/>
      <c r="FVM17" s="98"/>
      <c r="FVN17" s="98"/>
      <c r="FVO17" s="98"/>
      <c r="FVP17" s="98"/>
      <c r="FVQ17" s="98"/>
      <c r="FVR17" s="98"/>
      <c r="FVS17" s="98"/>
      <c r="FVT17" s="98"/>
      <c r="FVU17" s="98"/>
      <c r="FVV17" s="98"/>
      <c r="FVW17" s="98"/>
      <c r="FVX17" s="98"/>
      <c r="FVY17" s="98"/>
      <c r="FVZ17" s="98"/>
      <c r="FWA17" s="98"/>
      <c r="FWB17" s="98"/>
      <c r="FWC17" s="98"/>
      <c r="FWD17" s="98"/>
      <c r="FWE17" s="98"/>
      <c r="FWF17" s="98"/>
      <c r="FWG17" s="98"/>
      <c r="FWH17" s="98"/>
      <c r="FWI17" s="98"/>
      <c r="FWJ17" s="98"/>
      <c r="FWK17" s="98"/>
      <c r="FWL17" s="98"/>
      <c r="FWM17" s="98"/>
      <c r="FWN17" s="98"/>
      <c r="FWO17" s="98"/>
      <c r="FWP17" s="98"/>
      <c r="FWQ17" s="98"/>
      <c r="FWR17" s="98"/>
      <c r="FWS17" s="98"/>
      <c r="FWT17" s="98"/>
      <c r="FWU17" s="98"/>
      <c r="FWV17" s="98"/>
      <c r="FWW17" s="98"/>
      <c r="FWX17" s="98"/>
      <c r="FWY17" s="98"/>
      <c r="FWZ17" s="98"/>
      <c r="FXA17" s="98"/>
      <c r="FXB17" s="98"/>
      <c r="FXC17" s="98"/>
      <c r="FXD17" s="98"/>
      <c r="FXE17" s="98"/>
      <c r="FXF17" s="98"/>
      <c r="FXG17" s="98"/>
      <c r="FXH17" s="98"/>
      <c r="FXI17" s="98"/>
      <c r="FXJ17" s="98"/>
      <c r="FXK17" s="98"/>
      <c r="FXL17" s="98"/>
      <c r="FXM17" s="98"/>
      <c r="FXN17" s="98"/>
      <c r="FXO17" s="98"/>
      <c r="FXP17" s="98"/>
      <c r="FXQ17" s="98"/>
      <c r="FXR17" s="98"/>
      <c r="FXS17" s="98"/>
      <c r="FXT17" s="98"/>
      <c r="FXU17" s="98"/>
      <c r="FXV17" s="98"/>
      <c r="FXW17" s="98"/>
      <c r="FXX17" s="98"/>
      <c r="FXY17" s="98"/>
      <c r="FXZ17" s="98"/>
      <c r="FYA17" s="98"/>
      <c r="FYB17" s="98"/>
      <c r="FYC17" s="98"/>
      <c r="FYD17" s="98"/>
      <c r="FYE17" s="98"/>
      <c r="FYF17" s="98"/>
      <c r="FYG17" s="98"/>
      <c r="FYH17" s="98"/>
      <c r="FYI17" s="98"/>
      <c r="FYJ17" s="98"/>
      <c r="FYK17" s="98"/>
      <c r="FYL17" s="98"/>
      <c r="FYM17" s="98"/>
      <c r="FYN17" s="98"/>
      <c r="FYO17" s="98"/>
      <c r="FYP17" s="98"/>
      <c r="FYQ17" s="98"/>
      <c r="FYR17" s="98"/>
      <c r="FYS17" s="98"/>
      <c r="FYT17" s="98"/>
      <c r="FYU17" s="98"/>
      <c r="FYV17" s="98"/>
      <c r="FYW17" s="98"/>
      <c r="FYX17" s="98"/>
      <c r="FYY17" s="98"/>
      <c r="FYZ17" s="98"/>
      <c r="FZA17" s="98"/>
      <c r="FZB17" s="98"/>
      <c r="FZC17" s="98"/>
      <c r="FZD17" s="98"/>
      <c r="FZE17" s="98"/>
      <c r="FZF17" s="98"/>
      <c r="FZG17" s="98"/>
      <c r="FZH17" s="98"/>
      <c r="FZI17" s="98"/>
      <c r="FZJ17" s="98"/>
      <c r="FZK17" s="98"/>
      <c r="FZL17" s="98"/>
      <c r="FZM17" s="98"/>
      <c r="FZN17" s="98"/>
      <c r="FZO17" s="98"/>
      <c r="FZP17" s="98"/>
      <c r="FZQ17" s="98"/>
      <c r="FZR17" s="98"/>
      <c r="FZS17" s="98"/>
      <c r="FZT17" s="98"/>
      <c r="FZU17" s="98"/>
      <c r="FZV17" s="98"/>
      <c r="FZW17" s="98"/>
      <c r="FZX17" s="98"/>
      <c r="FZY17" s="98"/>
      <c r="FZZ17" s="98"/>
      <c r="GAA17" s="98"/>
      <c r="GAB17" s="98"/>
      <c r="GAC17" s="98"/>
      <c r="GAD17" s="98"/>
      <c r="GAE17" s="98"/>
      <c r="GAF17" s="98"/>
      <c r="GAG17" s="98"/>
      <c r="GAH17" s="98"/>
      <c r="GAI17" s="98"/>
      <c r="GAJ17" s="98"/>
      <c r="GAK17" s="98"/>
      <c r="GAL17" s="98"/>
      <c r="GAM17" s="98"/>
      <c r="GAN17" s="98"/>
      <c r="GAO17" s="98"/>
      <c r="GAP17" s="98"/>
      <c r="GAQ17" s="98"/>
      <c r="GAR17" s="98"/>
      <c r="GAS17" s="98"/>
      <c r="GAT17" s="98"/>
      <c r="GAU17" s="98"/>
      <c r="GAV17" s="98"/>
      <c r="GAW17" s="98"/>
      <c r="GAX17" s="98"/>
      <c r="GAY17" s="98"/>
      <c r="GAZ17" s="98"/>
      <c r="GBA17" s="98"/>
      <c r="GBB17" s="98"/>
      <c r="GBC17" s="98"/>
      <c r="GBD17" s="98"/>
      <c r="GBE17" s="98"/>
      <c r="GBF17" s="98"/>
      <c r="GBG17" s="98"/>
      <c r="GBH17" s="98"/>
      <c r="GBI17" s="98"/>
      <c r="GBJ17" s="98"/>
      <c r="GBK17" s="98"/>
      <c r="GBL17" s="98"/>
      <c r="GBM17" s="98"/>
      <c r="GBN17" s="98"/>
      <c r="GBO17" s="98"/>
      <c r="GBP17" s="98"/>
      <c r="GBQ17" s="98"/>
      <c r="GBR17" s="98"/>
      <c r="GBS17" s="98"/>
      <c r="GBT17" s="98"/>
      <c r="GBU17" s="98"/>
      <c r="GBV17" s="98"/>
      <c r="GBW17" s="98"/>
      <c r="GBX17" s="98"/>
      <c r="GBY17" s="98"/>
      <c r="GBZ17" s="98"/>
      <c r="GCA17" s="98"/>
      <c r="GCB17" s="98"/>
      <c r="GCC17" s="98"/>
      <c r="GCD17" s="98"/>
      <c r="GCE17" s="98"/>
      <c r="GCF17" s="98"/>
      <c r="GCG17" s="98"/>
      <c r="GCH17" s="98"/>
      <c r="GCI17" s="98"/>
      <c r="GCJ17" s="98"/>
      <c r="GCK17" s="98"/>
      <c r="GCL17" s="98"/>
      <c r="GCM17" s="98"/>
      <c r="GCN17" s="98"/>
      <c r="GCO17" s="98"/>
      <c r="GCP17" s="98"/>
      <c r="GCQ17" s="98"/>
      <c r="GCR17" s="98"/>
      <c r="GCS17" s="98"/>
      <c r="GCT17" s="98"/>
      <c r="GCU17" s="98"/>
      <c r="GCV17" s="98"/>
      <c r="GCW17" s="98"/>
      <c r="GCX17" s="98"/>
      <c r="GCY17" s="98"/>
      <c r="GCZ17" s="98"/>
      <c r="GDA17" s="98"/>
      <c r="GDB17" s="98"/>
      <c r="GDC17" s="98"/>
      <c r="GDD17" s="98"/>
      <c r="GDE17" s="98"/>
      <c r="GDF17" s="98"/>
      <c r="GDG17" s="98"/>
      <c r="GDH17" s="98"/>
      <c r="GDI17" s="98"/>
      <c r="GDJ17" s="98"/>
      <c r="GDK17" s="98"/>
      <c r="GDL17" s="98"/>
      <c r="GDM17" s="98"/>
      <c r="GDN17" s="98"/>
      <c r="GDO17" s="98"/>
      <c r="GDP17" s="98"/>
      <c r="GDQ17" s="98"/>
      <c r="GDR17" s="98"/>
      <c r="GDS17" s="98"/>
      <c r="GDT17" s="98"/>
      <c r="GDU17" s="98"/>
      <c r="GDV17" s="98"/>
      <c r="GDW17" s="98"/>
      <c r="GDX17" s="98"/>
      <c r="GDY17" s="98"/>
      <c r="GDZ17" s="98"/>
      <c r="GEA17" s="98"/>
      <c r="GEB17" s="98"/>
      <c r="GEC17" s="98"/>
      <c r="GED17" s="98"/>
      <c r="GEE17" s="98"/>
      <c r="GEF17" s="98"/>
      <c r="GEG17" s="98"/>
      <c r="GEH17" s="98"/>
      <c r="GEI17" s="98"/>
      <c r="GEJ17" s="98"/>
      <c r="GEK17" s="98"/>
      <c r="GEL17" s="98"/>
      <c r="GEM17" s="98"/>
      <c r="GEN17" s="98"/>
      <c r="GEO17" s="98"/>
      <c r="GEP17" s="98"/>
      <c r="GEQ17" s="98"/>
      <c r="GER17" s="98"/>
      <c r="GES17" s="98"/>
      <c r="GET17" s="98"/>
      <c r="GEU17" s="98"/>
      <c r="GEV17" s="98"/>
      <c r="GEW17" s="98"/>
      <c r="GEX17" s="98"/>
      <c r="GEY17" s="98"/>
      <c r="GEZ17" s="98"/>
      <c r="GFA17" s="98"/>
      <c r="GFB17" s="98"/>
      <c r="GFC17" s="98"/>
      <c r="GFD17" s="98"/>
      <c r="GFE17" s="98"/>
      <c r="GFF17" s="98"/>
      <c r="GFG17" s="98"/>
      <c r="GFH17" s="98"/>
      <c r="GFI17" s="98"/>
      <c r="GFJ17" s="98"/>
      <c r="GFK17" s="98"/>
      <c r="GFL17" s="98"/>
      <c r="GFM17" s="98"/>
      <c r="GFN17" s="98"/>
      <c r="GFO17" s="98"/>
      <c r="GFP17" s="98"/>
      <c r="GFQ17" s="98"/>
      <c r="GFR17" s="98"/>
      <c r="GFS17" s="98"/>
      <c r="GFT17" s="98"/>
      <c r="GFU17" s="98"/>
      <c r="GFV17" s="98"/>
      <c r="GFW17" s="98"/>
      <c r="GFX17" s="98"/>
      <c r="GFY17" s="98"/>
      <c r="GFZ17" s="98"/>
      <c r="GGA17" s="98"/>
      <c r="GGB17" s="98"/>
      <c r="GGC17" s="98"/>
      <c r="GGD17" s="98"/>
      <c r="GGE17" s="98"/>
      <c r="GGF17" s="98"/>
      <c r="GGG17" s="98"/>
      <c r="GGH17" s="98"/>
      <c r="GGI17" s="98"/>
      <c r="GGJ17" s="98"/>
      <c r="GGK17" s="98"/>
      <c r="GGL17" s="98"/>
      <c r="GGM17" s="98"/>
      <c r="GGN17" s="98"/>
      <c r="GGO17" s="98"/>
      <c r="GGP17" s="98"/>
      <c r="GGQ17" s="98"/>
      <c r="GGR17" s="98"/>
      <c r="GGS17" s="98"/>
      <c r="GGT17" s="98"/>
      <c r="GGU17" s="98"/>
      <c r="GGV17" s="98"/>
      <c r="GGW17" s="98"/>
      <c r="GGX17" s="98"/>
      <c r="GGY17" s="98"/>
      <c r="GGZ17" s="98"/>
      <c r="GHA17" s="98"/>
      <c r="GHB17" s="98"/>
      <c r="GHC17" s="98"/>
      <c r="GHD17" s="98"/>
      <c r="GHE17" s="98"/>
      <c r="GHF17" s="98"/>
      <c r="GHG17" s="98"/>
      <c r="GHH17" s="98"/>
      <c r="GHI17" s="98"/>
      <c r="GHJ17" s="98"/>
      <c r="GHK17" s="98"/>
      <c r="GHL17" s="98"/>
      <c r="GHM17" s="98"/>
      <c r="GHN17" s="98"/>
      <c r="GHO17" s="98"/>
      <c r="GHP17" s="98"/>
      <c r="GHQ17" s="98"/>
      <c r="GHR17" s="98"/>
      <c r="GHS17" s="98"/>
      <c r="GHT17" s="98"/>
      <c r="GHU17" s="98"/>
      <c r="GHV17" s="98"/>
      <c r="GHW17" s="98"/>
      <c r="GHX17" s="98"/>
      <c r="GHY17" s="98"/>
      <c r="GHZ17" s="98"/>
      <c r="GIA17" s="98"/>
      <c r="GIB17" s="98"/>
      <c r="GIC17" s="98"/>
      <c r="GID17" s="98"/>
      <c r="GIE17" s="98"/>
      <c r="GIF17" s="98"/>
      <c r="GIG17" s="98"/>
      <c r="GIH17" s="98"/>
      <c r="GII17" s="98"/>
      <c r="GIJ17" s="98"/>
      <c r="GIK17" s="98"/>
      <c r="GIL17" s="98"/>
      <c r="GIM17" s="98"/>
      <c r="GIN17" s="98"/>
      <c r="GIO17" s="98"/>
      <c r="GIP17" s="98"/>
      <c r="GIQ17" s="98"/>
      <c r="GIR17" s="98"/>
      <c r="GIS17" s="98"/>
      <c r="GIT17" s="98"/>
      <c r="GIU17" s="98"/>
      <c r="GIV17" s="98"/>
      <c r="GIW17" s="98"/>
      <c r="GIX17" s="98"/>
      <c r="GIY17" s="98"/>
      <c r="GIZ17" s="98"/>
      <c r="GJA17" s="98"/>
      <c r="GJB17" s="98"/>
      <c r="GJC17" s="98"/>
      <c r="GJD17" s="98"/>
      <c r="GJE17" s="98"/>
      <c r="GJF17" s="98"/>
      <c r="GJG17" s="98"/>
      <c r="GJH17" s="98"/>
      <c r="GJI17" s="98"/>
      <c r="GJJ17" s="98"/>
      <c r="GJK17" s="98"/>
      <c r="GJL17" s="98"/>
      <c r="GJM17" s="98"/>
      <c r="GJN17" s="98"/>
      <c r="GJO17" s="98"/>
      <c r="GJP17" s="98"/>
      <c r="GJQ17" s="98"/>
      <c r="GJR17" s="98"/>
      <c r="GJS17" s="98"/>
      <c r="GJT17" s="98"/>
      <c r="GJU17" s="98"/>
      <c r="GJV17" s="98"/>
      <c r="GJW17" s="98"/>
      <c r="GJX17" s="98"/>
      <c r="GJY17" s="98"/>
      <c r="GJZ17" s="98"/>
      <c r="GKA17" s="98"/>
      <c r="GKB17" s="98"/>
      <c r="GKC17" s="98"/>
      <c r="GKD17" s="98"/>
      <c r="GKE17" s="98"/>
      <c r="GKF17" s="98"/>
      <c r="GKG17" s="98"/>
      <c r="GKH17" s="98"/>
      <c r="GKI17" s="98"/>
      <c r="GKJ17" s="98"/>
      <c r="GKK17" s="98"/>
      <c r="GKL17" s="98"/>
      <c r="GKM17" s="98"/>
      <c r="GKN17" s="98"/>
      <c r="GKO17" s="98"/>
      <c r="GKP17" s="98"/>
      <c r="GKQ17" s="98"/>
      <c r="GKR17" s="98"/>
      <c r="GKS17" s="98"/>
      <c r="GKT17" s="98"/>
      <c r="GKU17" s="98"/>
      <c r="GKV17" s="98"/>
      <c r="GKW17" s="98"/>
      <c r="GKX17" s="98"/>
      <c r="GKY17" s="98"/>
      <c r="GKZ17" s="98"/>
      <c r="GLA17" s="98"/>
      <c r="GLB17" s="98"/>
      <c r="GLC17" s="98"/>
      <c r="GLD17" s="98"/>
      <c r="GLE17" s="98"/>
      <c r="GLF17" s="98"/>
      <c r="GLG17" s="98"/>
      <c r="GLH17" s="98"/>
      <c r="GLI17" s="98"/>
      <c r="GLJ17" s="98"/>
      <c r="GLK17" s="98"/>
      <c r="GLL17" s="98"/>
      <c r="GLM17" s="98"/>
      <c r="GLN17" s="98"/>
      <c r="GLO17" s="98"/>
      <c r="GLP17" s="98"/>
      <c r="GLQ17" s="98"/>
      <c r="GLR17" s="98"/>
      <c r="GLS17" s="98"/>
      <c r="GLT17" s="98"/>
      <c r="GLU17" s="98"/>
      <c r="GLV17" s="98"/>
      <c r="GLW17" s="98"/>
      <c r="GLX17" s="98"/>
      <c r="GLY17" s="98"/>
      <c r="GLZ17" s="98"/>
      <c r="GMA17" s="98"/>
      <c r="GMB17" s="98"/>
      <c r="GMC17" s="98"/>
      <c r="GMD17" s="98"/>
      <c r="GME17" s="98"/>
      <c r="GMF17" s="98"/>
      <c r="GMG17" s="98"/>
      <c r="GMH17" s="98"/>
      <c r="GMI17" s="98"/>
      <c r="GMJ17" s="98"/>
      <c r="GMK17" s="98"/>
      <c r="GML17" s="98"/>
      <c r="GMM17" s="98"/>
      <c r="GMN17" s="98"/>
      <c r="GMO17" s="98"/>
      <c r="GMP17" s="98"/>
      <c r="GMQ17" s="98"/>
      <c r="GMR17" s="98"/>
      <c r="GMS17" s="98"/>
      <c r="GMT17" s="98"/>
      <c r="GMU17" s="98"/>
      <c r="GMV17" s="98"/>
      <c r="GMW17" s="98"/>
      <c r="GMX17" s="98"/>
      <c r="GMY17" s="98"/>
      <c r="GMZ17" s="98"/>
      <c r="GNA17" s="98"/>
      <c r="GNB17" s="98"/>
      <c r="GNC17" s="98"/>
      <c r="GND17" s="98"/>
      <c r="GNE17" s="98"/>
      <c r="GNF17" s="98"/>
      <c r="GNG17" s="98"/>
      <c r="GNH17" s="98"/>
      <c r="GNI17" s="98"/>
      <c r="GNJ17" s="98"/>
      <c r="GNK17" s="98"/>
      <c r="GNL17" s="98"/>
      <c r="GNM17" s="98"/>
      <c r="GNN17" s="98"/>
      <c r="GNO17" s="98"/>
      <c r="GNP17" s="98"/>
      <c r="GNQ17" s="98"/>
      <c r="GNR17" s="98"/>
      <c r="GNS17" s="98"/>
      <c r="GNT17" s="98"/>
      <c r="GNU17" s="98"/>
      <c r="GNV17" s="98"/>
      <c r="GNW17" s="98"/>
      <c r="GNX17" s="98"/>
      <c r="GNY17" s="98"/>
      <c r="GNZ17" s="98"/>
      <c r="GOA17" s="98"/>
      <c r="GOB17" s="98"/>
      <c r="GOC17" s="98"/>
      <c r="GOD17" s="98"/>
      <c r="GOE17" s="98"/>
      <c r="GOF17" s="98"/>
      <c r="GOG17" s="98"/>
      <c r="GOH17" s="98"/>
      <c r="GOI17" s="98"/>
      <c r="GOJ17" s="98"/>
      <c r="GOK17" s="98"/>
      <c r="GOL17" s="98"/>
      <c r="GOM17" s="98"/>
      <c r="GON17" s="98"/>
      <c r="GOO17" s="98"/>
      <c r="GOP17" s="98"/>
      <c r="GOQ17" s="98"/>
      <c r="GOR17" s="98"/>
      <c r="GOS17" s="98"/>
      <c r="GOT17" s="98"/>
      <c r="GOU17" s="98"/>
      <c r="GOV17" s="98"/>
      <c r="GOW17" s="98"/>
      <c r="GOX17" s="98"/>
      <c r="GOY17" s="98"/>
      <c r="GOZ17" s="98"/>
      <c r="GPA17" s="98"/>
      <c r="GPB17" s="98"/>
      <c r="GPC17" s="98"/>
      <c r="GPD17" s="98"/>
      <c r="GPE17" s="98"/>
      <c r="GPF17" s="98"/>
      <c r="GPG17" s="98"/>
      <c r="GPH17" s="98"/>
      <c r="GPI17" s="98"/>
      <c r="GPJ17" s="98"/>
      <c r="GPK17" s="98"/>
      <c r="GPL17" s="98"/>
      <c r="GPM17" s="98"/>
      <c r="GPN17" s="98"/>
      <c r="GPO17" s="98"/>
      <c r="GPP17" s="98"/>
      <c r="GPQ17" s="98"/>
      <c r="GPR17" s="98"/>
      <c r="GPS17" s="98"/>
      <c r="GPT17" s="98"/>
      <c r="GPU17" s="98"/>
      <c r="GPV17" s="98"/>
      <c r="GPW17" s="98"/>
      <c r="GPX17" s="98"/>
      <c r="GPY17" s="98"/>
      <c r="GPZ17" s="98"/>
      <c r="GQA17" s="98"/>
      <c r="GQB17" s="98"/>
      <c r="GQC17" s="98"/>
      <c r="GQD17" s="98"/>
      <c r="GQE17" s="98"/>
      <c r="GQF17" s="98"/>
      <c r="GQG17" s="98"/>
      <c r="GQH17" s="98"/>
      <c r="GQI17" s="98"/>
      <c r="GQJ17" s="98"/>
      <c r="GQK17" s="98"/>
      <c r="GQL17" s="98"/>
      <c r="GQM17" s="98"/>
      <c r="GQN17" s="98"/>
      <c r="GQO17" s="98"/>
      <c r="GQP17" s="98"/>
      <c r="GQQ17" s="98"/>
      <c r="GQR17" s="98"/>
      <c r="GQS17" s="98"/>
      <c r="GQT17" s="98"/>
      <c r="GQU17" s="98"/>
      <c r="GQV17" s="98"/>
      <c r="GQW17" s="98"/>
      <c r="GQX17" s="98"/>
      <c r="GQY17" s="98"/>
      <c r="GQZ17" s="98"/>
      <c r="GRA17" s="98"/>
      <c r="GRB17" s="98"/>
      <c r="GRC17" s="98"/>
      <c r="GRD17" s="98"/>
      <c r="GRE17" s="98"/>
      <c r="GRF17" s="98"/>
      <c r="GRG17" s="98"/>
      <c r="GRH17" s="98"/>
      <c r="GRI17" s="98"/>
      <c r="GRJ17" s="98"/>
      <c r="GRK17" s="98"/>
      <c r="GRL17" s="98"/>
      <c r="GRM17" s="98"/>
      <c r="GRN17" s="98"/>
      <c r="GRO17" s="98"/>
      <c r="GRP17" s="98"/>
      <c r="GRQ17" s="98"/>
      <c r="GRR17" s="98"/>
      <c r="GRS17" s="98"/>
      <c r="GRT17" s="98"/>
      <c r="GRU17" s="98"/>
      <c r="GRV17" s="98"/>
      <c r="GRW17" s="98"/>
      <c r="GRX17" s="98"/>
      <c r="GRY17" s="98"/>
      <c r="GRZ17" s="98"/>
      <c r="GSA17" s="98"/>
      <c r="GSB17" s="98"/>
      <c r="GSC17" s="98"/>
      <c r="GSD17" s="98"/>
      <c r="GSE17" s="98"/>
      <c r="GSF17" s="98"/>
      <c r="GSG17" s="98"/>
      <c r="GSH17" s="98"/>
      <c r="GSI17" s="98"/>
      <c r="GSJ17" s="98"/>
      <c r="GSK17" s="98"/>
      <c r="GSL17" s="98"/>
      <c r="GSM17" s="98"/>
      <c r="GSN17" s="98"/>
      <c r="GSO17" s="98"/>
      <c r="GSP17" s="98"/>
      <c r="GSQ17" s="98"/>
      <c r="GSR17" s="98"/>
      <c r="GSS17" s="98"/>
      <c r="GST17" s="98"/>
      <c r="GSU17" s="98"/>
      <c r="GSV17" s="98"/>
      <c r="GSW17" s="98"/>
      <c r="GSX17" s="98"/>
      <c r="GSY17" s="98"/>
      <c r="GSZ17" s="98"/>
      <c r="GTA17" s="98"/>
      <c r="GTB17" s="98"/>
      <c r="GTC17" s="98"/>
      <c r="GTD17" s="98"/>
      <c r="GTE17" s="98"/>
      <c r="GTF17" s="98"/>
      <c r="GTG17" s="98"/>
      <c r="GTH17" s="98"/>
      <c r="GTI17" s="98"/>
      <c r="GTJ17" s="98"/>
      <c r="GTK17" s="98"/>
      <c r="GTL17" s="98"/>
      <c r="GTM17" s="98"/>
      <c r="GTN17" s="98"/>
      <c r="GTO17" s="98"/>
      <c r="GTP17" s="98"/>
      <c r="GTQ17" s="98"/>
      <c r="GTR17" s="98"/>
      <c r="GTS17" s="98"/>
      <c r="GTT17" s="98"/>
      <c r="GTU17" s="98"/>
      <c r="GTV17" s="98"/>
      <c r="GTW17" s="98"/>
      <c r="GTX17" s="98"/>
      <c r="GTY17" s="98"/>
      <c r="GTZ17" s="98"/>
      <c r="GUA17" s="98"/>
      <c r="GUB17" s="98"/>
      <c r="GUC17" s="98"/>
      <c r="GUD17" s="98"/>
      <c r="GUE17" s="98"/>
      <c r="GUF17" s="98"/>
      <c r="GUG17" s="98"/>
      <c r="GUH17" s="98"/>
      <c r="GUI17" s="98"/>
      <c r="GUJ17" s="98"/>
      <c r="GUK17" s="98"/>
      <c r="GUL17" s="98"/>
      <c r="GUM17" s="98"/>
      <c r="GUN17" s="98"/>
      <c r="GUO17" s="98"/>
      <c r="GUP17" s="98"/>
      <c r="GUQ17" s="98"/>
      <c r="GUR17" s="98"/>
      <c r="GUS17" s="98"/>
      <c r="GUT17" s="98"/>
      <c r="GUU17" s="98"/>
      <c r="GUV17" s="98"/>
      <c r="GUW17" s="98"/>
      <c r="GUX17" s="98"/>
      <c r="GUY17" s="98"/>
      <c r="GUZ17" s="98"/>
      <c r="GVA17" s="98"/>
      <c r="GVB17" s="98"/>
      <c r="GVC17" s="98"/>
      <c r="GVD17" s="98"/>
      <c r="GVE17" s="98"/>
      <c r="GVF17" s="98"/>
      <c r="GVG17" s="98"/>
      <c r="GVH17" s="98"/>
      <c r="GVI17" s="98"/>
      <c r="GVJ17" s="98"/>
      <c r="GVK17" s="98"/>
      <c r="GVL17" s="98"/>
      <c r="GVM17" s="98"/>
      <c r="GVN17" s="98"/>
      <c r="GVO17" s="98"/>
      <c r="GVP17" s="98"/>
      <c r="GVQ17" s="98"/>
      <c r="GVR17" s="98"/>
      <c r="GVS17" s="98"/>
      <c r="GVT17" s="98"/>
      <c r="GVU17" s="98"/>
      <c r="GVV17" s="98"/>
      <c r="GVW17" s="98"/>
      <c r="GVX17" s="98"/>
      <c r="GVY17" s="98"/>
      <c r="GVZ17" s="98"/>
      <c r="GWA17" s="98"/>
      <c r="GWB17" s="98"/>
      <c r="GWC17" s="98"/>
      <c r="GWD17" s="98"/>
      <c r="GWE17" s="98"/>
      <c r="GWF17" s="98"/>
      <c r="GWG17" s="98"/>
      <c r="GWH17" s="98"/>
      <c r="GWI17" s="98"/>
      <c r="GWJ17" s="98"/>
      <c r="GWK17" s="98"/>
      <c r="GWL17" s="98"/>
      <c r="GWM17" s="98"/>
      <c r="GWN17" s="98"/>
      <c r="GWO17" s="98"/>
      <c r="GWP17" s="98"/>
      <c r="GWQ17" s="98"/>
      <c r="GWR17" s="98"/>
      <c r="GWS17" s="98"/>
      <c r="GWT17" s="98"/>
      <c r="GWU17" s="98"/>
      <c r="GWV17" s="98"/>
      <c r="GWW17" s="98"/>
      <c r="GWX17" s="98"/>
      <c r="GWY17" s="98"/>
      <c r="GWZ17" s="98"/>
      <c r="GXA17" s="98"/>
      <c r="GXB17" s="98"/>
      <c r="GXC17" s="98"/>
      <c r="GXD17" s="98"/>
      <c r="GXE17" s="98"/>
      <c r="GXF17" s="98"/>
      <c r="GXG17" s="98"/>
      <c r="GXH17" s="98"/>
      <c r="GXI17" s="98"/>
      <c r="GXJ17" s="98"/>
      <c r="GXK17" s="98"/>
      <c r="GXL17" s="98"/>
      <c r="GXM17" s="98"/>
      <c r="GXN17" s="98"/>
      <c r="GXO17" s="98"/>
      <c r="GXP17" s="98"/>
      <c r="GXQ17" s="98"/>
      <c r="GXR17" s="98"/>
      <c r="GXS17" s="98"/>
      <c r="GXT17" s="98"/>
      <c r="GXU17" s="98"/>
      <c r="GXV17" s="98"/>
      <c r="GXW17" s="98"/>
      <c r="GXX17" s="98"/>
      <c r="GXY17" s="98"/>
      <c r="GXZ17" s="98"/>
      <c r="GYA17" s="98"/>
      <c r="GYB17" s="98"/>
      <c r="GYC17" s="98"/>
      <c r="GYD17" s="98"/>
      <c r="GYE17" s="98"/>
      <c r="GYF17" s="98"/>
      <c r="GYG17" s="98"/>
      <c r="GYH17" s="98"/>
      <c r="GYI17" s="98"/>
      <c r="GYJ17" s="98"/>
      <c r="GYK17" s="98"/>
      <c r="GYL17" s="98"/>
      <c r="GYM17" s="98"/>
      <c r="GYN17" s="98"/>
      <c r="GYO17" s="98"/>
      <c r="GYP17" s="98"/>
      <c r="GYQ17" s="98"/>
      <c r="GYR17" s="98"/>
      <c r="GYS17" s="98"/>
      <c r="GYT17" s="98"/>
      <c r="GYU17" s="98"/>
      <c r="GYV17" s="98"/>
      <c r="GYW17" s="98"/>
      <c r="GYX17" s="98"/>
      <c r="GYY17" s="98"/>
      <c r="GYZ17" s="98"/>
      <c r="GZA17" s="98"/>
      <c r="GZB17" s="98"/>
      <c r="GZC17" s="98"/>
      <c r="GZD17" s="98"/>
      <c r="GZE17" s="98"/>
      <c r="GZF17" s="98"/>
      <c r="GZG17" s="98"/>
      <c r="GZH17" s="98"/>
      <c r="GZI17" s="98"/>
      <c r="GZJ17" s="98"/>
      <c r="GZK17" s="98"/>
      <c r="GZL17" s="98"/>
      <c r="GZM17" s="98"/>
      <c r="GZN17" s="98"/>
      <c r="GZO17" s="98"/>
      <c r="GZP17" s="98"/>
      <c r="GZQ17" s="98"/>
      <c r="GZR17" s="98"/>
      <c r="GZS17" s="98"/>
      <c r="GZT17" s="98"/>
      <c r="GZU17" s="98"/>
      <c r="GZV17" s="98"/>
      <c r="GZW17" s="98"/>
      <c r="GZX17" s="98"/>
      <c r="GZY17" s="98"/>
      <c r="GZZ17" s="98"/>
      <c r="HAA17" s="98"/>
      <c r="HAB17" s="98"/>
      <c r="HAC17" s="98"/>
      <c r="HAD17" s="98"/>
      <c r="HAE17" s="98"/>
      <c r="HAF17" s="98"/>
      <c r="HAG17" s="98"/>
      <c r="HAH17" s="98"/>
      <c r="HAI17" s="98"/>
      <c r="HAJ17" s="98"/>
      <c r="HAK17" s="98"/>
      <c r="HAL17" s="98"/>
      <c r="HAM17" s="98"/>
      <c r="HAN17" s="98"/>
      <c r="HAO17" s="98"/>
      <c r="HAP17" s="98"/>
      <c r="HAQ17" s="98"/>
      <c r="HAR17" s="98"/>
      <c r="HAS17" s="98"/>
      <c r="HAT17" s="98"/>
      <c r="HAU17" s="98"/>
      <c r="HAV17" s="98"/>
      <c r="HAW17" s="98"/>
      <c r="HAX17" s="98"/>
      <c r="HAY17" s="98"/>
      <c r="HAZ17" s="98"/>
      <c r="HBA17" s="98"/>
      <c r="HBB17" s="98"/>
      <c r="HBC17" s="98"/>
      <c r="HBD17" s="98"/>
      <c r="HBE17" s="98"/>
      <c r="HBF17" s="98"/>
      <c r="HBG17" s="98"/>
      <c r="HBH17" s="98"/>
      <c r="HBI17" s="98"/>
      <c r="HBJ17" s="98"/>
      <c r="HBK17" s="98"/>
      <c r="HBL17" s="98"/>
      <c r="HBM17" s="98"/>
      <c r="HBN17" s="98"/>
      <c r="HBO17" s="98"/>
      <c r="HBP17" s="98"/>
      <c r="HBQ17" s="98"/>
      <c r="HBR17" s="98"/>
      <c r="HBS17" s="98"/>
      <c r="HBT17" s="98"/>
      <c r="HBU17" s="98"/>
      <c r="HBV17" s="98"/>
      <c r="HBW17" s="98"/>
      <c r="HBX17" s="98"/>
      <c r="HBY17" s="98"/>
      <c r="HBZ17" s="98"/>
      <c r="HCA17" s="98"/>
      <c r="HCB17" s="98"/>
      <c r="HCC17" s="98"/>
      <c r="HCD17" s="98"/>
      <c r="HCE17" s="98"/>
      <c r="HCF17" s="98"/>
      <c r="HCG17" s="98"/>
      <c r="HCH17" s="98"/>
      <c r="HCI17" s="98"/>
      <c r="HCJ17" s="98"/>
      <c r="HCK17" s="98"/>
      <c r="HCL17" s="98"/>
      <c r="HCM17" s="98"/>
      <c r="HCN17" s="98"/>
      <c r="HCO17" s="98"/>
      <c r="HCP17" s="98"/>
      <c r="HCQ17" s="98"/>
      <c r="HCR17" s="98"/>
      <c r="HCS17" s="98"/>
      <c r="HCT17" s="98"/>
      <c r="HCU17" s="98"/>
      <c r="HCV17" s="98"/>
      <c r="HCW17" s="98"/>
      <c r="HCX17" s="98"/>
      <c r="HCY17" s="98"/>
      <c r="HCZ17" s="98"/>
      <c r="HDA17" s="98"/>
      <c r="HDB17" s="98"/>
      <c r="HDC17" s="98"/>
      <c r="HDD17" s="98"/>
      <c r="HDE17" s="98"/>
      <c r="HDF17" s="98"/>
      <c r="HDG17" s="98"/>
      <c r="HDH17" s="98"/>
      <c r="HDI17" s="98"/>
      <c r="HDJ17" s="98"/>
      <c r="HDK17" s="98"/>
      <c r="HDL17" s="98"/>
      <c r="HDM17" s="98"/>
      <c r="HDN17" s="98"/>
      <c r="HDO17" s="98"/>
      <c r="HDP17" s="98"/>
      <c r="HDQ17" s="98"/>
      <c r="HDR17" s="98"/>
      <c r="HDS17" s="98"/>
      <c r="HDT17" s="98"/>
      <c r="HDU17" s="98"/>
      <c r="HDV17" s="98"/>
      <c r="HDW17" s="98"/>
      <c r="HDX17" s="98"/>
      <c r="HDY17" s="98"/>
      <c r="HDZ17" s="98"/>
      <c r="HEA17" s="98"/>
      <c r="HEB17" s="98"/>
      <c r="HEC17" s="98"/>
      <c r="HED17" s="98"/>
      <c r="HEE17" s="98"/>
      <c r="HEF17" s="98"/>
      <c r="HEG17" s="98"/>
      <c r="HEH17" s="98"/>
      <c r="HEI17" s="98"/>
      <c r="HEJ17" s="98"/>
      <c r="HEK17" s="98"/>
      <c r="HEL17" s="98"/>
      <c r="HEM17" s="98"/>
      <c r="HEN17" s="98"/>
      <c r="HEO17" s="98"/>
      <c r="HEP17" s="98"/>
      <c r="HEQ17" s="98"/>
      <c r="HER17" s="98"/>
      <c r="HES17" s="98"/>
      <c r="HET17" s="98"/>
      <c r="HEU17" s="98"/>
      <c r="HEV17" s="98"/>
      <c r="HEW17" s="98"/>
      <c r="HEX17" s="98"/>
      <c r="HEY17" s="98"/>
      <c r="HEZ17" s="98"/>
      <c r="HFA17" s="98"/>
      <c r="HFB17" s="98"/>
      <c r="HFC17" s="98"/>
      <c r="HFD17" s="98"/>
      <c r="HFE17" s="98"/>
      <c r="HFF17" s="98"/>
      <c r="HFG17" s="98"/>
      <c r="HFH17" s="98"/>
      <c r="HFI17" s="98"/>
      <c r="HFJ17" s="98"/>
      <c r="HFK17" s="98"/>
      <c r="HFL17" s="98"/>
      <c r="HFM17" s="98"/>
      <c r="HFN17" s="98"/>
      <c r="HFO17" s="98"/>
      <c r="HFP17" s="98"/>
      <c r="HFQ17" s="98"/>
      <c r="HFR17" s="98"/>
      <c r="HFS17" s="98"/>
      <c r="HFT17" s="98"/>
      <c r="HFU17" s="98"/>
      <c r="HFV17" s="98"/>
      <c r="HFW17" s="98"/>
      <c r="HFX17" s="98"/>
      <c r="HFY17" s="98"/>
      <c r="HFZ17" s="98"/>
      <c r="HGA17" s="98"/>
      <c r="HGB17" s="98"/>
      <c r="HGC17" s="98"/>
      <c r="HGD17" s="98"/>
      <c r="HGE17" s="98"/>
      <c r="HGF17" s="98"/>
      <c r="HGG17" s="98"/>
      <c r="HGH17" s="98"/>
      <c r="HGI17" s="98"/>
      <c r="HGJ17" s="98"/>
      <c r="HGK17" s="98"/>
      <c r="HGL17" s="98"/>
      <c r="HGM17" s="98"/>
      <c r="HGN17" s="98"/>
      <c r="HGO17" s="98"/>
      <c r="HGP17" s="98"/>
      <c r="HGQ17" s="98"/>
      <c r="HGR17" s="98"/>
      <c r="HGS17" s="98"/>
      <c r="HGT17" s="98"/>
      <c r="HGU17" s="98"/>
      <c r="HGV17" s="98"/>
      <c r="HGW17" s="98"/>
      <c r="HGX17" s="98"/>
      <c r="HGY17" s="98"/>
      <c r="HGZ17" s="98"/>
      <c r="HHA17" s="98"/>
      <c r="HHB17" s="98"/>
      <c r="HHC17" s="98"/>
      <c r="HHD17" s="98"/>
      <c r="HHE17" s="98"/>
      <c r="HHF17" s="98"/>
      <c r="HHG17" s="98"/>
      <c r="HHH17" s="98"/>
      <c r="HHI17" s="98"/>
      <c r="HHJ17" s="98"/>
      <c r="HHK17" s="98"/>
      <c r="HHL17" s="98"/>
      <c r="HHM17" s="98"/>
      <c r="HHN17" s="98"/>
      <c r="HHO17" s="98"/>
      <c r="HHP17" s="98"/>
      <c r="HHQ17" s="98"/>
      <c r="HHR17" s="98"/>
      <c r="HHS17" s="98"/>
      <c r="HHT17" s="98"/>
      <c r="HHU17" s="98"/>
      <c r="HHV17" s="98"/>
      <c r="HHW17" s="98"/>
      <c r="HHX17" s="98"/>
      <c r="HHY17" s="98"/>
      <c r="HHZ17" s="98"/>
      <c r="HIA17" s="98"/>
      <c r="HIB17" s="98"/>
      <c r="HIC17" s="98"/>
      <c r="HID17" s="98"/>
      <c r="HIE17" s="98"/>
      <c r="HIF17" s="98"/>
      <c r="HIG17" s="98"/>
      <c r="HIH17" s="98"/>
      <c r="HII17" s="98"/>
      <c r="HIJ17" s="98"/>
      <c r="HIK17" s="98"/>
      <c r="HIL17" s="98"/>
      <c r="HIM17" s="98"/>
      <c r="HIN17" s="98"/>
      <c r="HIO17" s="98"/>
      <c r="HIP17" s="98"/>
      <c r="HIQ17" s="98"/>
      <c r="HIR17" s="98"/>
      <c r="HIS17" s="98"/>
      <c r="HIT17" s="98"/>
      <c r="HIU17" s="98"/>
      <c r="HIV17" s="98"/>
      <c r="HIW17" s="98"/>
      <c r="HIX17" s="98"/>
      <c r="HIY17" s="98"/>
      <c r="HIZ17" s="98"/>
      <c r="HJA17" s="98"/>
      <c r="HJB17" s="98"/>
      <c r="HJC17" s="98"/>
      <c r="HJD17" s="98"/>
      <c r="HJE17" s="98"/>
      <c r="HJF17" s="98"/>
      <c r="HJG17" s="98"/>
      <c r="HJH17" s="98"/>
      <c r="HJI17" s="98"/>
      <c r="HJJ17" s="98"/>
      <c r="HJK17" s="98"/>
      <c r="HJL17" s="98"/>
      <c r="HJM17" s="98"/>
      <c r="HJN17" s="98"/>
      <c r="HJO17" s="98"/>
      <c r="HJP17" s="98"/>
      <c r="HJQ17" s="98"/>
      <c r="HJR17" s="98"/>
      <c r="HJS17" s="98"/>
      <c r="HJT17" s="98"/>
      <c r="HJU17" s="98"/>
      <c r="HJV17" s="98"/>
      <c r="HJW17" s="98"/>
      <c r="HJX17" s="98"/>
      <c r="HJY17" s="98"/>
      <c r="HJZ17" s="98"/>
      <c r="HKA17" s="98"/>
      <c r="HKB17" s="98"/>
      <c r="HKC17" s="98"/>
      <c r="HKD17" s="98"/>
      <c r="HKE17" s="98"/>
      <c r="HKF17" s="98"/>
      <c r="HKG17" s="98"/>
      <c r="HKH17" s="98"/>
      <c r="HKI17" s="98"/>
      <c r="HKJ17" s="98"/>
      <c r="HKK17" s="98"/>
      <c r="HKL17" s="98"/>
      <c r="HKM17" s="98"/>
      <c r="HKN17" s="98"/>
      <c r="HKO17" s="98"/>
      <c r="HKP17" s="98"/>
      <c r="HKQ17" s="98"/>
      <c r="HKR17" s="98"/>
      <c r="HKS17" s="98"/>
      <c r="HKT17" s="98"/>
      <c r="HKU17" s="98"/>
      <c r="HKV17" s="98"/>
      <c r="HKW17" s="98"/>
      <c r="HKX17" s="98"/>
      <c r="HKY17" s="98"/>
      <c r="HKZ17" s="98"/>
      <c r="HLA17" s="98"/>
      <c r="HLB17" s="98"/>
      <c r="HLC17" s="98"/>
      <c r="HLD17" s="98"/>
      <c r="HLE17" s="98"/>
      <c r="HLF17" s="98"/>
      <c r="HLG17" s="98"/>
      <c r="HLH17" s="98"/>
      <c r="HLI17" s="98"/>
      <c r="HLJ17" s="98"/>
      <c r="HLK17" s="98"/>
      <c r="HLL17" s="98"/>
      <c r="HLM17" s="98"/>
      <c r="HLN17" s="98"/>
      <c r="HLO17" s="98"/>
      <c r="HLP17" s="98"/>
      <c r="HLQ17" s="98"/>
      <c r="HLR17" s="98"/>
      <c r="HLS17" s="98"/>
      <c r="HLT17" s="98"/>
      <c r="HLU17" s="98"/>
      <c r="HLV17" s="98"/>
      <c r="HLW17" s="98"/>
      <c r="HLX17" s="98"/>
      <c r="HLY17" s="98"/>
      <c r="HLZ17" s="98"/>
      <c r="HMA17" s="98"/>
      <c r="HMB17" s="98"/>
      <c r="HMC17" s="98"/>
      <c r="HMD17" s="98"/>
      <c r="HME17" s="98"/>
      <c r="HMF17" s="98"/>
      <c r="HMG17" s="98"/>
      <c r="HMH17" s="98"/>
      <c r="HMI17" s="98"/>
      <c r="HMJ17" s="98"/>
      <c r="HMK17" s="98"/>
      <c r="HML17" s="98"/>
      <c r="HMM17" s="98"/>
      <c r="HMN17" s="98"/>
      <c r="HMO17" s="98"/>
      <c r="HMP17" s="98"/>
      <c r="HMQ17" s="98"/>
      <c r="HMR17" s="98"/>
      <c r="HMS17" s="98"/>
      <c r="HMT17" s="98"/>
      <c r="HMU17" s="98"/>
      <c r="HMV17" s="98"/>
      <c r="HMW17" s="98"/>
      <c r="HMX17" s="98"/>
      <c r="HMY17" s="98"/>
      <c r="HMZ17" s="98"/>
      <c r="HNA17" s="98"/>
      <c r="HNB17" s="98"/>
      <c r="HNC17" s="98"/>
      <c r="HND17" s="98"/>
      <c r="HNE17" s="98"/>
      <c r="HNF17" s="98"/>
      <c r="HNG17" s="98"/>
      <c r="HNH17" s="98"/>
      <c r="HNI17" s="98"/>
      <c r="HNJ17" s="98"/>
      <c r="HNK17" s="98"/>
      <c r="HNL17" s="98"/>
      <c r="HNM17" s="98"/>
      <c r="HNN17" s="98"/>
      <c r="HNO17" s="98"/>
      <c r="HNP17" s="98"/>
      <c r="HNQ17" s="98"/>
      <c r="HNR17" s="98"/>
      <c r="HNS17" s="98"/>
      <c r="HNT17" s="98"/>
      <c r="HNU17" s="98"/>
      <c r="HNV17" s="98"/>
      <c r="HNW17" s="98"/>
      <c r="HNX17" s="98"/>
      <c r="HNY17" s="98"/>
      <c r="HNZ17" s="98"/>
      <c r="HOA17" s="98"/>
      <c r="HOB17" s="98"/>
      <c r="HOC17" s="98"/>
      <c r="HOD17" s="98"/>
      <c r="HOE17" s="98"/>
      <c r="HOF17" s="98"/>
      <c r="HOG17" s="98"/>
      <c r="HOH17" s="98"/>
      <c r="HOI17" s="98"/>
      <c r="HOJ17" s="98"/>
      <c r="HOK17" s="98"/>
      <c r="HOL17" s="98"/>
      <c r="HOM17" s="98"/>
      <c r="HON17" s="98"/>
      <c r="HOO17" s="98"/>
      <c r="HOP17" s="98"/>
      <c r="HOQ17" s="98"/>
      <c r="HOR17" s="98"/>
      <c r="HOS17" s="98"/>
      <c r="HOT17" s="98"/>
      <c r="HOU17" s="98"/>
      <c r="HOV17" s="98"/>
      <c r="HOW17" s="98"/>
      <c r="HOX17" s="98"/>
      <c r="HOY17" s="98"/>
      <c r="HOZ17" s="98"/>
      <c r="HPA17" s="98"/>
      <c r="HPB17" s="98"/>
      <c r="HPC17" s="98"/>
      <c r="HPD17" s="98"/>
      <c r="HPE17" s="98"/>
      <c r="HPF17" s="98"/>
      <c r="HPG17" s="98"/>
      <c r="HPH17" s="98"/>
      <c r="HPI17" s="98"/>
      <c r="HPJ17" s="98"/>
      <c r="HPK17" s="98"/>
      <c r="HPL17" s="98"/>
      <c r="HPM17" s="98"/>
      <c r="HPN17" s="98"/>
      <c r="HPO17" s="98"/>
      <c r="HPP17" s="98"/>
      <c r="HPQ17" s="98"/>
      <c r="HPR17" s="98"/>
      <c r="HPS17" s="98"/>
      <c r="HPT17" s="98"/>
      <c r="HPU17" s="98"/>
      <c r="HPV17" s="98"/>
      <c r="HPW17" s="98"/>
      <c r="HPX17" s="98"/>
      <c r="HPY17" s="98"/>
      <c r="HPZ17" s="98"/>
      <c r="HQA17" s="98"/>
      <c r="HQB17" s="98"/>
      <c r="HQC17" s="98"/>
      <c r="HQD17" s="98"/>
      <c r="HQE17" s="98"/>
      <c r="HQF17" s="98"/>
      <c r="HQG17" s="98"/>
      <c r="HQH17" s="98"/>
      <c r="HQI17" s="98"/>
      <c r="HQJ17" s="98"/>
      <c r="HQK17" s="98"/>
      <c r="HQL17" s="98"/>
      <c r="HQM17" s="98"/>
      <c r="HQN17" s="98"/>
      <c r="HQO17" s="98"/>
      <c r="HQP17" s="98"/>
      <c r="HQQ17" s="98"/>
      <c r="HQR17" s="98"/>
      <c r="HQS17" s="98"/>
      <c r="HQT17" s="98"/>
      <c r="HQU17" s="98"/>
      <c r="HQV17" s="98"/>
      <c r="HQW17" s="98"/>
      <c r="HQX17" s="98"/>
      <c r="HQY17" s="98"/>
      <c r="HQZ17" s="98"/>
      <c r="HRA17" s="98"/>
      <c r="HRB17" s="98"/>
      <c r="HRC17" s="98"/>
      <c r="HRD17" s="98"/>
      <c r="HRE17" s="98"/>
      <c r="HRF17" s="98"/>
      <c r="HRG17" s="98"/>
      <c r="HRH17" s="98"/>
      <c r="HRI17" s="98"/>
      <c r="HRJ17" s="98"/>
      <c r="HRK17" s="98"/>
      <c r="HRL17" s="98"/>
      <c r="HRM17" s="98"/>
      <c r="HRN17" s="98"/>
      <c r="HRO17" s="98"/>
      <c r="HRP17" s="98"/>
      <c r="HRQ17" s="98"/>
      <c r="HRR17" s="98"/>
      <c r="HRS17" s="98"/>
      <c r="HRT17" s="98"/>
      <c r="HRU17" s="98"/>
      <c r="HRV17" s="98"/>
      <c r="HRW17" s="98"/>
      <c r="HRX17" s="98"/>
      <c r="HRY17" s="98"/>
      <c r="HRZ17" s="98"/>
      <c r="HSA17" s="98"/>
      <c r="HSB17" s="98"/>
      <c r="HSC17" s="98"/>
      <c r="HSD17" s="98"/>
      <c r="HSE17" s="98"/>
      <c r="HSF17" s="98"/>
      <c r="HSG17" s="98"/>
      <c r="HSH17" s="98"/>
      <c r="HSI17" s="98"/>
      <c r="HSJ17" s="98"/>
      <c r="HSK17" s="98"/>
      <c r="HSL17" s="98"/>
      <c r="HSM17" s="98"/>
      <c r="HSN17" s="98"/>
      <c r="HSO17" s="98"/>
      <c r="HSP17" s="98"/>
      <c r="HSQ17" s="98"/>
      <c r="HSR17" s="98"/>
      <c r="HSS17" s="98"/>
      <c r="HST17" s="98"/>
      <c r="HSU17" s="98"/>
      <c r="HSV17" s="98"/>
      <c r="HSW17" s="98"/>
      <c r="HSX17" s="98"/>
      <c r="HSY17" s="98"/>
      <c r="HSZ17" s="98"/>
      <c r="HTA17" s="98"/>
      <c r="HTB17" s="98"/>
      <c r="HTC17" s="98"/>
      <c r="HTD17" s="98"/>
      <c r="HTE17" s="98"/>
      <c r="HTF17" s="98"/>
      <c r="HTG17" s="98"/>
      <c r="HTH17" s="98"/>
      <c r="HTI17" s="98"/>
      <c r="HTJ17" s="98"/>
      <c r="HTK17" s="98"/>
      <c r="HTL17" s="98"/>
      <c r="HTM17" s="98"/>
      <c r="HTN17" s="98"/>
      <c r="HTO17" s="98"/>
      <c r="HTP17" s="98"/>
      <c r="HTQ17" s="98"/>
      <c r="HTR17" s="98"/>
      <c r="HTS17" s="98"/>
      <c r="HTT17" s="98"/>
      <c r="HTU17" s="98"/>
      <c r="HTV17" s="98"/>
      <c r="HTW17" s="98"/>
      <c r="HTX17" s="98"/>
      <c r="HTY17" s="98"/>
      <c r="HTZ17" s="98"/>
      <c r="HUA17" s="98"/>
      <c r="HUB17" s="98"/>
      <c r="HUC17" s="98"/>
      <c r="HUD17" s="98"/>
      <c r="HUE17" s="98"/>
      <c r="HUF17" s="98"/>
      <c r="HUG17" s="98"/>
      <c r="HUH17" s="98"/>
      <c r="HUI17" s="98"/>
      <c r="HUJ17" s="98"/>
      <c r="HUK17" s="98"/>
      <c r="HUL17" s="98"/>
      <c r="HUM17" s="98"/>
      <c r="HUN17" s="98"/>
      <c r="HUO17" s="98"/>
      <c r="HUP17" s="98"/>
      <c r="HUQ17" s="98"/>
      <c r="HUR17" s="98"/>
      <c r="HUS17" s="98"/>
      <c r="HUT17" s="98"/>
      <c r="HUU17" s="98"/>
      <c r="HUV17" s="98"/>
      <c r="HUW17" s="98"/>
      <c r="HUX17" s="98"/>
      <c r="HUY17" s="98"/>
      <c r="HUZ17" s="98"/>
      <c r="HVA17" s="98"/>
      <c r="HVB17" s="98"/>
      <c r="HVC17" s="98"/>
      <c r="HVD17" s="98"/>
      <c r="HVE17" s="98"/>
      <c r="HVF17" s="98"/>
      <c r="HVG17" s="98"/>
      <c r="HVH17" s="98"/>
      <c r="HVI17" s="98"/>
      <c r="HVJ17" s="98"/>
      <c r="HVK17" s="98"/>
      <c r="HVL17" s="98"/>
      <c r="HVM17" s="98"/>
      <c r="HVN17" s="98"/>
      <c r="HVO17" s="98"/>
      <c r="HVP17" s="98"/>
      <c r="HVQ17" s="98"/>
      <c r="HVR17" s="98"/>
      <c r="HVS17" s="98"/>
      <c r="HVT17" s="98"/>
      <c r="HVU17" s="98"/>
      <c r="HVV17" s="98"/>
      <c r="HVW17" s="98"/>
      <c r="HVX17" s="98"/>
      <c r="HVY17" s="98"/>
      <c r="HVZ17" s="98"/>
      <c r="HWA17" s="98"/>
      <c r="HWB17" s="98"/>
      <c r="HWC17" s="98"/>
      <c r="HWD17" s="98"/>
      <c r="HWE17" s="98"/>
      <c r="HWF17" s="98"/>
      <c r="HWG17" s="98"/>
      <c r="HWH17" s="98"/>
      <c r="HWI17" s="98"/>
      <c r="HWJ17" s="98"/>
      <c r="HWK17" s="98"/>
      <c r="HWL17" s="98"/>
      <c r="HWM17" s="98"/>
      <c r="HWN17" s="98"/>
      <c r="HWO17" s="98"/>
      <c r="HWP17" s="98"/>
      <c r="HWQ17" s="98"/>
      <c r="HWR17" s="98"/>
      <c r="HWS17" s="98"/>
      <c r="HWT17" s="98"/>
      <c r="HWU17" s="98"/>
      <c r="HWV17" s="98"/>
      <c r="HWW17" s="98"/>
      <c r="HWX17" s="98"/>
      <c r="HWY17" s="98"/>
      <c r="HWZ17" s="98"/>
      <c r="HXA17" s="98"/>
      <c r="HXB17" s="98"/>
      <c r="HXC17" s="98"/>
      <c r="HXD17" s="98"/>
      <c r="HXE17" s="98"/>
      <c r="HXF17" s="98"/>
      <c r="HXG17" s="98"/>
      <c r="HXH17" s="98"/>
      <c r="HXI17" s="98"/>
      <c r="HXJ17" s="98"/>
      <c r="HXK17" s="98"/>
      <c r="HXL17" s="98"/>
      <c r="HXM17" s="98"/>
      <c r="HXN17" s="98"/>
      <c r="HXO17" s="98"/>
      <c r="HXP17" s="98"/>
      <c r="HXQ17" s="98"/>
      <c r="HXR17" s="98"/>
      <c r="HXS17" s="98"/>
      <c r="HXT17" s="98"/>
      <c r="HXU17" s="98"/>
      <c r="HXV17" s="98"/>
      <c r="HXW17" s="98"/>
      <c r="HXX17" s="98"/>
      <c r="HXY17" s="98"/>
      <c r="HXZ17" s="98"/>
      <c r="HYA17" s="98"/>
      <c r="HYB17" s="98"/>
      <c r="HYC17" s="98"/>
      <c r="HYD17" s="98"/>
      <c r="HYE17" s="98"/>
      <c r="HYF17" s="98"/>
      <c r="HYG17" s="98"/>
      <c r="HYH17" s="98"/>
      <c r="HYI17" s="98"/>
      <c r="HYJ17" s="98"/>
      <c r="HYK17" s="98"/>
      <c r="HYL17" s="98"/>
      <c r="HYM17" s="98"/>
      <c r="HYN17" s="98"/>
      <c r="HYO17" s="98"/>
      <c r="HYP17" s="98"/>
      <c r="HYQ17" s="98"/>
      <c r="HYR17" s="98"/>
      <c r="HYS17" s="98"/>
      <c r="HYT17" s="98"/>
      <c r="HYU17" s="98"/>
      <c r="HYV17" s="98"/>
      <c r="HYW17" s="98"/>
      <c r="HYX17" s="98"/>
      <c r="HYY17" s="98"/>
      <c r="HYZ17" s="98"/>
      <c r="HZA17" s="98"/>
      <c r="HZB17" s="98"/>
      <c r="HZC17" s="98"/>
      <c r="HZD17" s="98"/>
      <c r="HZE17" s="98"/>
      <c r="HZF17" s="98"/>
      <c r="HZG17" s="98"/>
      <c r="HZH17" s="98"/>
      <c r="HZI17" s="98"/>
      <c r="HZJ17" s="98"/>
      <c r="HZK17" s="98"/>
      <c r="HZL17" s="98"/>
      <c r="HZM17" s="98"/>
      <c r="HZN17" s="98"/>
      <c r="HZO17" s="98"/>
      <c r="HZP17" s="98"/>
      <c r="HZQ17" s="98"/>
      <c r="HZR17" s="98"/>
      <c r="HZS17" s="98"/>
      <c r="HZT17" s="98"/>
      <c r="HZU17" s="98"/>
      <c r="HZV17" s="98"/>
      <c r="HZW17" s="98"/>
      <c r="HZX17" s="98"/>
      <c r="HZY17" s="98"/>
      <c r="HZZ17" s="98"/>
      <c r="IAA17" s="98"/>
      <c r="IAB17" s="98"/>
      <c r="IAC17" s="98"/>
      <c r="IAD17" s="98"/>
      <c r="IAE17" s="98"/>
      <c r="IAF17" s="98"/>
      <c r="IAG17" s="98"/>
      <c r="IAH17" s="98"/>
      <c r="IAI17" s="98"/>
      <c r="IAJ17" s="98"/>
      <c r="IAK17" s="98"/>
      <c r="IAL17" s="98"/>
      <c r="IAM17" s="98"/>
      <c r="IAN17" s="98"/>
      <c r="IAO17" s="98"/>
      <c r="IAP17" s="98"/>
      <c r="IAQ17" s="98"/>
      <c r="IAR17" s="98"/>
      <c r="IAS17" s="98"/>
      <c r="IAT17" s="98"/>
      <c r="IAU17" s="98"/>
      <c r="IAV17" s="98"/>
      <c r="IAW17" s="98"/>
      <c r="IAX17" s="98"/>
      <c r="IAY17" s="98"/>
      <c r="IAZ17" s="98"/>
      <c r="IBA17" s="98"/>
      <c r="IBB17" s="98"/>
      <c r="IBC17" s="98"/>
      <c r="IBD17" s="98"/>
      <c r="IBE17" s="98"/>
      <c r="IBF17" s="98"/>
      <c r="IBG17" s="98"/>
      <c r="IBH17" s="98"/>
      <c r="IBI17" s="98"/>
      <c r="IBJ17" s="98"/>
      <c r="IBK17" s="98"/>
      <c r="IBL17" s="98"/>
      <c r="IBM17" s="98"/>
      <c r="IBN17" s="98"/>
      <c r="IBO17" s="98"/>
      <c r="IBP17" s="98"/>
      <c r="IBQ17" s="98"/>
      <c r="IBR17" s="98"/>
      <c r="IBS17" s="98"/>
      <c r="IBT17" s="98"/>
      <c r="IBU17" s="98"/>
      <c r="IBV17" s="98"/>
      <c r="IBW17" s="98"/>
      <c r="IBX17" s="98"/>
      <c r="IBY17" s="98"/>
      <c r="IBZ17" s="98"/>
      <c r="ICA17" s="98"/>
      <c r="ICB17" s="98"/>
      <c r="ICC17" s="98"/>
      <c r="ICD17" s="98"/>
      <c r="ICE17" s="98"/>
      <c r="ICF17" s="98"/>
      <c r="ICG17" s="98"/>
      <c r="ICH17" s="98"/>
      <c r="ICI17" s="98"/>
      <c r="ICJ17" s="98"/>
      <c r="ICK17" s="98"/>
      <c r="ICL17" s="98"/>
      <c r="ICM17" s="98"/>
      <c r="ICN17" s="98"/>
      <c r="ICO17" s="98"/>
      <c r="ICP17" s="98"/>
      <c r="ICQ17" s="98"/>
      <c r="ICR17" s="98"/>
      <c r="ICS17" s="98"/>
      <c r="ICT17" s="98"/>
      <c r="ICU17" s="98"/>
      <c r="ICV17" s="98"/>
      <c r="ICW17" s="98"/>
      <c r="ICX17" s="98"/>
      <c r="ICY17" s="98"/>
      <c r="ICZ17" s="98"/>
      <c r="IDA17" s="98"/>
      <c r="IDB17" s="98"/>
      <c r="IDC17" s="98"/>
      <c r="IDD17" s="98"/>
      <c r="IDE17" s="98"/>
      <c r="IDF17" s="98"/>
      <c r="IDG17" s="98"/>
      <c r="IDH17" s="98"/>
      <c r="IDI17" s="98"/>
      <c r="IDJ17" s="98"/>
      <c r="IDK17" s="98"/>
      <c r="IDL17" s="98"/>
      <c r="IDM17" s="98"/>
      <c r="IDN17" s="98"/>
      <c r="IDO17" s="98"/>
      <c r="IDP17" s="98"/>
      <c r="IDQ17" s="98"/>
      <c r="IDR17" s="98"/>
      <c r="IDS17" s="98"/>
      <c r="IDT17" s="98"/>
      <c r="IDU17" s="98"/>
      <c r="IDV17" s="98"/>
      <c r="IDW17" s="98"/>
      <c r="IDX17" s="98"/>
      <c r="IDY17" s="98"/>
      <c r="IDZ17" s="98"/>
      <c r="IEA17" s="98"/>
      <c r="IEB17" s="98"/>
      <c r="IEC17" s="98"/>
      <c r="IED17" s="98"/>
      <c r="IEE17" s="98"/>
      <c r="IEF17" s="98"/>
      <c r="IEG17" s="98"/>
      <c r="IEH17" s="98"/>
      <c r="IEI17" s="98"/>
      <c r="IEJ17" s="98"/>
      <c r="IEK17" s="98"/>
      <c r="IEL17" s="98"/>
      <c r="IEM17" s="98"/>
      <c r="IEN17" s="98"/>
      <c r="IEO17" s="98"/>
      <c r="IEP17" s="98"/>
      <c r="IEQ17" s="98"/>
      <c r="IER17" s="98"/>
      <c r="IES17" s="98"/>
      <c r="IET17" s="98"/>
      <c r="IEU17" s="98"/>
      <c r="IEV17" s="98"/>
      <c r="IEW17" s="98"/>
      <c r="IEX17" s="98"/>
      <c r="IEY17" s="98"/>
      <c r="IEZ17" s="98"/>
      <c r="IFA17" s="98"/>
      <c r="IFB17" s="98"/>
      <c r="IFC17" s="98"/>
      <c r="IFD17" s="98"/>
      <c r="IFE17" s="98"/>
      <c r="IFF17" s="98"/>
      <c r="IFG17" s="98"/>
      <c r="IFH17" s="98"/>
      <c r="IFI17" s="98"/>
      <c r="IFJ17" s="98"/>
      <c r="IFK17" s="98"/>
      <c r="IFL17" s="98"/>
      <c r="IFM17" s="98"/>
      <c r="IFN17" s="98"/>
      <c r="IFO17" s="98"/>
      <c r="IFP17" s="98"/>
      <c r="IFQ17" s="98"/>
      <c r="IFR17" s="98"/>
      <c r="IFS17" s="98"/>
      <c r="IFT17" s="98"/>
      <c r="IFU17" s="98"/>
      <c r="IFV17" s="98"/>
      <c r="IFW17" s="98"/>
      <c r="IFX17" s="98"/>
      <c r="IFY17" s="98"/>
      <c r="IFZ17" s="98"/>
      <c r="IGA17" s="98"/>
      <c r="IGB17" s="98"/>
      <c r="IGC17" s="98"/>
      <c r="IGD17" s="98"/>
      <c r="IGE17" s="98"/>
      <c r="IGF17" s="98"/>
      <c r="IGG17" s="98"/>
      <c r="IGH17" s="98"/>
      <c r="IGI17" s="98"/>
      <c r="IGJ17" s="98"/>
      <c r="IGK17" s="98"/>
      <c r="IGL17" s="98"/>
      <c r="IGM17" s="98"/>
      <c r="IGN17" s="98"/>
      <c r="IGO17" s="98"/>
      <c r="IGP17" s="98"/>
      <c r="IGQ17" s="98"/>
      <c r="IGR17" s="98"/>
      <c r="IGS17" s="98"/>
      <c r="IGT17" s="98"/>
      <c r="IGU17" s="98"/>
      <c r="IGV17" s="98"/>
      <c r="IGW17" s="98"/>
      <c r="IGX17" s="98"/>
      <c r="IGY17" s="98"/>
      <c r="IGZ17" s="98"/>
      <c r="IHA17" s="98"/>
      <c r="IHB17" s="98"/>
      <c r="IHC17" s="98"/>
      <c r="IHD17" s="98"/>
      <c r="IHE17" s="98"/>
      <c r="IHF17" s="98"/>
      <c r="IHG17" s="98"/>
      <c r="IHH17" s="98"/>
      <c r="IHI17" s="98"/>
      <c r="IHJ17" s="98"/>
      <c r="IHK17" s="98"/>
      <c r="IHL17" s="98"/>
      <c r="IHM17" s="98"/>
      <c r="IHN17" s="98"/>
      <c r="IHO17" s="98"/>
      <c r="IHP17" s="98"/>
      <c r="IHQ17" s="98"/>
      <c r="IHR17" s="98"/>
      <c r="IHS17" s="98"/>
      <c r="IHT17" s="98"/>
      <c r="IHU17" s="98"/>
      <c r="IHV17" s="98"/>
      <c r="IHW17" s="98"/>
      <c r="IHX17" s="98"/>
      <c r="IHY17" s="98"/>
      <c r="IHZ17" s="98"/>
      <c r="IIA17" s="98"/>
      <c r="IIB17" s="98"/>
      <c r="IIC17" s="98"/>
      <c r="IID17" s="98"/>
      <c r="IIE17" s="98"/>
      <c r="IIF17" s="98"/>
      <c r="IIG17" s="98"/>
      <c r="IIH17" s="98"/>
      <c r="III17" s="98"/>
      <c r="IIJ17" s="98"/>
      <c r="IIK17" s="98"/>
      <c r="IIL17" s="98"/>
      <c r="IIM17" s="98"/>
      <c r="IIN17" s="98"/>
      <c r="IIO17" s="98"/>
      <c r="IIP17" s="98"/>
      <c r="IIQ17" s="98"/>
      <c r="IIR17" s="98"/>
      <c r="IIS17" s="98"/>
      <c r="IIT17" s="98"/>
      <c r="IIU17" s="98"/>
      <c r="IIV17" s="98"/>
      <c r="IIW17" s="98"/>
      <c r="IIX17" s="98"/>
      <c r="IIY17" s="98"/>
      <c r="IIZ17" s="98"/>
      <c r="IJA17" s="98"/>
      <c r="IJB17" s="98"/>
      <c r="IJC17" s="98"/>
      <c r="IJD17" s="98"/>
      <c r="IJE17" s="98"/>
      <c r="IJF17" s="98"/>
      <c r="IJG17" s="98"/>
      <c r="IJH17" s="98"/>
      <c r="IJI17" s="98"/>
      <c r="IJJ17" s="98"/>
      <c r="IJK17" s="98"/>
      <c r="IJL17" s="98"/>
      <c r="IJM17" s="98"/>
      <c r="IJN17" s="98"/>
      <c r="IJO17" s="98"/>
      <c r="IJP17" s="98"/>
      <c r="IJQ17" s="98"/>
      <c r="IJR17" s="98"/>
      <c r="IJS17" s="98"/>
      <c r="IJT17" s="98"/>
      <c r="IJU17" s="98"/>
      <c r="IJV17" s="98"/>
      <c r="IJW17" s="98"/>
      <c r="IJX17" s="98"/>
      <c r="IJY17" s="98"/>
      <c r="IJZ17" s="98"/>
      <c r="IKA17" s="98"/>
      <c r="IKB17" s="98"/>
      <c r="IKC17" s="98"/>
      <c r="IKD17" s="98"/>
      <c r="IKE17" s="98"/>
      <c r="IKF17" s="98"/>
      <c r="IKG17" s="98"/>
      <c r="IKH17" s="98"/>
      <c r="IKI17" s="98"/>
      <c r="IKJ17" s="98"/>
      <c r="IKK17" s="98"/>
      <c r="IKL17" s="98"/>
      <c r="IKM17" s="98"/>
      <c r="IKN17" s="98"/>
      <c r="IKO17" s="98"/>
      <c r="IKP17" s="98"/>
      <c r="IKQ17" s="98"/>
      <c r="IKR17" s="98"/>
      <c r="IKS17" s="98"/>
      <c r="IKT17" s="98"/>
      <c r="IKU17" s="98"/>
      <c r="IKV17" s="98"/>
      <c r="IKW17" s="98"/>
      <c r="IKX17" s="98"/>
      <c r="IKY17" s="98"/>
      <c r="IKZ17" s="98"/>
      <c r="ILA17" s="98"/>
      <c r="ILB17" s="98"/>
      <c r="ILC17" s="98"/>
      <c r="ILD17" s="98"/>
      <c r="ILE17" s="98"/>
      <c r="ILF17" s="98"/>
      <c r="ILG17" s="98"/>
      <c r="ILH17" s="98"/>
      <c r="ILI17" s="98"/>
      <c r="ILJ17" s="98"/>
      <c r="ILK17" s="98"/>
      <c r="ILL17" s="98"/>
      <c r="ILM17" s="98"/>
      <c r="ILN17" s="98"/>
      <c r="ILO17" s="98"/>
      <c r="ILP17" s="98"/>
      <c r="ILQ17" s="98"/>
      <c r="ILR17" s="98"/>
      <c r="ILS17" s="98"/>
      <c r="ILT17" s="98"/>
      <c r="ILU17" s="98"/>
      <c r="ILV17" s="98"/>
      <c r="ILW17" s="98"/>
      <c r="ILX17" s="98"/>
      <c r="ILY17" s="98"/>
      <c r="ILZ17" s="98"/>
      <c r="IMA17" s="98"/>
      <c r="IMB17" s="98"/>
      <c r="IMC17" s="98"/>
      <c r="IMD17" s="98"/>
      <c r="IME17" s="98"/>
      <c r="IMF17" s="98"/>
      <c r="IMG17" s="98"/>
      <c r="IMH17" s="98"/>
      <c r="IMI17" s="98"/>
      <c r="IMJ17" s="98"/>
      <c r="IMK17" s="98"/>
      <c r="IML17" s="98"/>
      <c r="IMM17" s="98"/>
      <c r="IMN17" s="98"/>
      <c r="IMO17" s="98"/>
      <c r="IMP17" s="98"/>
      <c r="IMQ17" s="98"/>
      <c r="IMR17" s="98"/>
      <c r="IMS17" s="98"/>
      <c r="IMT17" s="98"/>
      <c r="IMU17" s="98"/>
      <c r="IMV17" s="98"/>
      <c r="IMW17" s="98"/>
      <c r="IMX17" s="98"/>
      <c r="IMY17" s="98"/>
      <c r="IMZ17" s="98"/>
      <c r="INA17" s="98"/>
      <c r="INB17" s="98"/>
      <c r="INC17" s="98"/>
      <c r="IND17" s="98"/>
      <c r="INE17" s="98"/>
      <c r="INF17" s="98"/>
      <c r="ING17" s="98"/>
      <c r="INH17" s="98"/>
      <c r="INI17" s="98"/>
      <c r="INJ17" s="98"/>
      <c r="INK17" s="98"/>
      <c r="INL17" s="98"/>
      <c r="INM17" s="98"/>
      <c r="INN17" s="98"/>
      <c r="INO17" s="98"/>
      <c r="INP17" s="98"/>
      <c r="INQ17" s="98"/>
      <c r="INR17" s="98"/>
      <c r="INS17" s="98"/>
      <c r="INT17" s="98"/>
      <c r="INU17" s="98"/>
      <c r="INV17" s="98"/>
      <c r="INW17" s="98"/>
      <c r="INX17" s="98"/>
      <c r="INY17" s="98"/>
      <c r="INZ17" s="98"/>
      <c r="IOA17" s="98"/>
      <c r="IOB17" s="98"/>
      <c r="IOC17" s="98"/>
      <c r="IOD17" s="98"/>
      <c r="IOE17" s="98"/>
      <c r="IOF17" s="98"/>
      <c r="IOG17" s="98"/>
      <c r="IOH17" s="98"/>
      <c r="IOI17" s="98"/>
      <c r="IOJ17" s="98"/>
      <c r="IOK17" s="98"/>
      <c r="IOL17" s="98"/>
      <c r="IOM17" s="98"/>
      <c r="ION17" s="98"/>
      <c r="IOO17" s="98"/>
      <c r="IOP17" s="98"/>
      <c r="IOQ17" s="98"/>
      <c r="IOR17" s="98"/>
      <c r="IOS17" s="98"/>
      <c r="IOT17" s="98"/>
      <c r="IOU17" s="98"/>
      <c r="IOV17" s="98"/>
      <c r="IOW17" s="98"/>
      <c r="IOX17" s="98"/>
      <c r="IOY17" s="98"/>
      <c r="IOZ17" s="98"/>
      <c r="IPA17" s="98"/>
      <c r="IPB17" s="98"/>
      <c r="IPC17" s="98"/>
      <c r="IPD17" s="98"/>
      <c r="IPE17" s="98"/>
      <c r="IPF17" s="98"/>
      <c r="IPG17" s="98"/>
      <c r="IPH17" s="98"/>
      <c r="IPI17" s="98"/>
      <c r="IPJ17" s="98"/>
      <c r="IPK17" s="98"/>
      <c r="IPL17" s="98"/>
      <c r="IPM17" s="98"/>
      <c r="IPN17" s="98"/>
      <c r="IPO17" s="98"/>
      <c r="IPP17" s="98"/>
      <c r="IPQ17" s="98"/>
      <c r="IPR17" s="98"/>
      <c r="IPS17" s="98"/>
      <c r="IPT17" s="98"/>
      <c r="IPU17" s="98"/>
      <c r="IPV17" s="98"/>
      <c r="IPW17" s="98"/>
      <c r="IPX17" s="98"/>
      <c r="IPY17" s="98"/>
      <c r="IPZ17" s="98"/>
      <c r="IQA17" s="98"/>
      <c r="IQB17" s="98"/>
      <c r="IQC17" s="98"/>
      <c r="IQD17" s="98"/>
      <c r="IQE17" s="98"/>
      <c r="IQF17" s="98"/>
      <c r="IQG17" s="98"/>
      <c r="IQH17" s="98"/>
      <c r="IQI17" s="98"/>
      <c r="IQJ17" s="98"/>
      <c r="IQK17" s="98"/>
      <c r="IQL17" s="98"/>
      <c r="IQM17" s="98"/>
      <c r="IQN17" s="98"/>
      <c r="IQO17" s="98"/>
      <c r="IQP17" s="98"/>
      <c r="IQQ17" s="98"/>
      <c r="IQR17" s="98"/>
      <c r="IQS17" s="98"/>
      <c r="IQT17" s="98"/>
      <c r="IQU17" s="98"/>
      <c r="IQV17" s="98"/>
      <c r="IQW17" s="98"/>
      <c r="IQX17" s="98"/>
      <c r="IQY17" s="98"/>
      <c r="IQZ17" s="98"/>
      <c r="IRA17" s="98"/>
      <c r="IRB17" s="98"/>
      <c r="IRC17" s="98"/>
      <c r="IRD17" s="98"/>
      <c r="IRE17" s="98"/>
      <c r="IRF17" s="98"/>
      <c r="IRG17" s="98"/>
      <c r="IRH17" s="98"/>
      <c r="IRI17" s="98"/>
      <c r="IRJ17" s="98"/>
      <c r="IRK17" s="98"/>
      <c r="IRL17" s="98"/>
      <c r="IRM17" s="98"/>
      <c r="IRN17" s="98"/>
      <c r="IRO17" s="98"/>
      <c r="IRP17" s="98"/>
      <c r="IRQ17" s="98"/>
      <c r="IRR17" s="98"/>
      <c r="IRS17" s="98"/>
      <c r="IRT17" s="98"/>
      <c r="IRU17" s="98"/>
      <c r="IRV17" s="98"/>
      <c r="IRW17" s="98"/>
      <c r="IRX17" s="98"/>
      <c r="IRY17" s="98"/>
      <c r="IRZ17" s="98"/>
      <c r="ISA17" s="98"/>
      <c r="ISB17" s="98"/>
      <c r="ISC17" s="98"/>
      <c r="ISD17" s="98"/>
      <c r="ISE17" s="98"/>
      <c r="ISF17" s="98"/>
      <c r="ISG17" s="98"/>
      <c r="ISH17" s="98"/>
      <c r="ISI17" s="98"/>
      <c r="ISJ17" s="98"/>
      <c r="ISK17" s="98"/>
      <c r="ISL17" s="98"/>
      <c r="ISM17" s="98"/>
      <c r="ISN17" s="98"/>
      <c r="ISO17" s="98"/>
      <c r="ISP17" s="98"/>
      <c r="ISQ17" s="98"/>
      <c r="ISR17" s="98"/>
      <c r="ISS17" s="98"/>
      <c r="IST17" s="98"/>
      <c r="ISU17" s="98"/>
      <c r="ISV17" s="98"/>
      <c r="ISW17" s="98"/>
      <c r="ISX17" s="98"/>
      <c r="ISY17" s="98"/>
      <c r="ISZ17" s="98"/>
      <c r="ITA17" s="98"/>
      <c r="ITB17" s="98"/>
      <c r="ITC17" s="98"/>
      <c r="ITD17" s="98"/>
      <c r="ITE17" s="98"/>
      <c r="ITF17" s="98"/>
      <c r="ITG17" s="98"/>
      <c r="ITH17" s="98"/>
      <c r="ITI17" s="98"/>
      <c r="ITJ17" s="98"/>
      <c r="ITK17" s="98"/>
      <c r="ITL17" s="98"/>
      <c r="ITM17" s="98"/>
      <c r="ITN17" s="98"/>
      <c r="ITO17" s="98"/>
      <c r="ITP17" s="98"/>
      <c r="ITQ17" s="98"/>
      <c r="ITR17" s="98"/>
      <c r="ITS17" s="98"/>
      <c r="ITT17" s="98"/>
      <c r="ITU17" s="98"/>
      <c r="ITV17" s="98"/>
      <c r="ITW17" s="98"/>
      <c r="ITX17" s="98"/>
      <c r="ITY17" s="98"/>
      <c r="ITZ17" s="98"/>
      <c r="IUA17" s="98"/>
      <c r="IUB17" s="98"/>
      <c r="IUC17" s="98"/>
      <c r="IUD17" s="98"/>
      <c r="IUE17" s="98"/>
      <c r="IUF17" s="98"/>
      <c r="IUG17" s="98"/>
      <c r="IUH17" s="98"/>
      <c r="IUI17" s="98"/>
      <c r="IUJ17" s="98"/>
      <c r="IUK17" s="98"/>
      <c r="IUL17" s="98"/>
      <c r="IUM17" s="98"/>
      <c r="IUN17" s="98"/>
      <c r="IUO17" s="98"/>
      <c r="IUP17" s="98"/>
      <c r="IUQ17" s="98"/>
      <c r="IUR17" s="98"/>
      <c r="IUS17" s="98"/>
      <c r="IUT17" s="98"/>
      <c r="IUU17" s="98"/>
      <c r="IUV17" s="98"/>
      <c r="IUW17" s="98"/>
      <c r="IUX17" s="98"/>
      <c r="IUY17" s="98"/>
      <c r="IUZ17" s="98"/>
      <c r="IVA17" s="98"/>
      <c r="IVB17" s="98"/>
      <c r="IVC17" s="98"/>
      <c r="IVD17" s="98"/>
      <c r="IVE17" s="98"/>
      <c r="IVF17" s="98"/>
      <c r="IVG17" s="98"/>
      <c r="IVH17" s="98"/>
      <c r="IVI17" s="98"/>
      <c r="IVJ17" s="98"/>
      <c r="IVK17" s="98"/>
      <c r="IVL17" s="98"/>
      <c r="IVM17" s="98"/>
      <c r="IVN17" s="98"/>
      <c r="IVO17" s="98"/>
      <c r="IVP17" s="98"/>
      <c r="IVQ17" s="98"/>
      <c r="IVR17" s="98"/>
      <c r="IVS17" s="98"/>
      <c r="IVT17" s="98"/>
      <c r="IVU17" s="98"/>
      <c r="IVV17" s="98"/>
      <c r="IVW17" s="98"/>
      <c r="IVX17" s="98"/>
      <c r="IVY17" s="98"/>
      <c r="IVZ17" s="98"/>
      <c r="IWA17" s="98"/>
      <c r="IWB17" s="98"/>
      <c r="IWC17" s="98"/>
      <c r="IWD17" s="98"/>
      <c r="IWE17" s="98"/>
      <c r="IWF17" s="98"/>
      <c r="IWG17" s="98"/>
      <c r="IWH17" s="98"/>
      <c r="IWI17" s="98"/>
      <c r="IWJ17" s="98"/>
      <c r="IWK17" s="98"/>
      <c r="IWL17" s="98"/>
      <c r="IWM17" s="98"/>
      <c r="IWN17" s="98"/>
      <c r="IWO17" s="98"/>
      <c r="IWP17" s="98"/>
      <c r="IWQ17" s="98"/>
      <c r="IWR17" s="98"/>
      <c r="IWS17" s="98"/>
      <c r="IWT17" s="98"/>
      <c r="IWU17" s="98"/>
      <c r="IWV17" s="98"/>
      <c r="IWW17" s="98"/>
      <c r="IWX17" s="98"/>
      <c r="IWY17" s="98"/>
      <c r="IWZ17" s="98"/>
      <c r="IXA17" s="98"/>
      <c r="IXB17" s="98"/>
      <c r="IXC17" s="98"/>
      <c r="IXD17" s="98"/>
      <c r="IXE17" s="98"/>
      <c r="IXF17" s="98"/>
      <c r="IXG17" s="98"/>
      <c r="IXH17" s="98"/>
      <c r="IXI17" s="98"/>
      <c r="IXJ17" s="98"/>
      <c r="IXK17" s="98"/>
      <c r="IXL17" s="98"/>
      <c r="IXM17" s="98"/>
      <c r="IXN17" s="98"/>
      <c r="IXO17" s="98"/>
      <c r="IXP17" s="98"/>
      <c r="IXQ17" s="98"/>
      <c r="IXR17" s="98"/>
      <c r="IXS17" s="98"/>
      <c r="IXT17" s="98"/>
      <c r="IXU17" s="98"/>
      <c r="IXV17" s="98"/>
      <c r="IXW17" s="98"/>
      <c r="IXX17" s="98"/>
      <c r="IXY17" s="98"/>
      <c r="IXZ17" s="98"/>
      <c r="IYA17" s="98"/>
      <c r="IYB17" s="98"/>
      <c r="IYC17" s="98"/>
      <c r="IYD17" s="98"/>
      <c r="IYE17" s="98"/>
      <c r="IYF17" s="98"/>
      <c r="IYG17" s="98"/>
      <c r="IYH17" s="98"/>
      <c r="IYI17" s="98"/>
      <c r="IYJ17" s="98"/>
      <c r="IYK17" s="98"/>
      <c r="IYL17" s="98"/>
      <c r="IYM17" s="98"/>
      <c r="IYN17" s="98"/>
      <c r="IYO17" s="98"/>
      <c r="IYP17" s="98"/>
      <c r="IYQ17" s="98"/>
      <c r="IYR17" s="98"/>
      <c r="IYS17" s="98"/>
      <c r="IYT17" s="98"/>
      <c r="IYU17" s="98"/>
      <c r="IYV17" s="98"/>
      <c r="IYW17" s="98"/>
      <c r="IYX17" s="98"/>
      <c r="IYY17" s="98"/>
      <c r="IYZ17" s="98"/>
      <c r="IZA17" s="98"/>
      <c r="IZB17" s="98"/>
      <c r="IZC17" s="98"/>
      <c r="IZD17" s="98"/>
      <c r="IZE17" s="98"/>
      <c r="IZF17" s="98"/>
      <c r="IZG17" s="98"/>
      <c r="IZH17" s="98"/>
      <c r="IZI17" s="98"/>
      <c r="IZJ17" s="98"/>
      <c r="IZK17" s="98"/>
      <c r="IZL17" s="98"/>
      <c r="IZM17" s="98"/>
      <c r="IZN17" s="98"/>
      <c r="IZO17" s="98"/>
      <c r="IZP17" s="98"/>
      <c r="IZQ17" s="98"/>
      <c r="IZR17" s="98"/>
      <c r="IZS17" s="98"/>
      <c r="IZT17" s="98"/>
      <c r="IZU17" s="98"/>
      <c r="IZV17" s="98"/>
      <c r="IZW17" s="98"/>
      <c r="IZX17" s="98"/>
      <c r="IZY17" s="98"/>
      <c r="IZZ17" s="98"/>
      <c r="JAA17" s="98"/>
      <c r="JAB17" s="98"/>
      <c r="JAC17" s="98"/>
      <c r="JAD17" s="98"/>
      <c r="JAE17" s="98"/>
      <c r="JAF17" s="98"/>
      <c r="JAG17" s="98"/>
      <c r="JAH17" s="98"/>
      <c r="JAI17" s="98"/>
      <c r="JAJ17" s="98"/>
      <c r="JAK17" s="98"/>
      <c r="JAL17" s="98"/>
      <c r="JAM17" s="98"/>
      <c r="JAN17" s="98"/>
      <c r="JAO17" s="98"/>
      <c r="JAP17" s="98"/>
      <c r="JAQ17" s="98"/>
      <c r="JAR17" s="98"/>
      <c r="JAS17" s="98"/>
      <c r="JAT17" s="98"/>
      <c r="JAU17" s="98"/>
      <c r="JAV17" s="98"/>
      <c r="JAW17" s="98"/>
      <c r="JAX17" s="98"/>
      <c r="JAY17" s="98"/>
      <c r="JAZ17" s="98"/>
      <c r="JBA17" s="98"/>
      <c r="JBB17" s="98"/>
      <c r="JBC17" s="98"/>
      <c r="JBD17" s="98"/>
      <c r="JBE17" s="98"/>
      <c r="JBF17" s="98"/>
      <c r="JBG17" s="98"/>
      <c r="JBH17" s="98"/>
      <c r="JBI17" s="98"/>
      <c r="JBJ17" s="98"/>
      <c r="JBK17" s="98"/>
      <c r="JBL17" s="98"/>
      <c r="JBM17" s="98"/>
      <c r="JBN17" s="98"/>
      <c r="JBO17" s="98"/>
      <c r="JBP17" s="98"/>
      <c r="JBQ17" s="98"/>
      <c r="JBR17" s="98"/>
      <c r="JBS17" s="98"/>
      <c r="JBT17" s="98"/>
      <c r="JBU17" s="98"/>
      <c r="JBV17" s="98"/>
      <c r="JBW17" s="98"/>
      <c r="JBX17" s="98"/>
      <c r="JBY17" s="98"/>
      <c r="JBZ17" s="98"/>
      <c r="JCA17" s="98"/>
      <c r="JCB17" s="98"/>
      <c r="JCC17" s="98"/>
      <c r="JCD17" s="98"/>
      <c r="JCE17" s="98"/>
      <c r="JCF17" s="98"/>
      <c r="JCG17" s="98"/>
      <c r="JCH17" s="98"/>
      <c r="JCI17" s="98"/>
      <c r="JCJ17" s="98"/>
      <c r="JCK17" s="98"/>
      <c r="JCL17" s="98"/>
      <c r="JCM17" s="98"/>
      <c r="JCN17" s="98"/>
      <c r="JCO17" s="98"/>
      <c r="JCP17" s="98"/>
      <c r="JCQ17" s="98"/>
      <c r="JCR17" s="98"/>
      <c r="JCS17" s="98"/>
      <c r="JCT17" s="98"/>
      <c r="JCU17" s="98"/>
      <c r="JCV17" s="98"/>
      <c r="JCW17" s="98"/>
      <c r="JCX17" s="98"/>
      <c r="JCY17" s="98"/>
      <c r="JCZ17" s="98"/>
      <c r="JDA17" s="98"/>
      <c r="JDB17" s="98"/>
      <c r="JDC17" s="98"/>
      <c r="JDD17" s="98"/>
      <c r="JDE17" s="98"/>
      <c r="JDF17" s="98"/>
      <c r="JDG17" s="98"/>
      <c r="JDH17" s="98"/>
      <c r="JDI17" s="98"/>
      <c r="JDJ17" s="98"/>
      <c r="JDK17" s="98"/>
      <c r="JDL17" s="98"/>
      <c r="JDM17" s="98"/>
      <c r="JDN17" s="98"/>
      <c r="JDO17" s="98"/>
      <c r="JDP17" s="98"/>
      <c r="JDQ17" s="98"/>
      <c r="JDR17" s="98"/>
      <c r="JDS17" s="98"/>
      <c r="JDT17" s="98"/>
      <c r="JDU17" s="98"/>
      <c r="JDV17" s="98"/>
      <c r="JDW17" s="98"/>
      <c r="JDX17" s="98"/>
      <c r="JDY17" s="98"/>
      <c r="JDZ17" s="98"/>
      <c r="JEA17" s="98"/>
      <c r="JEB17" s="98"/>
      <c r="JEC17" s="98"/>
      <c r="JED17" s="98"/>
      <c r="JEE17" s="98"/>
      <c r="JEF17" s="98"/>
      <c r="JEG17" s="98"/>
      <c r="JEH17" s="98"/>
      <c r="JEI17" s="98"/>
      <c r="JEJ17" s="98"/>
      <c r="JEK17" s="98"/>
      <c r="JEL17" s="98"/>
      <c r="JEM17" s="98"/>
      <c r="JEN17" s="98"/>
      <c r="JEO17" s="98"/>
      <c r="JEP17" s="98"/>
      <c r="JEQ17" s="98"/>
      <c r="JER17" s="98"/>
      <c r="JES17" s="98"/>
      <c r="JET17" s="98"/>
      <c r="JEU17" s="98"/>
      <c r="JEV17" s="98"/>
      <c r="JEW17" s="98"/>
      <c r="JEX17" s="98"/>
      <c r="JEY17" s="98"/>
      <c r="JEZ17" s="98"/>
      <c r="JFA17" s="98"/>
      <c r="JFB17" s="98"/>
      <c r="JFC17" s="98"/>
      <c r="JFD17" s="98"/>
      <c r="JFE17" s="98"/>
      <c r="JFF17" s="98"/>
      <c r="JFG17" s="98"/>
      <c r="JFH17" s="98"/>
      <c r="JFI17" s="98"/>
      <c r="JFJ17" s="98"/>
      <c r="JFK17" s="98"/>
      <c r="JFL17" s="98"/>
      <c r="JFM17" s="98"/>
      <c r="JFN17" s="98"/>
      <c r="JFO17" s="98"/>
      <c r="JFP17" s="98"/>
      <c r="JFQ17" s="98"/>
      <c r="JFR17" s="98"/>
      <c r="JFS17" s="98"/>
      <c r="JFT17" s="98"/>
      <c r="JFU17" s="98"/>
      <c r="JFV17" s="98"/>
      <c r="JFW17" s="98"/>
      <c r="JFX17" s="98"/>
      <c r="JFY17" s="98"/>
      <c r="JFZ17" s="98"/>
      <c r="JGA17" s="98"/>
      <c r="JGB17" s="98"/>
      <c r="JGC17" s="98"/>
      <c r="JGD17" s="98"/>
      <c r="JGE17" s="98"/>
      <c r="JGF17" s="98"/>
      <c r="JGG17" s="98"/>
      <c r="JGH17" s="98"/>
      <c r="JGI17" s="98"/>
      <c r="JGJ17" s="98"/>
      <c r="JGK17" s="98"/>
      <c r="JGL17" s="98"/>
      <c r="JGM17" s="98"/>
      <c r="JGN17" s="98"/>
      <c r="JGO17" s="98"/>
      <c r="JGP17" s="98"/>
      <c r="JGQ17" s="98"/>
      <c r="JGR17" s="98"/>
      <c r="JGS17" s="98"/>
      <c r="JGT17" s="98"/>
      <c r="JGU17" s="98"/>
      <c r="JGV17" s="98"/>
      <c r="JGW17" s="98"/>
      <c r="JGX17" s="98"/>
      <c r="JGY17" s="98"/>
      <c r="JGZ17" s="98"/>
      <c r="JHA17" s="98"/>
      <c r="JHB17" s="98"/>
      <c r="JHC17" s="98"/>
      <c r="JHD17" s="98"/>
      <c r="JHE17" s="98"/>
      <c r="JHF17" s="98"/>
      <c r="JHG17" s="98"/>
      <c r="JHH17" s="98"/>
      <c r="JHI17" s="98"/>
      <c r="JHJ17" s="98"/>
      <c r="JHK17" s="98"/>
      <c r="JHL17" s="98"/>
      <c r="JHM17" s="98"/>
      <c r="JHN17" s="98"/>
      <c r="JHO17" s="98"/>
      <c r="JHP17" s="98"/>
      <c r="JHQ17" s="98"/>
      <c r="JHR17" s="98"/>
      <c r="JHS17" s="98"/>
      <c r="JHT17" s="98"/>
      <c r="JHU17" s="98"/>
      <c r="JHV17" s="98"/>
      <c r="JHW17" s="98"/>
      <c r="JHX17" s="98"/>
      <c r="JHY17" s="98"/>
      <c r="JHZ17" s="98"/>
      <c r="JIA17" s="98"/>
      <c r="JIB17" s="98"/>
      <c r="JIC17" s="98"/>
      <c r="JID17" s="98"/>
      <c r="JIE17" s="98"/>
      <c r="JIF17" s="98"/>
      <c r="JIG17" s="98"/>
      <c r="JIH17" s="98"/>
      <c r="JII17" s="98"/>
      <c r="JIJ17" s="98"/>
      <c r="JIK17" s="98"/>
      <c r="JIL17" s="98"/>
      <c r="JIM17" s="98"/>
      <c r="JIN17" s="98"/>
      <c r="JIO17" s="98"/>
      <c r="JIP17" s="98"/>
      <c r="JIQ17" s="98"/>
      <c r="JIR17" s="98"/>
      <c r="JIS17" s="98"/>
      <c r="JIT17" s="98"/>
      <c r="JIU17" s="98"/>
      <c r="JIV17" s="98"/>
      <c r="JIW17" s="98"/>
      <c r="JIX17" s="98"/>
      <c r="JIY17" s="98"/>
      <c r="JIZ17" s="98"/>
      <c r="JJA17" s="98"/>
      <c r="JJB17" s="98"/>
      <c r="JJC17" s="98"/>
      <c r="JJD17" s="98"/>
      <c r="JJE17" s="98"/>
      <c r="JJF17" s="98"/>
      <c r="JJG17" s="98"/>
      <c r="JJH17" s="98"/>
      <c r="JJI17" s="98"/>
      <c r="JJJ17" s="98"/>
      <c r="JJK17" s="98"/>
      <c r="JJL17" s="98"/>
      <c r="JJM17" s="98"/>
      <c r="JJN17" s="98"/>
      <c r="JJO17" s="98"/>
      <c r="JJP17" s="98"/>
      <c r="JJQ17" s="98"/>
      <c r="JJR17" s="98"/>
      <c r="JJS17" s="98"/>
      <c r="JJT17" s="98"/>
      <c r="JJU17" s="98"/>
      <c r="JJV17" s="98"/>
      <c r="JJW17" s="98"/>
      <c r="JJX17" s="98"/>
      <c r="JJY17" s="98"/>
      <c r="JJZ17" s="98"/>
      <c r="JKA17" s="98"/>
      <c r="JKB17" s="98"/>
      <c r="JKC17" s="98"/>
      <c r="JKD17" s="98"/>
      <c r="JKE17" s="98"/>
      <c r="JKF17" s="98"/>
      <c r="JKG17" s="98"/>
      <c r="JKH17" s="98"/>
      <c r="JKI17" s="98"/>
      <c r="JKJ17" s="98"/>
      <c r="JKK17" s="98"/>
      <c r="JKL17" s="98"/>
      <c r="JKM17" s="98"/>
      <c r="JKN17" s="98"/>
      <c r="JKO17" s="98"/>
      <c r="JKP17" s="98"/>
      <c r="JKQ17" s="98"/>
      <c r="JKR17" s="98"/>
      <c r="JKS17" s="98"/>
      <c r="JKT17" s="98"/>
      <c r="JKU17" s="98"/>
      <c r="JKV17" s="98"/>
      <c r="JKW17" s="98"/>
      <c r="JKX17" s="98"/>
      <c r="JKY17" s="98"/>
      <c r="JKZ17" s="98"/>
      <c r="JLA17" s="98"/>
      <c r="JLB17" s="98"/>
      <c r="JLC17" s="98"/>
      <c r="JLD17" s="98"/>
      <c r="JLE17" s="98"/>
      <c r="JLF17" s="98"/>
      <c r="JLG17" s="98"/>
      <c r="JLH17" s="98"/>
      <c r="JLI17" s="98"/>
      <c r="JLJ17" s="98"/>
      <c r="JLK17" s="98"/>
      <c r="JLL17" s="98"/>
      <c r="JLM17" s="98"/>
      <c r="JLN17" s="98"/>
      <c r="JLO17" s="98"/>
      <c r="JLP17" s="98"/>
      <c r="JLQ17" s="98"/>
      <c r="JLR17" s="98"/>
      <c r="JLS17" s="98"/>
      <c r="JLT17" s="98"/>
      <c r="JLU17" s="98"/>
      <c r="JLV17" s="98"/>
      <c r="JLW17" s="98"/>
      <c r="JLX17" s="98"/>
      <c r="JLY17" s="98"/>
      <c r="JLZ17" s="98"/>
      <c r="JMA17" s="98"/>
      <c r="JMB17" s="98"/>
      <c r="JMC17" s="98"/>
      <c r="JMD17" s="98"/>
      <c r="JME17" s="98"/>
      <c r="JMF17" s="98"/>
      <c r="JMG17" s="98"/>
      <c r="JMH17" s="98"/>
      <c r="JMI17" s="98"/>
      <c r="JMJ17" s="98"/>
      <c r="JMK17" s="98"/>
      <c r="JML17" s="98"/>
      <c r="JMM17" s="98"/>
      <c r="JMN17" s="98"/>
      <c r="JMO17" s="98"/>
      <c r="JMP17" s="98"/>
      <c r="JMQ17" s="98"/>
      <c r="JMR17" s="98"/>
      <c r="JMS17" s="98"/>
      <c r="JMT17" s="98"/>
      <c r="JMU17" s="98"/>
      <c r="JMV17" s="98"/>
      <c r="JMW17" s="98"/>
      <c r="JMX17" s="98"/>
      <c r="JMY17" s="98"/>
      <c r="JMZ17" s="98"/>
      <c r="JNA17" s="98"/>
      <c r="JNB17" s="98"/>
      <c r="JNC17" s="98"/>
      <c r="JND17" s="98"/>
      <c r="JNE17" s="98"/>
      <c r="JNF17" s="98"/>
      <c r="JNG17" s="98"/>
      <c r="JNH17" s="98"/>
      <c r="JNI17" s="98"/>
      <c r="JNJ17" s="98"/>
      <c r="JNK17" s="98"/>
      <c r="JNL17" s="98"/>
      <c r="JNM17" s="98"/>
      <c r="JNN17" s="98"/>
      <c r="JNO17" s="98"/>
      <c r="JNP17" s="98"/>
      <c r="JNQ17" s="98"/>
      <c r="JNR17" s="98"/>
      <c r="JNS17" s="98"/>
      <c r="JNT17" s="98"/>
      <c r="JNU17" s="98"/>
      <c r="JNV17" s="98"/>
      <c r="JNW17" s="98"/>
      <c r="JNX17" s="98"/>
      <c r="JNY17" s="98"/>
      <c r="JNZ17" s="98"/>
      <c r="JOA17" s="98"/>
      <c r="JOB17" s="98"/>
      <c r="JOC17" s="98"/>
      <c r="JOD17" s="98"/>
      <c r="JOE17" s="98"/>
      <c r="JOF17" s="98"/>
      <c r="JOG17" s="98"/>
      <c r="JOH17" s="98"/>
      <c r="JOI17" s="98"/>
      <c r="JOJ17" s="98"/>
      <c r="JOK17" s="98"/>
      <c r="JOL17" s="98"/>
      <c r="JOM17" s="98"/>
      <c r="JON17" s="98"/>
      <c r="JOO17" s="98"/>
      <c r="JOP17" s="98"/>
      <c r="JOQ17" s="98"/>
      <c r="JOR17" s="98"/>
      <c r="JOS17" s="98"/>
      <c r="JOT17" s="98"/>
      <c r="JOU17" s="98"/>
      <c r="JOV17" s="98"/>
      <c r="JOW17" s="98"/>
      <c r="JOX17" s="98"/>
      <c r="JOY17" s="98"/>
      <c r="JOZ17" s="98"/>
      <c r="JPA17" s="98"/>
      <c r="JPB17" s="98"/>
      <c r="JPC17" s="98"/>
      <c r="JPD17" s="98"/>
      <c r="JPE17" s="98"/>
      <c r="JPF17" s="98"/>
      <c r="JPG17" s="98"/>
      <c r="JPH17" s="98"/>
      <c r="JPI17" s="98"/>
      <c r="JPJ17" s="98"/>
      <c r="JPK17" s="98"/>
      <c r="JPL17" s="98"/>
      <c r="JPM17" s="98"/>
      <c r="JPN17" s="98"/>
      <c r="JPO17" s="98"/>
      <c r="JPP17" s="98"/>
      <c r="JPQ17" s="98"/>
      <c r="JPR17" s="98"/>
      <c r="JPS17" s="98"/>
      <c r="JPT17" s="98"/>
      <c r="JPU17" s="98"/>
      <c r="JPV17" s="98"/>
      <c r="JPW17" s="98"/>
      <c r="JPX17" s="98"/>
      <c r="JPY17" s="98"/>
      <c r="JPZ17" s="98"/>
      <c r="JQA17" s="98"/>
      <c r="JQB17" s="98"/>
      <c r="JQC17" s="98"/>
      <c r="JQD17" s="98"/>
      <c r="JQE17" s="98"/>
      <c r="JQF17" s="98"/>
      <c r="JQG17" s="98"/>
      <c r="JQH17" s="98"/>
      <c r="JQI17" s="98"/>
      <c r="JQJ17" s="98"/>
      <c r="JQK17" s="98"/>
      <c r="JQL17" s="98"/>
      <c r="JQM17" s="98"/>
      <c r="JQN17" s="98"/>
      <c r="JQO17" s="98"/>
      <c r="JQP17" s="98"/>
      <c r="JQQ17" s="98"/>
      <c r="JQR17" s="98"/>
      <c r="JQS17" s="98"/>
      <c r="JQT17" s="98"/>
      <c r="JQU17" s="98"/>
      <c r="JQV17" s="98"/>
      <c r="JQW17" s="98"/>
      <c r="JQX17" s="98"/>
      <c r="JQY17" s="98"/>
      <c r="JQZ17" s="98"/>
      <c r="JRA17" s="98"/>
      <c r="JRB17" s="98"/>
      <c r="JRC17" s="98"/>
      <c r="JRD17" s="98"/>
      <c r="JRE17" s="98"/>
      <c r="JRF17" s="98"/>
      <c r="JRG17" s="98"/>
      <c r="JRH17" s="98"/>
      <c r="JRI17" s="98"/>
      <c r="JRJ17" s="98"/>
      <c r="JRK17" s="98"/>
      <c r="JRL17" s="98"/>
      <c r="JRM17" s="98"/>
      <c r="JRN17" s="98"/>
      <c r="JRO17" s="98"/>
      <c r="JRP17" s="98"/>
      <c r="JRQ17" s="98"/>
      <c r="JRR17" s="98"/>
      <c r="JRS17" s="98"/>
      <c r="JRT17" s="98"/>
      <c r="JRU17" s="98"/>
      <c r="JRV17" s="98"/>
      <c r="JRW17" s="98"/>
      <c r="JRX17" s="98"/>
      <c r="JRY17" s="98"/>
      <c r="JRZ17" s="98"/>
      <c r="JSA17" s="98"/>
      <c r="JSB17" s="98"/>
      <c r="JSC17" s="98"/>
      <c r="JSD17" s="98"/>
      <c r="JSE17" s="98"/>
      <c r="JSF17" s="98"/>
      <c r="JSG17" s="98"/>
      <c r="JSH17" s="98"/>
      <c r="JSI17" s="98"/>
      <c r="JSJ17" s="98"/>
      <c r="JSK17" s="98"/>
      <c r="JSL17" s="98"/>
      <c r="JSM17" s="98"/>
      <c r="JSN17" s="98"/>
      <c r="JSO17" s="98"/>
      <c r="JSP17" s="98"/>
      <c r="JSQ17" s="98"/>
      <c r="JSR17" s="98"/>
      <c r="JSS17" s="98"/>
      <c r="JST17" s="98"/>
      <c r="JSU17" s="98"/>
      <c r="JSV17" s="98"/>
      <c r="JSW17" s="98"/>
      <c r="JSX17" s="98"/>
      <c r="JSY17" s="98"/>
      <c r="JSZ17" s="98"/>
      <c r="JTA17" s="98"/>
      <c r="JTB17" s="98"/>
      <c r="JTC17" s="98"/>
      <c r="JTD17" s="98"/>
      <c r="JTE17" s="98"/>
      <c r="JTF17" s="98"/>
      <c r="JTG17" s="98"/>
      <c r="JTH17" s="98"/>
      <c r="JTI17" s="98"/>
      <c r="JTJ17" s="98"/>
      <c r="JTK17" s="98"/>
      <c r="JTL17" s="98"/>
      <c r="JTM17" s="98"/>
      <c r="JTN17" s="98"/>
      <c r="JTO17" s="98"/>
      <c r="JTP17" s="98"/>
      <c r="JTQ17" s="98"/>
      <c r="JTR17" s="98"/>
      <c r="JTS17" s="98"/>
      <c r="JTT17" s="98"/>
      <c r="JTU17" s="98"/>
      <c r="JTV17" s="98"/>
      <c r="JTW17" s="98"/>
      <c r="JTX17" s="98"/>
      <c r="JTY17" s="98"/>
      <c r="JTZ17" s="98"/>
      <c r="JUA17" s="98"/>
      <c r="JUB17" s="98"/>
      <c r="JUC17" s="98"/>
      <c r="JUD17" s="98"/>
      <c r="JUE17" s="98"/>
      <c r="JUF17" s="98"/>
      <c r="JUG17" s="98"/>
      <c r="JUH17" s="98"/>
      <c r="JUI17" s="98"/>
      <c r="JUJ17" s="98"/>
      <c r="JUK17" s="98"/>
      <c r="JUL17" s="98"/>
      <c r="JUM17" s="98"/>
      <c r="JUN17" s="98"/>
      <c r="JUO17" s="98"/>
      <c r="JUP17" s="98"/>
      <c r="JUQ17" s="98"/>
      <c r="JUR17" s="98"/>
      <c r="JUS17" s="98"/>
      <c r="JUT17" s="98"/>
      <c r="JUU17" s="98"/>
      <c r="JUV17" s="98"/>
      <c r="JUW17" s="98"/>
      <c r="JUX17" s="98"/>
      <c r="JUY17" s="98"/>
      <c r="JUZ17" s="98"/>
      <c r="JVA17" s="98"/>
      <c r="JVB17" s="98"/>
      <c r="JVC17" s="98"/>
      <c r="JVD17" s="98"/>
      <c r="JVE17" s="98"/>
      <c r="JVF17" s="98"/>
      <c r="JVG17" s="98"/>
      <c r="JVH17" s="98"/>
      <c r="JVI17" s="98"/>
      <c r="JVJ17" s="98"/>
      <c r="JVK17" s="98"/>
      <c r="JVL17" s="98"/>
      <c r="JVM17" s="98"/>
      <c r="JVN17" s="98"/>
      <c r="JVO17" s="98"/>
      <c r="JVP17" s="98"/>
      <c r="JVQ17" s="98"/>
      <c r="JVR17" s="98"/>
      <c r="JVS17" s="98"/>
      <c r="JVT17" s="98"/>
      <c r="JVU17" s="98"/>
      <c r="JVV17" s="98"/>
      <c r="JVW17" s="98"/>
      <c r="JVX17" s="98"/>
      <c r="JVY17" s="98"/>
      <c r="JVZ17" s="98"/>
      <c r="JWA17" s="98"/>
      <c r="JWB17" s="98"/>
      <c r="JWC17" s="98"/>
      <c r="JWD17" s="98"/>
      <c r="JWE17" s="98"/>
      <c r="JWF17" s="98"/>
      <c r="JWG17" s="98"/>
      <c r="JWH17" s="98"/>
      <c r="JWI17" s="98"/>
      <c r="JWJ17" s="98"/>
      <c r="JWK17" s="98"/>
      <c r="JWL17" s="98"/>
      <c r="JWM17" s="98"/>
      <c r="JWN17" s="98"/>
      <c r="JWO17" s="98"/>
      <c r="JWP17" s="98"/>
      <c r="JWQ17" s="98"/>
      <c r="JWR17" s="98"/>
      <c r="JWS17" s="98"/>
      <c r="JWT17" s="98"/>
      <c r="JWU17" s="98"/>
      <c r="JWV17" s="98"/>
      <c r="JWW17" s="98"/>
      <c r="JWX17" s="98"/>
      <c r="JWY17" s="98"/>
      <c r="JWZ17" s="98"/>
      <c r="JXA17" s="98"/>
      <c r="JXB17" s="98"/>
      <c r="JXC17" s="98"/>
      <c r="JXD17" s="98"/>
      <c r="JXE17" s="98"/>
      <c r="JXF17" s="98"/>
      <c r="JXG17" s="98"/>
      <c r="JXH17" s="98"/>
      <c r="JXI17" s="98"/>
      <c r="JXJ17" s="98"/>
      <c r="JXK17" s="98"/>
      <c r="JXL17" s="98"/>
      <c r="JXM17" s="98"/>
      <c r="JXN17" s="98"/>
      <c r="JXO17" s="98"/>
      <c r="JXP17" s="98"/>
      <c r="JXQ17" s="98"/>
      <c r="JXR17" s="98"/>
      <c r="JXS17" s="98"/>
      <c r="JXT17" s="98"/>
      <c r="JXU17" s="98"/>
      <c r="JXV17" s="98"/>
      <c r="JXW17" s="98"/>
      <c r="JXX17" s="98"/>
      <c r="JXY17" s="98"/>
      <c r="JXZ17" s="98"/>
      <c r="JYA17" s="98"/>
      <c r="JYB17" s="98"/>
      <c r="JYC17" s="98"/>
      <c r="JYD17" s="98"/>
      <c r="JYE17" s="98"/>
      <c r="JYF17" s="98"/>
      <c r="JYG17" s="98"/>
      <c r="JYH17" s="98"/>
      <c r="JYI17" s="98"/>
      <c r="JYJ17" s="98"/>
      <c r="JYK17" s="98"/>
      <c r="JYL17" s="98"/>
      <c r="JYM17" s="98"/>
      <c r="JYN17" s="98"/>
      <c r="JYO17" s="98"/>
      <c r="JYP17" s="98"/>
      <c r="JYQ17" s="98"/>
      <c r="JYR17" s="98"/>
      <c r="JYS17" s="98"/>
      <c r="JYT17" s="98"/>
      <c r="JYU17" s="98"/>
      <c r="JYV17" s="98"/>
      <c r="JYW17" s="98"/>
      <c r="JYX17" s="98"/>
      <c r="JYY17" s="98"/>
      <c r="JYZ17" s="98"/>
      <c r="JZA17" s="98"/>
      <c r="JZB17" s="98"/>
      <c r="JZC17" s="98"/>
      <c r="JZD17" s="98"/>
      <c r="JZE17" s="98"/>
      <c r="JZF17" s="98"/>
      <c r="JZG17" s="98"/>
      <c r="JZH17" s="98"/>
      <c r="JZI17" s="98"/>
      <c r="JZJ17" s="98"/>
      <c r="JZK17" s="98"/>
      <c r="JZL17" s="98"/>
      <c r="JZM17" s="98"/>
      <c r="JZN17" s="98"/>
      <c r="JZO17" s="98"/>
      <c r="JZP17" s="98"/>
      <c r="JZQ17" s="98"/>
      <c r="JZR17" s="98"/>
      <c r="JZS17" s="98"/>
      <c r="JZT17" s="98"/>
      <c r="JZU17" s="98"/>
      <c r="JZV17" s="98"/>
      <c r="JZW17" s="98"/>
      <c r="JZX17" s="98"/>
      <c r="JZY17" s="98"/>
      <c r="JZZ17" s="98"/>
      <c r="KAA17" s="98"/>
      <c r="KAB17" s="98"/>
      <c r="KAC17" s="98"/>
      <c r="KAD17" s="98"/>
      <c r="KAE17" s="98"/>
      <c r="KAF17" s="98"/>
      <c r="KAG17" s="98"/>
      <c r="KAH17" s="98"/>
      <c r="KAI17" s="98"/>
      <c r="KAJ17" s="98"/>
      <c r="KAK17" s="98"/>
      <c r="KAL17" s="98"/>
      <c r="KAM17" s="98"/>
      <c r="KAN17" s="98"/>
      <c r="KAO17" s="98"/>
      <c r="KAP17" s="98"/>
      <c r="KAQ17" s="98"/>
      <c r="KAR17" s="98"/>
      <c r="KAS17" s="98"/>
      <c r="KAT17" s="98"/>
      <c r="KAU17" s="98"/>
      <c r="KAV17" s="98"/>
      <c r="KAW17" s="98"/>
      <c r="KAX17" s="98"/>
      <c r="KAY17" s="98"/>
      <c r="KAZ17" s="98"/>
      <c r="KBA17" s="98"/>
      <c r="KBB17" s="98"/>
      <c r="KBC17" s="98"/>
      <c r="KBD17" s="98"/>
      <c r="KBE17" s="98"/>
      <c r="KBF17" s="98"/>
      <c r="KBG17" s="98"/>
      <c r="KBH17" s="98"/>
      <c r="KBI17" s="98"/>
      <c r="KBJ17" s="98"/>
      <c r="KBK17" s="98"/>
      <c r="KBL17" s="98"/>
      <c r="KBM17" s="98"/>
      <c r="KBN17" s="98"/>
      <c r="KBO17" s="98"/>
      <c r="KBP17" s="98"/>
      <c r="KBQ17" s="98"/>
      <c r="KBR17" s="98"/>
      <c r="KBS17" s="98"/>
      <c r="KBT17" s="98"/>
      <c r="KBU17" s="98"/>
      <c r="KBV17" s="98"/>
      <c r="KBW17" s="98"/>
      <c r="KBX17" s="98"/>
      <c r="KBY17" s="98"/>
      <c r="KBZ17" s="98"/>
      <c r="KCA17" s="98"/>
      <c r="KCB17" s="98"/>
      <c r="KCC17" s="98"/>
      <c r="KCD17" s="98"/>
      <c r="KCE17" s="98"/>
      <c r="KCF17" s="98"/>
      <c r="KCG17" s="98"/>
      <c r="KCH17" s="98"/>
      <c r="KCI17" s="98"/>
      <c r="KCJ17" s="98"/>
      <c r="KCK17" s="98"/>
      <c r="KCL17" s="98"/>
      <c r="KCM17" s="98"/>
      <c r="KCN17" s="98"/>
      <c r="KCO17" s="98"/>
      <c r="KCP17" s="98"/>
      <c r="KCQ17" s="98"/>
      <c r="KCR17" s="98"/>
      <c r="KCS17" s="98"/>
      <c r="KCT17" s="98"/>
      <c r="KCU17" s="98"/>
      <c r="KCV17" s="98"/>
      <c r="KCW17" s="98"/>
      <c r="KCX17" s="98"/>
      <c r="KCY17" s="98"/>
      <c r="KCZ17" s="98"/>
      <c r="KDA17" s="98"/>
      <c r="KDB17" s="98"/>
      <c r="KDC17" s="98"/>
      <c r="KDD17" s="98"/>
      <c r="KDE17" s="98"/>
      <c r="KDF17" s="98"/>
      <c r="KDG17" s="98"/>
      <c r="KDH17" s="98"/>
      <c r="KDI17" s="98"/>
      <c r="KDJ17" s="98"/>
      <c r="KDK17" s="98"/>
      <c r="KDL17" s="98"/>
      <c r="KDM17" s="98"/>
      <c r="KDN17" s="98"/>
      <c r="KDO17" s="98"/>
      <c r="KDP17" s="98"/>
      <c r="KDQ17" s="98"/>
      <c r="KDR17" s="98"/>
      <c r="KDS17" s="98"/>
      <c r="KDT17" s="98"/>
      <c r="KDU17" s="98"/>
      <c r="KDV17" s="98"/>
      <c r="KDW17" s="98"/>
      <c r="KDX17" s="98"/>
      <c r="KDY17" s="98"/>
      <c r="KDZ17" s="98"/>
      <c r="KEA17" s="98"/>
      <c r="KEB17" s="98"/>
      <c r="KEC17" s="98"/>
      <c r="KED17" s="98"/>
      <c r="KEE17" s="98"/>
      <c r="KEF17" s="98"/>
      <c r="KEG17" s="98"/>
      <c r="KEH17" s="98"/>
      <c r="KEI17" s="98"/>
      <c r="KEJ17" s="98"/>
      <c r="KEK17" s="98"/>
      <c r="KEL17" s="98"/>
      <c r="KEM17" s="98"/>
      <c r="KEN17" s="98"/>
      <c r="KEO17" s="98"/>
      <c r="KEP17" s="98"/>
      <c r="KEQ17" s="98"/>
      <c r="KER17" s="98"/>
      <c r="KES17" s="98"/>
      <c r="KET17" s="98"/>
      <c r="KEU17" s="98"/>
      <c r="KEV17" s="98"/>
      <c r="KEW17" s="98"/>
      <c r="KEX17" s="98"/>
      <c r="KEY17" s="98"/>
      <c r="KEZ17" s="98"/>
      <c r="KFA17" s="98"/>
      <c r="KFB17" s="98"/>
      <c r="KFC17" s="98"/>
      <c r="KFD17" s="98"/>
      <c r="KFE17" s="98"/>
      <c r="KFF17" s="98"/>
      <c r="KFG17" s="98"/>
      <c r="KFH17" s="98"/>
      <c r="KFI17" s="98"/>
      <c r="KFJ17" s="98"/>
      <c r="KFK17" s="98"/>
      <c r="KFL17" s="98"/>
      <c r="KFM17" s="98"/>
      <c r="KFN17" s="98"/>
      <c r="KFO17" s="98"/>
      <c r="KFP17" s="98"/>
      <c r="KFQ17" s="98"/>
      <c r="KFR17" s="98"/>
      <c r="KFS17" s="98"/>
      <c r="KFT17" s="98"/>
      <c r="KFU17" s="98"/>
      <c r="KFV17" s="98"/>
      <c r="KFW17" s="98"/>
      <c r="KFX17" s="98"/>
      <c r="KFY17" s="98"/>
      <c r="KFZ17" s="98"/>
      <c r="KGA17" s="98"/>
      <c r="KGB17" s="98"/>
      <c r="KGC17" s="98"/>
      <c r="KGD17" s="98"/>
      <c r="KGE17" s="98"/>
      <c r="KGF17" s="98"/>
      <c r="KGG17" s="98"/>
      <c r="KGH17" s="98"/>
      <c r="KGI17" s="98"/>
      <c r="KGJ17" s="98"/>
      <c r="KGK17" s="98"/>
      <c r="KGL17" s="98"/>
      <c r="KGM17" s="98"/>
      <c r="KGN17" s="98"/>
      <c r="KGO17" s="98"/>
      <c r="KGP17" s="98"/>
      <c r="KGQ17" s="98"/>
      <c r="KGR17" s="98"/>
      <c r="KGS17" s="98"/>
      <c r="KGT17" s="98"/>
      <c r="KGU17" s="98"/>
      <c r="KGV17" s="98"/>
      <c r="KGW17" s="98"/>
      <c r="KGX17" s="98"/>
      <c r="KGY17" s="98"/>
      <c r="KGZ17" s="98"/>
      <c r="KHA17" s="98"/>
      <c r="KHB17" s="98"/>
      <c r="KHC17" s="98"/>
      <c r="KHD17" s="98"/>
      <c r="KHE17" s="98"/>
      <c r="KHF17" s="98"/>
      <c r="KHG17" s="98"/>
      <c r="KHH17" s="98"/>
      <c r="KHI17" s="98"/>
      <c r="KHJ17" s="98"/>
      <c r="KHK17" s="98"/>
      <c r="KHL17" s="98"/>
      <c r="KHM17" s="98"/>
      <c r="KHN17" s="98"/>
      <c r="KHO17" s="98"/>
      <c r="KHP17" s="98"/>
      <c r="KHQ17" s="98"/>
      <c r="KHR17" s="98"/>
      <c r="KHS17" s="98"/>
      <c r="KHT17" s="98"/>
      <c r="KHU17" s="98"/>
      <c r="KHV17" s="98"/>
      <c r="KHW17" s="98"/>
      <c r="KHX17" s="98"/>
      <c r="KHY17" s="98"/>
      <c r="KHZ17" s="98"/>
      <c r="KIA17" s="98"/>
      <c r="KIB17" s="98"/>
      <c r="KIC17" s="98"/>
      <c r="KID17" s="98"/>
      <c r="KIE17" s="98"/>
      <c r="KIF17" s="98"/>
      <c r="KIG17" s="98"/>
      <c r="KIH17" s="98"/>
      <c r="KII17" s="98"/>
      <c r="KIJ17" s="98"/>
      <c r="KIK17" s="98"/>
      <c r="KIL17" s="98"/>
      <c r="KIM17" s="98"/>
      <c r="KIN17" s="98"/>
      <c r="KIO17" s="98"/>
      <c r="KIP17" s="98"/>
      <c r="KIQ17" s="98"/>
      <c r="KIR17" s="98"/>
      <c r="KIS17" s="98"/>
      <c r="KIT17" s="98"/>
      <c r="KIU17" s="98"/>
      <c r="KIV17" s="98"/>
      <c r="KIW17" s="98"/>
      <c r="KIX17" s="98"/>
      <c r="KIY17" s="98"/>
      <c r="KIZ17" s="98"/>
      <c r="KJA17" s="98"/>
      <c r="KJB17" s="98"/>
      <c r="KJC17" s="98"/>
      <c r="KJD17" s="98"/>
      <c r="KJE17" s="98"/>
      <c r="KJF17" s="98"/>
      <c r="KJG17" s="98"/>
      <c r="KJH17" s="98"/>
      <c r="KJI17" s="98"/>
      <c r="KJJ17" s="98"/>
      <c r="KJK17" s="98"/>
      <c r="KJL17" s="98"/>
      <c r="KJM17" s="98"/>
      <c r="KJN17" s="98"/>
      <c r="KJO17" s="98"/>
      <c r="KJP17" s="98"/>
      <c r="KJQ17" s="98"/>
      <c r="KJR17" s="98"/>
      <c r="KJS17" s="98"/>
      <c r="KJT17" s="98"/>
      <c r="KJU17" s="98"/>
      <c r="KJV17" s="98"/>
      <c r="KJW17" s="98"/>
      <c r="KJX17" s="98"/>
      <c r="KJY17" s="98"/>
      <c r="KJZ17" s="98"/>
      <c r="KKA17" s="98"/>
      <c r="KKB17" s="98"/>
      <c r="KKC17" s="98"/>
      <c r="KKD17" s="98"/>
      <c r="KKE17" s="98"/>
      <c r="KKF17" s="98"/>
      <c r="KKG17" s="98"/>
      <c r="KKH17" s="98"/>
      <c r="KKI17" s="98"/>
      <c r="KKJ17" s="98"/>
      <c r="KKK17" s="98"/>
      <c r="KKL17" s="98"/>
      <c r="KKM17" s="98"/>
      <c r="KKN17" s="98"/>
      <c r="KKO17" s="98"/>
      <c r="KKP17" s="98"/>
      <c r="KKQ17" s="98"/>
      <c r="KKR17" s="98"/>
      <c r="KKS17" s="98"/>
      <c r="KKT17" s="98"/>
      <c r="KKU17" s="98"/>
      <c r="KKV17" s="98"/>
      <c r="KKW17" s="98"/>
      <c r="KKX17" s="98"/>
      <c r="KKY17" s="98"/>
      <c r="KKZ17" s="98"/>
      <c r="KLA17" s="98"/>
      <c r="KLB17" s="98"/>
      <c r="KLC17" s="98"/>
      <c r="KLD17" s="98"/>
      <c r="KLE17" s="98"/>
      <c r="KLF17" s="98"/>
      <c r="KLG17" s="98"/>
      <c r="KLH17" s="98"/>
      <c r="KLI17" s="98"/>
      <c r="KLJ17" s="98"/>
      <c r="KLK17" s="98"/>
      <c r="KLL17" s="98"/>
      <c r="KLM17" s="98"/>
      <c r="KLN17" s="98"/>
      <c r="KLO17" s="98"/>
      <c r="KLP17" s="98"/>
      <c r="KLQ17" s="98"/>
      <c r="KLR17" s="98"/>
      <c r="KLS17" s="98"/>
      <c r="KLT17" s="98"/>
      <c r="KLU17" s="98"/>
      <c r="KLV17" s="98"/>
      <c r="KLW17" s="98"/>
      <c r="KLX17" s="98"/>
      <c r="KLY17" s="98"/>
      <c r="KLZ17" s="98"/>
      <c r="KMA17" s="98"/>
      <c r="KMB17" s="98"/>
      <c r="KMC17" s="98"/>
      <c r="KMD17" s="98"/>
      <c r="KME17" s="98"/>
      <c r="KMF17" s="98"/>
      <c r="KMG17" s="98"/>
      <c r="KMH17" s="98"/>
      <c r="KMI17" s="98"/>
      <c r="KMJ17" s="98"/>
      <c r="KMK17" s="98"/>
      <c r="KML17" s="98"/>
      <c r="KMM17" s="98"/>
      <c r="KMN17" s="98"/>
      <c r="KMO17" s="98"/>
      <c r="KMP17" s="98"/>
      <c r="KMQ17" s="98"/>
      <c r="KMR17" s="98"/>
      <c r="KMS17" s="98"/>
      <c r="KMT17" s="98"/>
      <c r="KMU17" s="98"/>
      <c r="KMV17" s="98"/>
      <c r="KMW17" s="98"/>
      <c r="KMX17" s="98"/>
      <c r="KMY17" s="98"/>
      <c r="KMZ17" s="98"/>
      <c r="KNA17" s="98"/>
      <c r="KNB17" s="98"/>
      <c r="KNC17" s="98"/>
      <c r="KND17" s="98"/>
      <c r="KNE17" s="98"/>
      <c r="KNF17" s="98"/>
      <c r="KNG17" s="98"/>
      <c r="KNH17" s="98"/>
      <c r="KNI17" s="98"/>
      <c r="KNJ17" s="98"/>
      <c r="KNK17" s="98"/>
      <c r="KNL17" s="98"/>
      <c r="KNM17" s="98"/>
      <c r="KNN17" s="98"/>
      <c r="KNO17" s="98"/>
      <c r="KNP17" s="98"/>
      <c r="KNQ17" s="98"/>
      <c r="KNR17" s="98"/>
      <c r="KNS17" s="98"/>
      <c r="KNT17" s="98"/>
      <c r="KNU17" s="98"/>
      <c r="KNV17" s="98"/>
      <c r="KNW17" s="98"/>
      <c r="KNX17" s="98"/>
      <c r="KNY17" s="98"/>
      <c r="KNZ17" s="98"/>
      <c r="KOA17" s="98"/>
      <c r="KOB17" s="98"/>
      <c r="KOC17" s="98"/>
      <c r="KOD17" s="98"/>
      <c r="KOE17" s="98"/>
      <c r="KOF17" s="98"/>
      <c r="KOG17" s="98"/>
      <c r="KOH17" s="98"/>
      <c r="KOI17" s="98"/>
      <c r="KOJ17" s="98"/>
      <c r="KOK17" s="98"/>
      <c r="KOL17" s="98"/>
      <c r="KOM17" s="98"/>
      <c r="KON17" s="98"/>
      <c r="KOO17" s="98"/>
      <c r="KOP17" s="98"/>
      <c r="KOQ17" s="98"/>
      <c r="KOR17" s="98"/>
      <c r="KOS17" s="98"/>
      <c r="KOT17" s="98"/>
      <c r="KOU17" s="98"/>
      <c r="KOV17" s="98"/>
      <c r="KOW17" s="98"/>
      <c r="KOX17" s="98"/>
      <c r="KOY17" s="98"/>
      <c r="KOZ17" s="98"/>
      <c r="KPA17" s="98"/>
      <c r="KPB17" s="98"/>
      <c r="KPC17" s="98"/>
      <c r="KPD17" s="98"/>
      <c r="KPE17" s="98"/>
      <c r="KPF17" s="98"/>
      <c r="KPG17" s="98"/>
      <c r="KPH17" s="98"/>
      <c r="KPI17" s="98"/>
      <c r="KPJ17" s="98"/>
      <c r="KPK17" s="98"/>
      <c r="KPL17" s="98"/>
      <c r="KPM17" s="98"/>
      <c r="KPN17" s="98"/>
      <c r="KPO17" s="98"/>
      <c r="KPP17" s="98"/>
      <c r="KPQ17" s="98"/>
      <c r="KPR17" s="98"/>
      <c r="KPS17" s="98"/>
      <c r="KPT17" s="98"/>
      <c r="KPU17" s="98"/>
      <c r="KPV17" s="98"/>
      <c r="KPW17" s="98"/>
      <c r="KPX17" s="98"/>
      <c r="KPY17" s="98"/>
      <c r="KPZ17" s="98"/>
      <c r="KQA17" s="98"/>
      <c r="KQB17" s="98"/>
      <c r="KQC17" s="98"/>
      <c r="KQD17" s="98"/>
      <c r="KQE17" s="98"/>
      <c r="KQF17" s="98"/>
      <c r="KQG17" s="98"/>
      <c r="KQH17" s="98"/>
      <c r="KQI17" s="98"/>
      <c r="KQJ17" s="98"/>
      <c r="KQK17" s="98"/>
      <c r="KQL17" s="98"/>
      <c r="KQM17" s="98"/>
      <c r="KQN17" s="98"/>
      <c r="KQO17" s="98"/>
      <c r="KQP17" s="98"/>
      <c r="KQQ17" s="98"/>
      <c r="KQR17" s="98"/>
      <c r="KQS17" s="98"/>
      <c r="KQT17" s="98"/>
      <c r="KQU17" s="98"/>
      <c r="KQV17" s="98"/>
      <c r="KQW17" s="98"/>
      <c r="KQX17" s="98"/>
      <c r="KQY17" s="98"/>
      <c r="KQZ17" s="98"/>
      <c r="KRA17" s="98"/>
      <c r="KRB17" s="98"/>
      <c r="KRC17" s="98"/>
      <c r="KRD17" s="98"/>
      <c r="KRE17" s="98"/>
      <c r="KRF17" s="98"/>
      <c r="KRG17" s="98"/>
      <c r="KRH17" s="98"/>
      <c r="KRI17" s="98"/>
      <c r="KRJ17" s="98"/>
      <c r="KRK17" s="98"/>
      <c r="KRL17" s="98"/>
      <c r="KRM17" s="98"/>
      <c r="KRN17" s="98"/>
      <c r="KRO17" s="98"/>
      <c r="KRP17" s="98"/>
      <c r="KRQ17" s="98"/>
      <c r="KRR17" s="98"/>
      <c r="KRS17" s="98"/>
      <c r="KRT17" s="98"/>
      <c r="KRU17" s="98"/>
      <c r="KRV17" s="98"/>
      <c r="KRW17" s="98"/>
      <c r="KRX17" s="98"/>
      <c r="KRY17" s="98"/>
      <c r="KRZ17" s="98"/>
      <c r="KSA17" s="98"/>
      <c r="KSB17" s="98"/>
      <c r="KSC17" s="98"/>
      <c r="KSD17" s="98"/>
      <c r="KSE17" s="98"/>
      <c r="KSF17" s="98"/>
      <c r="KSG17" s="98"/>
      <c r="KSH17" s="98"/>
      <c r="KSI17" s="98"/>
      <c r="KSJ17" s="98"/>
      <c r="KSK17" s="98"/>
      <c r="KSL17" s="98"/>
      <c r="KSM17" s="98"/>
      <c r="KSN17" s="98"/>
      <c r="KSO17" s="98"/>
      <c r="KSP17" s="98"/>
      <c r="KSQ17" s="98"/>
      <c r="KSR17" s="98"/>
      <c r="KSS17" s="98"/>
      <c r="KST17" s="98"/>
      <c r="KSU17" s="98"/>
      <c r="KSV17" s="98"/>
      <c r="KSW17" s="98"/>
      <c r="KSX17" s="98"/>
      <c r="KSY17" s="98"/>
      <c r="KSZ17" s="98"/>
      <c r="KTA17" s="98"/>
      <c r="KTB17" s="98"/>
      <c r="KTC17" s="98"/>
      <c r="KTD17" s="98"/>
      <c r="KTE17" s="98"/>
      <c r="KTF17" s="98"/>
      <c r="KTG17" s="98"/>
      <c r="KTH17" s="98"/>
      <c r="KTI17" s="98"/>
      <c r="KTJ17" s="98"/>
      <c r="KTK17" s="98"/>
      <c r="KTL17" s="98"/>
      <c r="KTM17" s="98"/>
      <c r="KTN17" s="98"/>
      <c r="KTO17" s="98"/>
      <c r="KTP17" s="98"/>
      <c r="KTQ17" s="98"/>
      <c r="KTR17" s="98"/>
      <c r="KTS17" s="98"/>
      <c r="KTT17" s="98"/>
      <c r="KTU17" s="98"/>
      <c r="KTV17" s="98"/>
      <c r="KTW17" s="98"/>
      <c r="KTX17" s="98"/>
      <c r="KTY17" s="98"/>
      <c r="KTZ17" s="98"/>
      <c r="KUA17" s="98"/>
      <c r="KUB17" s="98"/>
      <c r="KUC17" s="98"/>
      <c r="KUD17" s="98"/>
      <c r="KUE17" s="98"/>
      <c r="KUF17" s="98"/>
      <c r="KUG17" s="98"/>
      <c r="KUH17" s="98"/>
      <c r="KUI17" s="98"/>
      <c r="KUJ17" s="98"/>
      <c r="KUK17" s="98"/>
      <c r="KUL17" s="98"/>
      <c r="KUM17" s="98"/>
      <c r="KUN17" s="98"/>
      <c r="KUO17" s="98"/>
      <c r="KUP17" s="98"/>
      <c r="KUQ17" s="98"/>
      <c r="KUR17" s="98"/>
      <c r="KUS17" s="98"/>
      <c r="KUT17" s="98"/>
      <c r="KUU17" s="98"/>
      <c r="KUV17" s="98"/>
      <c r="KUW17" s="98"/>
      <c r="KUX17" s="98"/>
      <c r="KUY17" s="98"/>
      <c r="KUZ17" s="98"/>
      <c r="KVA17" s="98"/>
      <c r="KVB17" s="98"/>
      <c r="KVC17" s="98"/>
      <c r="KVD17" s="98"/>
      <c r="KVE17" s="98"/>
      <c r="KVF17" s="98"/>
      <c r="KVG17" s="98"/>
      <c r="KVH17" s="98"/>
      <c r="KVI17" s="98"/>
      <c r="KVJ17" s="98"/>
      <c r="KVK17" s="98"/>
      <c r="KVL17" s="98"/>
      <c r="KVM17" s="98"/>
      <c r="KVN17" s="98"/>
      <c r="KVO17" s="98"/>
      <c r="KVP17" s="98"/>
      <c r="KVQ17" s="98"/>
      <c r="KVR17" s="98"/>
      <c r="KVS17" s="98"/>
      <c r="KVT17" s="98"/>
      <c r="KVU17" s="98"/>
      <c r="KVV17" s="98"/>
      <c r="KVW17" s="98"/>
      <c r="KVX17" s="98"/>
      <c r="KVY17" s="98"/>
      <c r="KVZ17" s="98"/>
      <c r="KWA17" s="98"/>
      <c r="KWB17" s="98"/>
      <c r="KWC17" s="98"/>
      <c r="KWD17" s="98"/>
      <c r="KWE17" s="98"/>
      <c r="KWF17" s="98"/>
      <c r="KWG17" s="98"/>
      <c r="KWH17" s="98"/>
      <c r="KWI17" s="98"/>
      <c r="KWJ17" s="98"/>
      <c r="KWK17" s="98"/>
      <c r="KWL17" s="98"/>
      <c r="KWM17" s="98"/>
      <c r="KWN17" s="98"/>
      <c r="KWO17" s="98"/>
      <c r="KWP17" s="98"/>
      <c r="KWQ17" s="98"/>
      <c r="KWR17" s="98"/>
      <c r="KWS17" s="98"/>
      <c r="KWT17" s="98"/>
      <c r="KWU17" s="98"/>
      <c r="KWV17" s="98"/>
      <c r="KWW17" s="98"/>
      <c r="KWX17" s="98"/>
      <c r="KWY17" s="98"/>
      <c r="KWZ17" s="98"/>
      <c r="KXA17" s="98"/>
      <c r="KXB17" s="98"/>
      <c r="KXC17" s="98"/>
      <c r="KXD17" s="98"/>
      <c r="KXE17" s="98"/>
      <c r="KXF17" s="98"/>
      <c r="KXG17" s="98"/>
      <c r="KXH17" s="98"/>
      <c r="KXI17" s="98"/>
      <c r="KXJ17" s="98"/>
      <c r="KXK17" s="98"/>
      <c r="KXL17" s="98"/>
      <c r="KXM17" s="98"/>
      <c r="KXN17" s="98"/>
      <c r="KXO17" s="98"/>
      <c r="KXP17" s="98"/>
      <c r="KXQ17" s="98"/>
      <c r="KXR17" s="98"/>
      <c r="KXS17" s="98"/>
      <c r="KXT17" s="98"/>
      <c r="KXU17" s="98"/>
      <c r="KXV17" s="98"/>
      <c r="KXW17" s="98"/>
      <c r="KXX17" s="98"/>
      <c r="KXY17" s="98"/>
      <c r="KXZ17" s="98"/>
      <c r="KYA17" s="98"/>
      <c r="KYB17" s="98"/>
      <c r="KYC17" s="98"/>
      <c r="KYD17" s="98"/>
      <c r="KYE17" s="98"/>
      <c r="KYF17" s="98"/>
      <c r="KYG17" s="98"/>
      <c r="KYH17" s="98"/>
      <c r="KYI17" s="98"/>
      <c r="KYJ17" s="98"/>
      <c r="KYK17" s="98"/>
      <c r="KYL17" s="98"/>
      <c r="KYM17" s="98"/>
      <c r="KYN17" s="98"/>
      <c r="KYO17" s="98"/>
      <c r="KYP17" s="98"/>
      <c r="KYQ17" s="98"/>
      <c r="KYR17" s="98"/>
      <c r="KYS17" s="98"/>
      <c r="KYT17" s="98"/>
      <c r="KYU17" s="98"/>
      <c r="KYV17" s="98"/>
      <c r="KYW17" s="98"/>
      <c r="KYX17" s="98"/>
      <c r="KYY17" s="98"/>
      <c r="KYZ17" s="98"/>
      <c r="KZA17" s="98"/>
      <c r="KZB17" s="98"/>
      <c r="KZC17" s="98"/>
      <c r="KZD17" s="98"/>
      <c r="KZE17" s="98"/>
      <c r="KZF17" s="98"/>
      <c r="KZG17" s="98"/>
      <c r="KZH17" s="98"/>
      <c r="KZI17" s="98"/>
      <c r="KZJ17" s="98"/>
      <c r="KZK17" s="98"/>
      <c r="KZL17" s="98"/>
      <c r="KZM17" s="98"/>
      <c r="KZN17" s="98"/>
      <c r="KZO17" s="98"/>
      <c r="KZP17" s="98"/>
      <c r="KZQ17" s="98"/>
      <c r="KZR17" s="98"/>
      <c r="KZS17" s="98"/>
      <c r="KZT17" s="98"/>
      <c r="KZU17" s="98"/>
      <c r="KZV17" s="98"/>
      <c r="KZW17" s="98"/>
      <c r="KZX17" s="98"/>
      <c r="KZY17" s="98"/>
      <c r="KZZ17" s="98"/>
      <c r="LAA17" s="98"/>
      <c r="LAB17" s="98"/>
      <c r="LAC17" s="98"/>
      <c r="LAD17" s="98"/>
      <c r="LAE17" s="98"/>
      <c r="LAF17" s="98"/>
      <c r="LAG17" s="98"/>
      <c r="LAH17" s="98"/>
      <c r="LAI17" s="98"/>
      <c r="LAJ17" s="98"/>
      <c r="LAK17" s="98"/>
      <c r="LAL17" s="98"/>
      <c r="LAM17" s="98"/>
      <c r="LAN17" s="98"/>
      <c r="LAO17" s="98"/>
      <c r="LAP17" s="98"/>
      <c r="LAQ17" s="98"/>
      <c r="LAR17" s="98"/>
      <c r="LAS17" s="98"/>
      <c r="LAT17" s="98"/>
      <c r="LAU17" s="98"/>
      <c r="LAV17" s="98"/>
      <c r="LAW17" s="98"/>
      <c r="LAX17" s="98"/>
      <c r="LAY17" s="98"/>
      <c r="LAZ17" s="98"/>
      <c r="LBA17" s="98"/>
      <c r="LBB17" s="98"/>
      <c r="LBC17" s="98"/>
      <c r="LBD17" s="98"/>
      <c r="LBE17" s="98"/>
      <c r="LBF17" s="98"/>
      <c r="LBG17" s="98"/>
      <c r="LBH17" s="98"/>
      <c r="LBI17" s="98"/>
      <c r="LBJ17" s="98"/>
      <c r="LBK17" s="98"/>
      <c r="LBL17" s="98"/>
      <c r="LBM17" s="98"/>
      <c r="LBN17" s="98"/>
      <c r="LBO17" s="98"/>
      <c r="LBP17" s="98"/>
      <c r="LBQ17" s="98"/>
      <c r="LBR17" s="98"/>
      <c r="LBS17" s="98"/>
      <c r="LBT17" s="98"/>
      <c r="LBU17" s="98"/>
      <c r="LBV17" s="98"/>
      <c r="LBW17" s="98"/>
      <c r="LBX17" s="98"/>
      <c r="LBY17" s="98"/>
      <c r="LBZ17" s="98"/>
      <c r="LCA17" s="98"/>
      <c r="LCB17" s="98"/>
      <c r="LCC17" s="98"/>
      <c r="LCD17" s="98"/>
      <c r="LCE17" s="98"/>
      <c r="LCF17" s="98"/>
      <c r="LCG17" s="98"/>
      <c r="LCH17" s="98"/>
      <c r="LCI17" s="98"/>
      <c r="LCJ17" s="98"/>
      <c r="LCK17" s="98"/>
      <c r="LCL17" s="98"/>
      <c r="LCM17" s="98"/>
      <c r="LCN17" s="98"/>
      <c r="LCO17" s="98"/>
      <c r="LCP17" s="98"/>
      <c r="LCQ17" s="98"/>
      <c r="LCR17" s="98"/>
      <c r="LCS17" s="98"/>
      <c r="LCT17" s="98"/>
      <c r="LCU17" s="98"/>
      <c r="LCV17" s="98"/>
      <c r="LCW17" s="98"/>
      <c r="LCX17" s="98"/>
      <c r="LCY17" s="98"/>
      <c r="LCZ17" s="98"/>
      <c r="LDA17" s="98"/>
      <c r="LDB17" s="98"/>
      <c r="LDC17" s="98"/>
      <c r="LDD17" s="98"/>
      <c r="LDE17" s="98"/>
      <c r="LDF17" s="98"/>
      <c r="LDG17" s="98"/>
      <c r="LDH17" s="98"/>
      <c r="LDI17" s="98"/>
      <c r="LDJ17" s="98"/>
      <c r="LDK17" s="98"/>
      <c r="LDL17" s="98"/>
      <c r="LDM17" s="98"/>
      <c r="LDN17" s="98"/>
      <c r="LDO17" s="98"/>
      <c r="LDP17" s="98"/>
      <c r="LDQ17" s="98"/>
      <c r="LDR17" s="98"/>
      <c r="LDS17" s="98"/>
      <c r="LDT17" s="98"/>
      <c r="LDU17" s="98"/>
      <c r="LDV17" s="98"/>
      <c r="LDW17" s="98"/>
      <c r="LDX17" s="98"/>
      <c r="LDY17" s="98"/>
      <c r="LDZ17" s="98"/>
      <c r="LEA17" s="98"/>
      <c r="LEB17" s="98"/>
      <c r="LEC17" s="98"/>
      <c r="LED17" s="98"/>
      <c r="LEE17" s="98"/>
      <c r="LEF17" s="98"/>
      <c r="LEG17" s="98"/>
      <c r="LEH17" s="98"/>
      <c r="LEI17" s="98"/>
      <c r="LEJ17" s="98"/>
      <c r="LEK17" s="98"/>
      <c r="LEL17" s="98"/>
      <c r="LEM17" s="98"/>
      <c r="LEN17" s="98"/>
      <c r="LEO17" s="98"/>
      <c r="LEP17" s="98"/>
      <c r="LEQ17" s="98"/>
      <c r="LER17" s="98"/>
      <c r="LES17" s="98"/>
      <c r="LET17" s="98"/>
      <c r="LEU17" s="98"/>
      <c r="LEV17" s="98"/>
      <c r="LEW17" s="98"/>
      <c r="LEX17" s="98"/>
      <c r="LEY17" s="98"/>
      <c r="LEZ17" s="98"/>
      <c r="LFA17" s="98"/>
      <c r="LFB17" s="98"/>
      <c r="LFC17" s="98"/>
      <c r="LFD17" s="98"/>
      <c r="LFE17" s="98"/>
      <c r="LFF17" s="98"/>
      <c r="LFG17" s="98"/>
      <c r="LFH17" s="98"/>
      <c r="LFI17" s="98"/>
      <c r="LFJ17" s="98"/>
      <c r="LFK17" s="98"/>
      <c r="LFL17" s="98"/>
      <c r="LFM17" s="98"/>
      <c r="LFN17" s="98"/>
      <c r="LFO17" s="98"/>
      <c r="LFP17" s="98"/>
      <c r="LFQ17" s="98"/>
      <c r="LFR17" s="98"/>
      <c r="LFS17" s="98"/>
      <c r="LFT17" s="98"/>
      <c r="LFU17" s="98"/>
      <c r="LFV17" s="98"/>
      <c r="LFW17" s="98"/>
      <c r="LFX17" s="98"/>
      <c r="LFY17" s="98"/>
      <c r="LFZ17" s="98"/>
      <c r="LGA17" s="98"/>
      <c r="LGB17" s="98"/>
      <c r="LGC17" s="98"/>
      <c r="LGD17" s="98"/>
      <c r="LGE17" s="98"/>
      <c r="LGF17" s="98"/>
      <c r="LGG17" s="98"/>
      <c r="LGH17" s="98"/>
      <c r="LGI17" s="98"/>
      <c r="LGJ17" s="98"/>
      <c r="LGK17" s="98"/>
      <c r="LGL17" s="98"/>
      <c r="LGM17" s="98"/>
      <c r="LGN17" s="98"/>
      <c r="LGO17" s="98"/>
      <c r="LGP17" s="98"/>
      <c r="LGQ17" s="98"/>
      <c r="LGR17" s="98"/>
      <c r="LGS17" s="98"/>
      <c r="LGT17" s="98"/>
      <c r="LGU17" s="98"/>
      <c r="LGV17" s="98"/>
      <c r="LGW17" s="98"/>
      <c r="LGX17" s="98"/>
      <c r="LGY17" s="98"/>
      <c r="LGZ17" s="98"/>
      <c r="LHA17" s="98"/>
      <c r="LHB17" s="98"/>
      <c r="LHC17" s="98"/>
      <c r="LHD17" s="98"/>
      <c r="LHE17" s="98"/>
      <c r="LHF17" s="98"/>
      <c r="LHG17" s="98"/>
      <c r="LHH17" s="98"/>
      <c r="LHI17" s="98"/>
      <c r="LHJ17" s="98"/>
      <c r="LHK17" s="98"/>
      <c r="LHL17" s="98"/>
      <c r="LHM17" s="98"/>
      <c r="LHN17" s="98"/>
      <c r="LHO17" s="98"/>
      <c r="LHP17" s="98"/>
      <c r="LHQ17" s="98"/>
      <c r="LHR17" s="98"/>
      <c r="LHS17" s="98"/>
      <c r="LHT17" s="98"/>
      <c r="LHU17" s="98"/>
      <c r="LHV17" s="98"/>
      <c r="LHW17" s="98"/>
      <c r="LHX17" s="98"/>
      <c r="LHY17" s="98"/>
      <c r="LHZ17" s="98"/>
      <c r="LIA17" s="98"/>
      <c r="LIB17" s="98"/>
      <c r="LIC17" s="98"/>
      <c r="LID17" s="98"/>
      <c r="LIE17" s="98"/>
      <c r="LIF17" s="98"/>
      <c r="LIG17" s="98"/>
      <c r="LIH17" s="98"/>
      <c r="LII17" s="98"/>
      <c r="LIJ17" s="98"/>
      <c r="LIK17" s="98"/>
      <c r="LIL17" s="98"/>
      <c r="LIM17" s="98"/>
      <c r="LIN17" s="98"/>
      <c r="LIO17" s="98"/>
      <c r="LIP17" s="98"/>
      <c r="LIQ17" s="98"/>
      <c r="LIR17" s="98"/>
      <c r="LIS17" s="98"/>
      <c r="LIT17" s="98"/>
      <c r="LIU17" s="98"/>
      <c r="LIV17" s="98"/>
      <c r="LIW17" s="98"/>
      <c r="LIX17" s="98"/>
      <c r="LIY17" s="98"/>
      <c r="LIZ17" s="98"/>
      <c r="LJA17" s="98"/>
      <c r="LJB17" s="98"/>
      <c r="LJC17" s="98"/>
      <c r="LJD17" s="98"/>
      <c r="LJE17" s="98"/>
      <c r="LJF17" s="98"/>
      <c r="LJG17" s="98"/>
      <c r="LJH17" s="98"/>
      <c r="LJI17" s="98"/>
      <c r="LJJ17" s="98"/>
      <c r="LJK17" s="98"/>
      <c r="LJL17" s="98"/>
      <c r="LJM17" s="98"/>
      <c r="LJN17" s="98"/>
      <c r="LJO17" s="98"/>
      <c r="LJP17" s="98"/>
      <c r="LJQ17" s="98"/>
      <c r="LJR17" s="98"/>
      <c r="LJS17" s="98"/>
      <c r="LJT17" s="98"/>
      <c r="LJU17" s="98"/>
      <c r="LJV17" s="98"/>
      <c r="LJW17" s="98"/>
      <c r="LJX17" s="98"/>
      <c r="LJY17" s="98"/>
      <c r="LJZ17" s="98"/>
      <c r="LKA17" s="98"/>
      <c r="LKB17" s="98"/>
      <c r="LKC17" s="98"/>
      <c r="LKD17" s="98"/>
      <c r="LKE17" s="98"/>
      <c r="LKF17" s="98"/>
      <c r="LKG17" s="98"/>
      <c r="LKH17" s="98"/>
      <c r="LKI17" s="98"/>
      <c r="LKJ17" s="98"/>
      <c r="LKK17" s="98"/>
      <c r="LKL17" s="98"/>
      <c r="LKM17" s="98"/>
      <c r="LKN17" s="98"/>
      <c r="LKO17" s="98"/>
      <c r="LKP17" s="98"/>
      <c r="LKQ17" s="98"/>
      <c r="LKR17" s="98"/>
      <c r="LKS17" s="98"/>
      <c r="LKT17" s="98"/>
      <c r="LKU17" s="98"/>
      <c r="LKV17" s="98"/>
      <c r="LKW17" s="98"/>
      <c r="LKX17" s="98"/>
      <c r="LKY17" s="98"/>
      <c r="LKZ17" s="98"/>
      <c r="LLA17" s="98"/>
      <c r="LLB17" s="98"/>
      <c r="LLC17" s="98"/>
      <c r="LLD17" s="98"/>
      <c r="LLE17" s="98"/>
      <c r="LLF17" s="98"/>
      <c r="LLG17" s="98"/>
      <c r="LLH17" s="98"/>
      <c r="LLI17" s="98"/>
      <c r="LLJ17" s="98"/>
      <c r="LLK17" s="98"/>
      <c r="LLL17" s="98"/>
      <c r="LLM17" s="98"/>
      <c r="LLN17" s="98"/>
      <c r="LLO17" s="98"/>
      <c r="LLP17" s="98"/>
      <c r="LLQ17" s="98"/>
      <c r="LLR17" s="98"/>
      <c r="LLS17" s="98"/>
      <c r="LLT17" s="98"/>
      <c r="LLU17" s="98"/>
      <c r="LLV17" s="98"/>
      <c r="LLW17" s="98"/>
      <c r="LLX17" s="98"/>
      <c r="LLY17" s="98"/>
      <c r="LLZ17" s="98"/>
      <c r="LMA17" s="98"/>
      <c r="LMB17" s="98"/>
      <c r="LMC17" s="98"/>
      <c r="LMD17" s="98"/>
      <c r="LME17" s="98"/>
      <c r="LMF17" s="98"/>
      <c r="LMG17" s="98"/>
      <c r="LMH17" s="98"/>
      <c r="LMI17" s="98"/>
      <c r="LMJ17" s="98"/>
      <c r="LMK17" s="98"/>
      <c r="LML17" s="98"/>
      <c r="LMM17" s="98"/>
      <c r="LMN17" s="98"/>
      <c r="LMO17" s="98"/>
      <c r="LMP17" s="98"/>
      <c r="LMQ17" s="98"/>
      <c r="LMR17" s="98"/>
      <c r="LMS17" s="98"/>
      <c r="LMT17" s="98"/>
      <c r="LMU17" s="98"/>
      <c r="LMV17" s="98"/>
      <c r="LMW17" s="98"/>
      <c r="LMX17" s="98"/>
      <c r="LMY17" s="98"/>
      <c r="LMZ17" s="98"/>
      <c r="LNA17" s="98"/>
      <c r="LNB17" s="98"/>
      <c r="LNC17" s="98"/>
      <c r="LND17" s="98"/>
      <c r="LNE17" s="98"/>
      <c r="LNF17" s="98"/>
      <c r="LNG17" s="98"/>
      <c r="LNH17" s="98"/>
      <c r="LNI17" s="98"/>
      <c r="LNJ17" s="98"/>
      <c r="LNK17" s="98"/>
      <c r="LNL17" s="98"/>
      <c r="LNM17" s="98"/>
      <c r="LNN17" s="98"/>
      <c r="LNO17" s="98"/>
      <c r="LNP17" s="98"/>
      <c r="LNQ17" s="98"/>
      <c r="LNR17" s="98"/>
      <c r="LNS17" s="98"/>
      <c r="LNT17" s="98"/>
      <c r="LNU17" s="98"/>
      <c r="LNV17" s="98"/>
      <c r="LNW17" s="98"/>
      <c r="LNX17" s="98"/>
      <c r="LNY17" s="98"/>
      <c r="LNZ17" s="98"/>
      <c r="LOA17" s="98"/>
      <c r="LOB17" s="98"/>
      <c r="LOC17" s="98"/>
      <c r="LOD17" s="98"/>
      <c r="LOE17" s="98"/>
      <c r="LOF17" s="98"/>
      <c r="LOG17" s="98"/>
      <c r="LOH17" s="98"/>
      <c r="LOI17" s="98"/>
      <c r="LOJ17" s="98"/>
      <c r="LOK17" s="98"/>
      <c r="LOL17" s="98"/>
      <c r="LOM17" s="98"/>
      <c r="LON17" s="98"/>
      <c r="LOO17" s="98"/>
      <c r="LOP17" s="98"/>
      <c r="LOQ17" s="98"/>
      <c r="LOR17" s="98"/>
      <c r="LOS17" s="98"/>
      <c r="LOT17" s="98"/>
      <c r="LOU17" s="98"/>
      <c r="LOV17" s="98"/>
      <c r="LOW17" s="98"/>
      <c r="LOX17" s="98"/>
      <c r="LOY17" s="98"/>
      <c r="LOZ17" s="98"/>
      <c r="LPA17" s="98"/>
      <c r="LPB17" s="98"/>
      <c r="LPC17" s="98"/>
      <c r="LPD17" s="98"/>
      <c r="LPE17" s="98"/>
      <c r="LPF17" s="98"/>
      <c r="LPG17" s="98"/>
      <c r="LPH17" s="98"/>
      <c r="LPI17" s="98"/>
      <c r="LPJ17" s="98"/>
      <c r="LPK17" s="98"/>
      <c r="LPL17" s="98"/>
      <c r="LPM17" s="98"/>
      <c r="LPN17" s="98"/>
      <c r="LPO17" s="98"/>
      <c r="LPP17" s="98"/>
      <c r="LPQ17" s="98"/>
      <c r="LPR17" s="98"/>
      <c r="LPS17" s="98"/>
      <c r="LPT17" s="98"/>
      <c r="LPU17" s="98"/>
      <c r="LPV17" s="98"/>
      <c r="LPW17" s="98"/>
      <c r="LPX17" s="98"/>
      <c r="LPY17" s="98"/>
      <c r="LPZ17" s="98"/>
      <c r="LQA17" s="98"/>
      <c r="LQB17" s="98"/>
      <c r="LQC17" s="98"/>
      <c r="LQD17" s="98"/>
      <c r="LQE17" s="98"/>
      <c r="LQF17" s="98"/>
      <c r="LQG17" s="98"/>
      <c r="LQH17" s="98"/>
      <c r="LQI17" s="98"/>
      <c r="LQJ17" s="98"/>
      <c r="LQK17" s="98"/>
      <c r="LQL17" s="98"/>
      <c r="LQM17" s="98"/>
      <c r="LQN17" s="98"/>
      <c r="LQO17" s="98"/>
      <c r="LQP17" s="98"/>
      <c r="LQQ17" s="98"/>
      <c r="LQR17" s="98"/>
      <c r="LQS17" s="98"/>
      <c r="LQT17" s="98"/>
      <c r="LQU17" s="98"/>
      <c r="LQV17" s="98"/>
      <c r="LQW17" s="98"/>
      <c r="LQX17" s="98"/>
      <c r="LQY17" s="98"/>
      <c r="LQZ17" s="98"/>
      <c r="LRA17" s="98"/>
      <c r="LRB17" s="98"/>
      <c r="LRC17" s="98"/>
      <c r="LRD17" s="98"/>
      <c r="LRE17" s="98"/>
      <c r="LRF17" s="98"/>
      <c r="LRG17" s="98"/>
      <c r="LRH17" s="98"/>
      <c r="LRI17" s="98"/>
      <c r="LRJ17" s="98"/>
      <c r="LRK17" s="98"/>
      <c r="LRL17" s="98"/>
      <c r="LRM17" s="98"/>
      <c r="LRN17" s="98"/>
      <c r="LRO17" s="98"/>
      <c r="LRP17" s="98"/>
      <c r="LRQ17" s="98"/>
      <c r="LRR17" s="98"/>
      <c r="LRS17" s="98"/>
      <c r="LRT17" s="98"/>
      <c r="LRU17" s="98"/>
      <c r="LRV17" s="98"/>
      <c r="LRW17" s="98"/>
      <c r="LRX17" s="98"/>
      <c r="LRY17" s="98"/>
      <c r="LRZ17" s="98"/>
      <c r="LSA17" s="98"/>
      <c r="LSB17" s="98"/>
      <c r="LSC17" s="98"/>
      <c r="LSD17" s="98"/>
      <c r="LSE17" s="98"/>
      <c r="LSF17" s="98"/>
      <c r="LSG17" s="98"/>
      <c r="LSH17" s="98"/>
      <c r="LSI17" s="98"/>
      <c r="LSJ17" s="98"/>
      <c r="LSK17" s="98"/>
      <c r="LSL17" s="98"/>
      <c r="LSM17" s="98"/>
      <c r="LSN17" s="98"/>
      <c r="LSO17" s="98"/>
      <c r="LSP17" s="98"/>
      <c r="LSQ17" s="98"/>
      <c r="LSR17" s="98"/>
      <c r="LSS17" s="98"/>
      <c r="LST17" s="98"/>
      <c r="LSU17" s="98"/>
      <c r="LSV17" s="98"/>
      <c r="LSW17" s="98"/>
      <c r="LSX17" s="98"/>
      <c r="LSY17" s="98"/>
      <c r="LSZ17" s="98"/>
      <c r="LTA17" s="98"/>
      <c r="LTB17" s="98"/>
      <c r="LTC17" s="98"/>
      <c r="LTD17" s="98"/>
      <c r="LTE17" s="98"/>
      <c r="LTF17" s="98"/>
      <c r="LTG17" s="98"/>
      <c r="LTH17" s="98"/>
      <c r="LTI17" s="98"/>
      <c r="LTJ17" s="98"/>
      <c r="LTK17" s="98"/>
      <c r="LTL17" s="98"/>
      <c r="LTM17" s="98"/>
      <c r="LTN17" s="98"/>
      <c r="LTO17" s="98"/>
      <c r="LTP17" s="98"/>
      <c r="LTQ17" s="98"/>
      <c r="LTR17" s="98"/>
      <c r="LTS17" s="98"/>
      <c r="LTT17" s="98"/>
      <c r="LTU17" s="98"/>
      <c r="LTV17" s="98"/>
      <c r="LTW17" s="98"/>
      <c r="LTX17" s="98"/>
      <c r="LTY17" s="98"/>
      <c r="LTZ17" s="98"/>
      <c r="LUA17" s="98"/>
      <c r="LUB17" s="98"/>
      <c r="LUC17" s="98"/>
      <c r="LUD17" s="98"/>
      <c r="LUE17" s="98"/>
      <c r="LUF17" s="98"/>
      <c r="LUG17" s="98"/>
      <c r="LUH17" s="98"/>
      <c r="LUI17" s="98"/>
      <c r="LUJ17" s="98"/>
      <c r="LUK17" s="98"/>
      <c r="LUL17" s="98"/>
      <c r="LUM17" s="98"/>
      <c r="LUN17" s="98"/>
      <c r="LUO17" s="98"/>
      <c r="LUP17" s="98"/>
      <c r="LUQ17" s="98"/>
      <c r="LUR17" s="98"/>
      <c r="LUS17" s="98"/>
      <c r="LUT17" s="98"/>
      <c r="LUU17" s="98"/>
      <c r="LUV17" s="98"/>
      <c r="LUW17" s="98"/>
      <c r="LUX17" s="98"/>
      <c r="LUY17" s="98"/>
      <c r="LUZ17" s="98"/>
      <c r="LVA17" s="98"/>
      <c r="LVB17" s="98"/>
      <c r="LVC17" s="98"/>
      <c r="LVD17" s="98"/>
      <c r="LVE17" s="98"/>
      <c r="LVF17" s="98"/>
      <c r="LVG17" s="98"/>
      <c r="LVH17" s="98"/>
      <c r="LVI17" s="98"/>
      <c r="LVJ17" s="98"/>
      <c r="LVK17" s="98"/>
      <c r="LVL17" s="98"/>
      <c r="LVM17" s="98"/>
      <c r="LVN17" s="98"/>
      <c r="LVO17" s="98"/>
      <c r="LVP17" s="98"/>
      <c r="LVQ17" s="98"/>
      <c r="LVR17" s="98"/>
      <c r="LVS17" s="98"/>
      <c r="LVT17" s="98"/>
      <c r="LVU17" s="98"/>
      <c r="LVV17" s="98"/>
      <c r="LVW17" s="98"/>
      <c r="LVX17" s="98"/>
      <c r="LVY17" s="98"/>
      <c r="LVZ17" s="98"/>
      <c r="LWA17" s="98"/>
      <c r="LWB17" s="98"/>
      <c r="LWC17" s="98"/>
      <c r="LWD17" s="98"/>
      <c r="LWE17" s="98"/>
      <c r="LWF17" s="98"/>
      <c r="LWG17" s="98"/>
      <c r="LWH17" s="98"/>
      <c r="LWI17" s="98"/>
      <c r="LWJ17" s="98"/>
      <c r="LWK17" s="98"/>
      <c r="LWL17" s="98"/>
      <c r="LWM17" s="98"/>
      <c r="LWN17" s="98"/>
      <c r="LWO17" s="98"/>
      <c r="LWP17" s="98"/>
      <c r="LWQ17" s="98"/>
      <c r="LWR17" s="98"/>
      <c r="LWS17" s="98"/>
      <c r="LWT17" s="98"/>
      <c r="LWU17" s="98"/>
      <c r="LWV17" s="98"/>
      <c r="LWW17" s="98"/>
      <c r="LWX17" s="98"/>
      <c r="LWY17" s="98"/>
      <c r="LWZ17" s="98"/>
      <c r="LXA17" s="98"/>
      <c r="LXB17" s="98"/>
      <c r="LXC17" s="98"/>
      <c r="LXD17" s="98"/>
      <c r="LXE17" s="98"/>
      <c r="LXF17" s="98"/>
      <c r="LXG17" s="98"/>
      <c r="LXH17" s="98"/>
      <c r="LXI17" s="98"/>
      <c r="LXJ17" s="98"/>
      <c r="LXK17" s="98"/>
      <c r="LXL17" s="98"/>
      <c r="LXM17" s="98"/>
      <c r="LXN17" s="98"/>
      <c r="LXO17" s="98"/>
      <c r="LXP17" s="98"/>
      <c r="LXQ17" s="98"/>
      <c r="LXR17" s="98"/>
      <c r="LXS17" s="98"/>
      <c r="LXT17" s="98"/>
      <c r="LXU17" s="98"/>
      <c r="LXV17" s="98"/>
      <c r="LXW17" s="98"/>
      <c r="LXX17" s="98"/>
      <c r="LXY17" s="98"/>
      <c r="LXZ17" s="98"/>
      <c r="LYA17" s="98"/>
      <c r="LYB17" s="98"/>
      <c r="LYC17" s="98"/>
      <c r="LYD17" s="98"/>
      <c r="LYE17" s="98"/>
      <c r="LYF17" s="98"/>
      <c r="LYG17" s="98"/>
      <c r="LYH17" s="98"/>
      <c r="LYI17" s="98"/>
      <c r="LYJ17" s="98"/>
      <c r="LYK17" s="98"/>
      <c r="LYL17" s="98"/>
      <c r="LYM17" s="98"/>
      <c r="LYN17" s="98"/>
      <c r="LYO17" s="98"/>
      <c r="LYP17" s="98"/>
      <c r="LYQ17" s="98"/>
      <c r="LYR17" s="98"/>
      <c r="LYS17" s="98"/>
      <c r="LYT17" s="98"/>
      <c r="LYU17" s="98"/>
      <c r="LYV17" s="98"/>
      <c r="LYW17" s="98"/>
      <c r="LYX17" s="98"/>
      <c r="LYY17" s="98"/>
      <c r="LYZ17" s="98"/>
      <c r="LZA17" s="98"/>
      <c r="LZB17" s="98"/>
      <c r="LZC17" s="98"/>
      <c r="LZD17" s="98"/>
      <c r="LZE17" s="98"/>
      <c r="LZF17" s="98"/>
      <c r="LZG17" s="98"/>
      <c r="LZH17" s="98"/>
      <c r="LZI17" s="98"/>
      <c r="LZJ17" s="98"/>
      <c r="LZK17" s="98"/>
      <c r="LZL17" s="98"/>
      <c r="LZM17" s="98"/>
      <c r="LZN17" s="98"/>
      <c r="LZO17" s="98"/>
      <c r="LZP17" s="98"/>
      <c r="LZQ17" s="98"/>
      <c r="LZR17" s="98"/>
      <c r="LZS17" s="98"/>
      <c r="LZT17" s="98"/>
      <c r="LZU17" s="98"/>
      <c r="LZV17" s="98"/>
      <c r="LZW17" s="98"/>
      <c r="LZX17" s="98"/>
      <c r="LZY17" s="98"/>
      <c r="LZZ17" s="98"/>
      <c r="MAA17" s="98"/>
      <c r="MAB17" s="98"/>
      <c r="MAC17" s="98"/>
      <c r="MAD17" s="98"/>
      <c r="MAE17" s="98"/>
      <c r="MAF17" s="98"/>
      <c r="MAG17" s="98"/>
      <c r="MAH17" s="98"/>
      <c r="MAI17" s="98"/>
      <c r="MAJ17" s="98"/>
      <c r="MAK17" s="98"/>
      <c r="MAL17" s="98"/>
      <c r="MAM17" s="98"/>
      <c r="MAN17" s="98"/>
      <c r="MAO17" s="98"/>
      <c r="MAP17" s="98"/>
      <c r="MAQ17" s="98"/>
      <c r="MAR17" s="98"/>
      <c r="MAS17" s="98"/>
      <c r="MAT17" s="98"/>
      <c r="MAU17" s="98"/>
      <c r="MAV17" s="98"/>
      <c r="MAW17" s="98"/>
      <c r="MAX17" s="98"/>
      <c r="MAY17" s="98"/>
      <c r="MAZ17" s="98"/>
      <c r="MBA17" s="98"/>
      <c r="MBB17" s="98"/>
      <c r="MBC17" s="98"/>
      <c r="MBD17" s="98"/>
      <c r="MBE17" s="98"/>
      <c r="MBF17" s="98"/>
      <c r="MBG17" s="98"/>
      <c r="MBH17" s="98"/>
      <c r="MBI17" s="98"/>
      <c r="MBJ17" s="98"/>
      <c r="MBK17" s="98"/>
      <c r="MBL17" s="98"/>
      <c r="MBM17" s="98"/>
      <c r="MBN17" s="98"/>
      <c r="MBO17" s="98"/>
      <c r="MBP17" s="98"/>
      <c r="MBQ17" s="98"/>
      <c r="MBR17" s="98"/>
      <c r="MBS17" s="98"/>
      <c r="MBT17" s="98"/>
      <c r="MBU17" s="98"/>
      <c r="MBV17" s="98"/>
      <c r="MBW17" s="98"/>
      <c r="MBX17" s="98"/>
      <c r="MBY17" s="98"/>
      <c r="MBZ17" s="98"/>
      <c r="MCA17" s="98"/>
      <c r="MCB17" s="98"/>
      <c r="MCC17" s="98"/>
      <c r="MCD17" s="98"/>
      <c r="MCE17" s="98"/>
      <c r="MCF17" s="98"/>
      <c r="MCG17" s="98"/>
      <c r="MCH17" s="98"/>
      <c r="MCI17" s="98"/>
      <c r="MCJ17" s="98"/>
      <c r="MCK17" s="98"/>
      <c r="MCL17" s="98"/>
      <c r="MCM17" s="98"/>
      <c r="MCN17" s="98"/>
      <c r="MCO17" s="98"/>
      <c r="MCP17" s="98"/>
      <c r="MCQ17" s="98"/>
      <c r="MCR17" s="98"/>
      <c r="MCS17" s="98"/>
      <c r="MCT17" s="98"/>
      <c r="MCU17" s="98"/>
      <c r="MCV17" s="98"/>
      <c r="MCW17" s="98"/>
      <c r="MCX17" s="98"/>
      <c r="MCY17" s="98"/>
      <c r="MCZ17" s="98"/>
      <c r="MDA17" s="98"/>
      <c r="MDB17" s="98"/>
      <c r="MDC17" s="98"/>
      <c r="MDD17" s="98"/>
      <c r="MDE17" s="98"/>
      <c r="MDF17" s="98"/>
      <c r="MDG17" s="98"/>
      <c r="MDH17" s="98"/>
      <c r="MDI17" s="98"/>
      <c r="MDJ17" s="98"/>
      <c r="MDK17" s="98"/>
      <c r="MDL17" s="98"/>
      <c r="MDM17" s="98"/>
      <c r="MDN17" s="98"/>
      <c r="MDO17" s="98"/>
      <c r="MDP17" s="98"/>
      <c r="MDQ17" s="98"/>
      <c r="MDR17" s="98"/>
      <c r="MDS17" s="98"/>
      <c r="MDT17" s="98"/>
      <c r="MDU17" s="98"/>
      <c r="MDV17" s="98"/>
      <c r="MDW17" s="98"/>
      <c r="MDX17" s="98"/>
      <c r="MDY17" s="98"/>
      <c r="MDZ17" s="98"/>
      <c r="MEA17" s="98"/>
      <c r="MEB17" s="98"/>
      <c r="MEC17" s="98"/>
      <c r="MED17" s="98"/>
      <c r="MEE17" s="98"/>
      <c r="MEF17" s="98"/>
      <c r="MEG17" s="98"/>
      <c r="MEH17" s="98"/>
      <c r="MEI17" s="98"/>
      <c r="MEJ17" s="98"/>
      <c r="MEK17" s="98"/>
      <c r="MEL17" s="98"/>
      <c r="MEM17" s="98"/>
      <c r="MEN17" s="98"/>
      <c r="MEO17" s="98"/>
      <c r="MEP17" s="98"/>
      <c r="MEQ17" s="98"/>
      <c r="MER17" s="98"/>
      <c r="MES17" s="98"/>
      <c r="MET17" s="98"/>
      <c r="MEU17" s="98"/>
      <c r="MEV17" s="98"/>
      <c r="MEW17" s="98"/>
      <c r="MEX17" s="98"/>
      <c r="MEY17" s="98"/>
      <c r="MEZ17" s="98"/>
      <c r="MFA17" s="98"/>
      <c r="MFB17" s="98"/>
      <c r="MFC17" s="98"/>
      <c r="MFD17" s="98"/>
      <c r="MFE17" s="98"/>
      <c r="MFF17" s="98"/>
      <c r="MFG17" s="98"/>
      <c r="MFH17" s="98"/>
      <c r="MFI17" s="98"/>
      <c r="MFJ17" s="98"/>
      <c r="MFK17" s="98"/>
      <c r="MFL17" s="98"/>
      <c r="MFM17" s="98"/>
      <c r="MFN17" s="98"/>
      <c r="MFO17" s="98"/>
      <c r="MFP17" s="98"/>
      <c r="MFQ17" s="98"/>
      <c r="MFR17" s="98"/>
      <c r="MFS17" s="98"/>
      <c r="MFT17" s="98"/>
      <c r="MFU17" s="98"/>
      <c r="MFV17" s="98"/>
      <c r="MFW17" s="98"/>
      <c r="MFX17" s="98"/>
      <c r="MFY17" s="98"/>
      <c r="MFZ17" s="98"/>
      <c r="MGA17" s="98"/>
      <c r="MGB17" s="98"/>
      <c r="MGC17" s="98"/>
      <c r="MGD17" s="98"/>
      <c r="MGE17" s="98"/>
      <c r="MGF17" s="98"/>
      <c r="MGG17" s="98"/>
      <c r="MGH17" s="98"/>
      <c r="MGI17" s="98"/>
      <c r="MGJ17" s="98"/>
      <c r="MGK17" s="98"/>
      <c r="MGL17" s="98"/>
      <c r="MGM17" s="98"/>
      <c r="MGN17" s="98"/>
      <c r="MGO17" s="98"/>
      <c r="MGP17" s="98"/>
      <c r="MGQ17" s="98"/>
      <c r="MGR17" s="98"/>
      <c r="MGS17" s="98"/>
      <c r="MGT17" s="98"/>
      <c r="MGU17" s="98"/>
      <c r="MGV17" s="98"/>
      <c r="MGW17" s="98"/>
      <c r="MGX17" s="98"/>
      <c r="MGY17" s="98"/>
      <c r="MGZ17" s="98"/>
      <c r="MHA17" s="98"/>
      <c r="MHB17" s="98"/>
      <c r="MHC17" s="98"/>
      <c r="MHD17" s="98"/>
      <c r="MHE17" s="98"/>
      <c r="MHF17" s="98"/>
      <c r="MHG17" s="98"/>
      <c r="MHH17" s="98"/>
      <c r="MHI17" s="98"/>
      <c r="MHJ17" s="98"/>
      <c r="MHK17" s="98"/>
      <c r="MHL17" s="98"/>
      <c r="MHM17" s="98"/>
      <c r="MHN17" s="98"/>
      <c r="MHO17" s="98"/>
      <c r="MHP17" s="98"/>
      <c r="MHQ17" s="98"/>
      <c r="MHR17" s="98"/>
      <c r="MHS17" s="98"/>
      <c r="MHT17" s="98"/>
      <c r="MHU17" s="98"/>
      <c r="MHV17" s="98"/>
      <c r="MHW17" s="98"/>
      <c r="MHX17" s="98"/>
      <c r="MHY17" s="98"/>
      <c r="MHZ17" s="98"/>
      <c r="MIA17" s="98"/>
      <c r="MIB17" s="98"/>
      <c r="MIC17" s="98"/>
      <c r="MID17" s="98"/>
      <c r="MIE17" s="98"/>
      <c r="MIF17" s="98"/>
      <c r="MIG17" s="98"/>
      <c r="MIH17" s="98"/>
      <c r="MII17" s="98"/>
      <c r="MIJ17" s="98"/>
      <c r="MIK17" s="98"/>
      <c r="MIL17" s="98"/>
      <c r="MIM17" s="98"/>
      <c r="MIN17" s="98"/>
      <c r="MIO17" s="98"/>
      <c r="MIP17" s="98"/>
      <c r="MIQ17" s="98"/>
      <c r="MIR17" s="98"/>
      <c r="MIS17" s="98"/>
      <c r="MIT17" s="98"/>
      <c r="MIU17" s="98"/>
      <c r="MIV17" s="98"/>
      <c r="MIW17" s="98"/>
      <c r="MIX17" s="98"/>
      <c r="MIY17" s="98"/>
      <c r="MIZ17" s="98"/>
      <c r="MJA17" s="98"/>
      <c r="MJB17" s="98"/>
      <c r="MJC17" s="98"/>
      <c r="MJD17" s="98"/>
      <c r="MJE17" s="98"/>
      <c r="MJF17" s="98"/>
      <c r="MJG17" s="98"/>
      <c r="MJH17" s="98"/>
      <c r="MJI17" s="98"/>
      <c r="MJJ17" s="98"/>
      <c r="MJK17" s="98"/>
      <c r="MJL17" s="98"/>
      <c r="MJM17" s="98"/>
      <c r="MJN17" s="98"/>
      <c r="MJO17" s="98"/>
      <c r="MJP17" s="98"/>
      <c r="MJQ17" s="98"/>
      <c r="MJR17" s="98"/>
      <c r="MJS17" s="98"/>
      <c r="MJT17" s="98"/>
      <c r="MJU17" s="98"/>
      <c r="MJV17" s="98"/>
      <c r="MJW17" s="98"/>
      <c r="MJX17" s="98"/>
      <c r="MJY17" s="98"/>
      <c r="MJZ17" s="98"/>
      <c r="MKA17" s="98"/>
      <c r="MKB17" s="98"/>
      <c r="MKC17" s="98"/>
      <c r="MKD17" s="98"/>
      <c r="MKE17" s="98"/>
      <c r="MKF17" s="98"/>
      <c r="MKG17" s="98"/>
      <c r="MKH17" s="98"/>
      <c r="MKI17" s="98"/>
      <c r="MKJ17" s="98"/>
      <c r="MKK17" s="98"/>
      <c r="MKL17" s="98"/>
      <c r="MKM17" s="98"/>
      <c r="MKN17" s="98"/>
      <c r="MKO17" s="98"/>
      <c r="MKP17" s="98"/>
      <c r="MKQ17" s="98"/>
      <c r="MKR17" s="98"/>
      <c r="MKS17" s="98"/>
      <c r="MKT17" s="98"/>
      <c r="MKU17" s="98"/>
      <c r="MKV17" s="98"/>
      <c r="MKW17" s="98"/>
      <c r="MKX17" s="98"/>
      <c r="MKY17" s="98"/>
      <c r="MKZ17" s="98"/>
      <c r="MLA17" s="98"/>
      <c r="MLB17" s="98"/>
      <c r="MLC17" s="98"/>
      <c r="MLD17" s="98"/>
      <c r="MLE17" s="98"/>
      <c r="MLF17" s="98"/>
      <c r="MLG17" s="98"/>
      <c r="MLH17" s="98"/>
      <c r="MLI17" s="98"/>
      <c r="MLJ17" s="98"/>
      <c r="MLK17" s="98"/>
      <c r="MLL17" s="98"/>
      <c r="MLM17" s="98"/>
      <c r="MLN17" s="98"/>
      <c r="MLO17" s="98"/>
      <c r="MLP17" s="98"/>
      <c r="MLQ17" s="98"/>
      <c r="MLR17" s="98"/>
      <c r="MLS17" s="98"/>
      <c r="MLT17" s="98"/>
      <c r="MLU17" s="98"/>
      <c r="MLV17" s="98"/>
      <c r="MLW17" s="98"/>
      <c r="MLX17" s="98"/>
      <c r="MLY17" s="98"/>
      <c r="MLZ17" s="98"/>
      <c r="MMA17" s="98"/>
      <c r="MMB17" s="98"/>
      <c r="MMC17" s="98"/>
      <c r="MMD17" s="98"/>
      <c r="MME17" s="98"/>
      <c r="MMF17" s="98"/>
      <c r="MMG17" s="98"/>
      <c r="MMH17" s="98"/>
      <c r="MMI17" s="98"/>
      <c r="MMJ17" s="98"/>
      <c r="MMK17" s="98"/>
      <c r="MML17" s="98"/>
      <c r="MMM17" s="98"/>
      <c r="MMN17" s="98"/>
      <c r="MMO17" s="98"/>
      <c r="MMP17" s="98"/>
      <c r="MMQ17" s="98"/>
      <c r="MMR17" s="98"/>
      <c r="MMS17" s="98"/>
      <c r="MMT17" s="98"/>
      <c r="MMU17" s="98"/>
      <c r="MMV17" s="98"/>
      <c r="MMW17" s="98"/>
      <c r="MMX17" s="98"/>
      <c r="MMY17" s="98"/>
      <c r="MMZ17" s="98"/>
      <c r="MNA17" s="98"/>
      <c r="MNB17" s="98"/>
      <c r="MNC17" s="98"/>
      <c r="MND17" s="98"/>
      <c r="MNE17" s="98"/>
      <c r="MNF17" s="98"/>
      <c r="MNG17" s="98"/>
      <c r="MNH17" s="98"/>
      <c r="MNI17" s="98"/>
      <c r="MNJ17" s="98"/>
      <c r="MNK17" s="98"/>
      <c r="MNL17" s="98"/>
      <c r="MNM17" s="98"/>
      <c r="MNN17" s="98"/>
      <c r="MNO17" s="98"/>
      <c r="MNP17" s="98"/>
      <c r="MNQ17" s="98"/>
      <c r="MNR17" s="98"/>
      <c r="MNS17" s="98"/>
      <c r="MNT17" s="98"/>
      <c r="MNU17" s="98"/>
      <c r="MNV17" s="98"/>
      <c r="MNW17" s="98"/>
      <c r="MNX17" s="98"/>
      <c r="MNY17" s="98"/>
      <c r="MNZ17" s="98"/>
      <c r="MOA17" s="98"/>
      <c r="MOB17" s="98"/>
      <c r="MOC17" s="98"/>
      <c r="MOD17" s="98"/>
      <c r="MOE17" s="98"/>
      <c r="MOF17" s="98"/>
      <c r="MOG17" s="98"/>
      <c r="MOH17" s="98"/>
      <c r="MOI17" s="98"/>
      <c r="MOJ17" s="98"/>
      <c r="MOK17" s="98"/>
      <c r="MOL17" s="98"/>
      <c r="MOM17" s="98"/>
      <c r="MON17" s="98"/>
      <c r="MOO17" s="98"/>
      <c r="MOP17" s="98"/>
      <c r="MOQ17" s="98"/>
      <c r="MOR17" s="98"/>
      <c r="MOS17" s="98"/>
      <c r="MOT17" s="98"/>
      <c r="MOU17" s="98"/>
      <c r="MOV17" s="98"/>
      <c r="MOW17" s="98"/>
      <c r="MOX17" s="98"/>
      <c r="MOY17" s="98"/>
      <c r="MOZ17" s="98"/>
      <c r="MPA17" s="98"/>
      <c r="MPB17" s="98"/>
      <c r="MPC17" s="98"/>
      <c r="MPD17" s="98"/>
      <c r="MPE17" s="98"/>
      <c r="MPF17" s="98"/>
      <c r="MPG17" s="98"/>
      <c r="MPH17" s="98"/>
      <c r="MPI17" s="98"/>
      <c r="MPJ17" s="98"/>
      <c r="MPK17" s="98"/>
      <c r="MPL17" s="98"/>
      <c r="MPM17" s="98"/>
      <c r="MPN17" s="98"/>
      <c r="MPO17" s="98"/>
      <c r="MPP17" s="98"/>
      <c r="MPQ17" s="98"/>
      <c r="MPR17" s="98"/>
      <c r="MPS17" s="98"/>
      <c r="MPT17" s="98"/>
      <c r="MPU17" s="98"/>
      <c r="MPV17" s="98"/>
      <c r="MPW17" s="98"/>
      <c r="MPX17" s="98"/>
      <c r="MPY17" s="98"/>
      <c r="MPZ17" s="98"/>
      <c r="MQA17" s="98"/>
      <c r="MQB17" s="98"/>
      <c r="MQC17" s="98"/>
      <c r="MQD17" s="98"/>
      <c r="MQE17" s="98"/>
      <c r="MQF17" s="98"/>
      <c r="MQG17" s="98"/>
      <c r="MQH17" s="98"/>
      <c r="MQI17" s="98"/>
      <c r="MQJ17" s="98"/>
      <c r="MQK17" s="98"/>
      <c r="MQL17" s="98"/>
      <c r="MQM17" s="98"/>
      <c r="MQN17" s="98"/>
      <c r="MQO17" s="98"/>
      <c r="MQP17" s="98"/>
      <c r="MQQ17" s="98"/>
      <c r="MQR17" s="98"/>
      <c r="MQS17" s="98"/>
      <c r="MQT17" s="98"/>
      <c r="MQU17" s="98"/>
      <c r="MQV17" s="98"/>
      <c r="MQW17" s="98"/>
      <c r="MQX17" s="98"/>
      <c r="MQY17" s="98"/>
      <c r="MQZ17" s="98"/>
      <c r="MRA17" s="98"/>
      <c r="MRB17" s="98"/>
      <c r="MRC17" s="98"/>
      <c r="MRD17" s="98"/>
      <c r="MRE17" s="98"/>
      <c r="MRF17" s="98"/>
      <c r="MRG17" s="98"/>
      <c r="MRH17" s="98"/>
      <c r="MRI17" s="98"/>
      <c r="MRJ17" s="98"/>
      <c r="MRK17" s="98"/>
      <c r="MRL17" s="98"/>
      <c r="MRM17" s="98"/>
      <c r="MRN17" s="98"/>
      <c r="MRO17" s="98"/>
      <c r="MRP17" s="98"/>
      <c r="MRQ17" s="98"/>
      <c r="MRR17" s="98"/>
      <c r="MRS17" s="98"/>
      <c r="MRT17" s="98"/>
      <c r="MRU17" s="98"/>
      <c r="MRV17" s="98"/>
      <c r="MRW17" s="98"/>
      <c r="MRX17" s="98"/>
      <c r="MRY17" s="98"/>
      <c r="MRZ17" s="98"/>
      <c r="MSA17" s="98"/>
      <c r="MSB17" s="98"/>
      <c r="MSC17" s="98"/>
      <c r="MSD17" s="98"/>
      <c r="MSE17" s="98"/>
      <c r="MSF17" s="98"/>
      <c r="MSG17" s="98"/>
      <c r="MSH17" s="98"/>
      <c r="MSI17" s="98"/>
      <c r="MSJ17" s="98"/>
      <c r="MSK17" s="98"/>
      <c r="MSL17" s="98"/>
      <c r="MSM17" s="98"/>
      <c r="MSN17" s="98"/>
      <c r="MSO17" s="98"/>
      <c r="MSP17" s="98"/>
      <c r="MSQ17" s="98"/>
      <c r="MSR17" s="98"/>
      <c r="MSS17" s="98"/>
      <c r="MST17" s="98"/>
      <c r="MSU17" s="98"/>
      <c r="MSV17" s="98"/>
      <c r="MSW17" s="98"/>
      <c r="MSX17" s="98"/>
      <c r="MSY17" s="98"/>
      <c r="MSZ17" s="98"/>
      <c r="MTA17" s="98"/>
      <c r="MTB17" s="98"/>
      <c r="MTC17" s="98"/>
      <c r="MTD17" s="98"/>
      <c r="MTE17" s="98"/>
      <c r="MTF17" s="98"/>
      <c r="MTG17" s="98"/>
      <c r="MTH17" s="98"/>
      <c r="MTI17" s="98"/>
      <c r="MTJ17" s="98"/>
      <c r="MTK17" s="98"/>
      <c r="MTL17" s="98"/>
      <c r="MTM17" s="98"/>
      <c r="MTN17" s="98"/>
      <c r="MTO17" s="98"/>
      <c r="MTP17" s="98"/>
      <c r="MTQ17" s="98"/>
      <c r="MTR17" s="98"/>
      <c r="MTS17" s="98"/>
      <c r="MTT17" s="98"/>
      <c r="MTU17" s="98"/>
      <c r="MTV17" s="98"/>
      <c r="MTW17" s="98"/>
      <c r="MTX17" s="98"/>
      <c r="MTY17" s="98"/>
      <c r="MTZ17" s="98"/>
      <c r="MUA17" s="98"/>
      <c r="MUB17" s="98"/>
      <c r="MUC17" s="98"/>
      <c r="MUD17" s="98"/>
      <c r="MUE17" s="98"/>
      <c r="MUF17" s="98"/>
      <c r="MUG17" s="98"/>
      <c r="MUH17" s="98"/>
      <c r="MUI17" s="98"/>
      <c r="MUJ17" s="98"/>
      <c r="MUK17" s="98"/>
      <c r="MUL17" s="98"/>
      <c r="MUM17" s="98"/>
      <c r="MUN17" s="98"/>
      <c r="MUO17" s="98"/>
      <c r="MUP17" s="98"/>
      <c r="MUQ17" s="98"/>
      <c r="MUR17" s="98"/>
      <c r="MUS17" s="98"/>
      <c r="MUT17" s="98"/>
      <c r="MUU17" s="98"/>
      <c r="MUV17" s="98"/>
      <c r="MUW17" s="98"/>
      <c r="MUX17" s="98"/>
      <c r="MUY17" s="98"/>
      <c r="MUZ17" s="98"/>
      <c r="MVA17" s="98"/>
      <c r="MVB17" s="98"/>
      <c r="MVC17" s="98"/>
      <c r="MVD17" s="98"/>
      <c r="MVE17" s="98"/>
      <c r="MVF17" s="98"/>
      <c r="MVG17" s="98"/>
      <c r="MVH17" s="98"/>
      <c r="MVI17" s="98"/>
      <c r="MVJ17" s="98"/>
      <c r="MVK17" s="98"/>
      <c r="MVL17" s="98"/>
      <c r="MVM17" s="98"/>
      <c r="MVN17" s="98"/>
      <c r="MVO17" s="98"/>
      <c r="MVP17" s="98"/>
      <c r="MVQ17" s="98"/>
      <c r="MVR17" s="98"/>
      <c r="MVS17" s="98"/>
      <c r="MVT17" s="98"/>
      <c r="MVU17" s="98"/>
      <c r="MVV17" s="98"/>
      <c r="MVW17" s="98"/>
      <c r="MVX17" s="98"/>
      <c r="MVY17" s="98"/>
      <c r="MVZ17" s="98"/>
      <c r="MWA17" s="98"/>
      <c r="MWB17" s="98"/>
      <c r="MWC17" s="98"/>
      <c r="MWD17" s="98"/>
      <c r="MWE17" s="98"/>
      <c r="MWF17" s="98"/>
      <c r="MWG17" s="98"/>
      <c r="MWH17" s="98"/>
      <c r="MWI17" s="98"/>
      <c r="MWJ17" s="98"/>
      <c r="MWK17" s="98"/>
      <c r="MWL17" s="98"/>
      <c r="MWM17" s="98"/>
      <c r="MWN17" s="98"/>
      <c r="MWO17" s="98"/>
      <c r="MWP17" s="98"/>
      <c r="MWQ17" s="98"/>
      <c r="MWR17" s="98"/>
      <c r="MWS17" s="98"/>
      <c r="MWT17" s="98"/>
      <c r="MWU17" s="98"/>
      <c r="MWV17" s="98"/>
      <c r="MWW17" s="98"/>
      <c r="MWX17" s="98"/>
      <c r="MWY17" s="98"/>
      <c r="MWZ17" s="98"/>
      <c r="MXA17" s="98"/>
      <c r="MXB17" s="98"/>
      <c r="MXC17" s="98"/>
      <c r="MXD17" s="98"/>
      <c r="MXE17" s="98"/>
      <c r="MXF17" s="98"/>
      <c r="MXG17" s="98"/>
      <c r="MXH17" s="98"/>
      <c r="MXI17" s="98"/>
      <c r="MXJ17" s="98"/>
      <c r="MXK17" s="98"/>
      <c r="MXL17" s="98"/>
      <c r="MXM17" s="98"/>
      <c r="MXN17" s="98"/>
      <c r="MXO17" s="98"/>
      <c r="MXP17" s="98"/>
      <c r="MXQ17" s="98"/>
      <c r="MXR17" s="98"/>
      <c r="MXS17" s="98"/>
      <c r="MXT17" s="98"/>
      <c r="MXU17" s="98"/>
      <c r="MXV17" s="98"/>
      <c r="MXW17" s="98"/>
      <c r="MXX17" s="98"/>
      <c r="MXY17" s="98"/>
      <c r="MXZ17" s="98"/>
      <c r="MYA17" s="98"/>
      <c r="MYB17" s="98"/>
      <c r="MYC17" s="98"/>
      <c r="MYD17" s="98"/>
      <c r="MYE17" s="98"/>
      <c r="MYF17" s="98"/>
      <c r="MYG17" s="98"/>
      <c r="MYH17" s="98"/>
      <c r="MYI17" s="98"/>
      <c r="MYJ17" s="98"/>
      <c r="MYK17" s="98"/>
      <c r="MYL17" s="98"/>
      <c r="MYM17" s="98"/>
      <c r="MYN17" s="98"/>
      <c r="MYO17" s="98"/>
      <c r="MYP17" s="98"/>
      <c r="MYQ17" s="98"/>
      <c r="MYR17" s="98"/>
      <c r="MYS17" s="98"/>
      <c r="MYT17" s="98"/>
      <c r="MYU17" s="98"/>
      <c r="MYV17" s="98"/>
      <c r="MYW17" s="98"/>
      <c r="MYX17" s="98"/>
      <c r="MYY17" s="98"/>
      <c r="MYZ17" s="98"/>
      <c r="MZA17" s="98"/>
      <c r="MZB17" s="98"/>
      <c r="MZC17" s="98"/>
      <c r="MZD17" s="98"/>
      <c r="MZE17" s="98"/>
      <c r="MZF17" s="98"/>
      <c r="MZG17" s="98"/>
      <c r="MZH17" s="98"/>
      <c r="MZI17" s="98"/>
      <c r="MZJ17" s="98"/>
      <c r="MZK17" s="98"/>
      <c r="MZL17" s="98"/>
      <c r="MZM17" s="98"/>
      <c r="MZN17" s="98"/>
      <c r="MZO17" s="98"/>
      <c r="MZP17" s="98"/>
      <c r="MZQ17" s="98"/>
      <c r="MZR17" s="98"/>
      <c r="MZS17" s="98"/>
      <c r="MZT17" s="98"/>
      <c r="MZU17" s="98"/>
      <c r="MZV17" s="98"/>
      <c r="MZW17" s="98"/>
      <c r="MZX17" s="98"/>
      <c r="MZY17" s="98"/>
      <c r="MZZ17" s="98"/>
      <c r="NAA17" s="98"/>
      <c r="NAB17" s="98"/>
      <c r="NAC17" s="98"/>
      <c r="NAD17" s="98"/>
      <c r="NAE17" s="98"/>
      <c r="NAF17" s="98"/>
      <c r="NAG17" s="98"/>
      <c r="NAH17" s="98"/>
      <c r="NAI17" s="98"/>
      <c r="NAJ17" s="98"/>
      <c r="NAK17" s="98"/>
      <c r="NAL17" s="98"/>
      <c r="NAM17" s="98"/>
      <c r="NAN17" s="98"/>
      <c r="NAO17" s="98"/>
      <c r="NAP17" s="98"/>
      <c r="NAQ17" s="98"/>
      <c r="NAR17" s="98"/>
      <c r="NAS17" s="98"/>
      <c r="NAT17" s="98"/>
      <c r="NAU17" s="98"/>
      <c r="NAV17" s="98"/>
      <c r="NAW17" s="98"/>
      <c r="NAX17" s="98"/>
      <c r="NAY17" s="98"/>
      <c r="NAZ17" s="98"/>
      <c r="NBA17" s="98"/>
      <c r="NBB17" s="98"/>
      <c r="NBC17" s="98"/>
      <c r="NBD17" s="98"/>
      <c r="NBE17" s="98"/>
      <c r="NBF17" s="98"/>
      <c r="NBG17" s="98"/>
      <c r="NBH17" s="98"/>
      <c r="NBI17" s="98"/>
      <c r="NBJ17" s="98"/>
      <c r="NBK17" s="98"/>
      <c r="NBL17" s="98"/>
      <c r="NBM17" s="98"/>
      <c r="NBN17" s="98"/>
      <c r="NBO17" s="98"/>
      <c r="NBP17" s="98"/>
      <c r="NBQ17" s="98"/>
      <c r="NBR17" s="98"/>
      <c r="NBS17" s="98"/>
      <c r="NBT17" s="98"/>
      <c r="NBU17" s="98"/>
      <c r="NBV17" s="98"/>
      <c r="NBW17" s="98"/>
      <c r="NBX17" s="98"/>
      <c r="NBY17" s="98"/>
      <c r="NBZ17" s="98"/>
      <c r="NCA17" s="98"/>
      <c r="NCB17" s="98"/>
      <c r="NCC17" s="98"/>
      <c r="NCD17" s="98"/>
      <c r="NCE17" s="98"/>
      <c r="NCF17" s="98"/>
      <c r="NCG17" s="98"/>
      <c r="NCH17" s="98"/>
      <c r="NCI17" s="98"/>
      <c r="NCJ17" s="98"/>
      <c r="NCK17" s="98"/>
      <c r="NCL17" s="98"/>
      <c r="NCM17" s="98"/>
      <c r="NCN17" s="98"/>
      <c r="NCO17" s="98"/>
      <c r="NCP17" s="98"/>
      <c r="NCQ17" s="98"/>
      <c r="NCR17" s="98"/>
      <c r="NCS17" s="98"/>
      <c r="NCT17" s="98"/>
      <c r="NCU17" s="98"/>
      <c r="NCV17" s="98"/>
      <c r="NCW17" s="98"/>
      <c r="NCX17" s="98"/>
      <c r="NCY17" s="98"/>
      <c r="NCZ17" s="98"/>
      <c r="NDA17" s="98"/>
      <c r="NDB17" s="98"/>
      <c r="NDC17" s="98"/>
      <c r="NDD17" s="98"/>
      <c r="NDE17" s="98"/>
      <c r="NDF17" s="98"/>
      <c r="NDG17" s="98"/>
      <c r="NDH17" s="98"/>
      <c r="NDI17" s="98"/>
      <c r="NDJ17" s="98"/>
      <c r="NDK17" s="98"/>
      <c r="NDL17" s="98"/>
      <c r="NDM17" s="98"/>
      <c r="NDN17" s="98"/>
      <c r="NDO17" s="98"/>
      <c r="NDP17" s="98"/>
      <c r="NDQ17" s="98"/>
      <c r="NDR17" s="98"/>
      <c r="NDS17" s="98"/>
      <c r="NDT17" s="98"/>
      <c r="NDU17" s="98"/>
      <c r="NDV17" s="98"/>
      <c r="NDW17" s="98"/>
      <c r="NDX17" s="98"/>
      <c r="NDY17" s="98"/>
      <c r="NDZ17" s="98"/>
      <c r="NEA17" s="98"/>
      <c r="NEB17" s="98"/>
      <c r="NEC17" s="98"/>
      <c r="NED17" s="98"/>
      <c r="NEE17" s="98"/>
      <c r="NEF17" s="98"/>
      <c r="NEG17" s="98"/>
      <c r="NEH17" s="98"/>
      <c r="NEI17" s="98"/>
      <c r="NEJ17" s="98"/>
      <c r="NEK17" s="98"/>
      <c r="NEL17" s="98"/>
      <c r="NEM17" s="98"/>
      <c r="NEN17" s="98"/>
      <c r="NEO17" s="98"/>
      <c r="NEP17" s="98"/>
      <c r="NEQ17" s="98"/>
      <c r="NER17" s="98"/>
      <c r="NES17" s="98"/>
      <c r="NET17" s="98"/>
      <c r="NEU17" s="98"/>
      <c r="NEV17" s="98"/>
      <c r="NEW17" s="98"/>
      <c r="NEX17" s="98"/>
      <c r="NEY17" s="98"/>
      <c r="NEZ17" s="98"/>
      <c r="NFA17" s="98"/>
      <c r="NFB17" s="98"/>
      <c r="NFC17" s="98"/>
      <c r="NFD17" s="98"/>
      <c r="NFE17" s="98"/>
      <c r="NFF17" s="98"/>
      <c r="NFG17" s="98"/>
      <c r="NFH17" s="98"/>
      <c r="NFI17" s="98"/>
      <c r="NFJ17" s="98"/>
      <c r="NFK17" s="98"/>
      <c r="NFL17" s="98"/>
      <c r="NFM17" s="98"/>
      <c r="NFN17" s="98"/>
      <c r="NFO17" s="98"/>
      <c r="NFP17" s="98"/>
      <c r="NFQ17" s="98"/>
      <c r="NFR17" s="98"/>
      <c r="NFS17" s="98"/>
      <c r="NFT17" s="98"/>
      <c r="NFU17" s="98"/>
      <c r="NFV17" s="98"/>
      <c r="NFW17" s="98"/>
      <c r="NFX17" s="98"/>
      <c r="NFY17" s="98"/>
      <c r="NFZ17" s="98"/>
      <c r="NGA17" s="98"/>
      <c r="NGB17" s="98"/>
      <c r="NGC17" s="98"/>
      <c r="NGD17" s="98"/>
      <c r="NGE17" s="98"/>
      <c r="NGF17" s="98"/>
      <c r="NGG17" s="98"/>
      <c r="NGH17" s="98"/>
      <c r="NGI17" s="98"/>
      <c r="NGJ17" s="98"/>
      <c r="NGK17" s="98"/>
      <c r="NGL17" s="98"/>
      <c r="NGM17" s="98"/>
      <c r="NGN17" s="98"/>
      <c r="NGO17" s="98"/>
      <c r="NGP17" s="98"/>
      <c r="NGQ17" s="98"/>
      <c r="NGR17" s="98"/>
      <c r="NGS17" s="98"/>
      <c r="NGT17" s="98"/>
      <c r="NGU17" s="98"/>
      <c r="NGV17" s="98"/>
      <c r="NGW17" s="98"/>
      <c r="NGX17" s="98"/>
      <c r="NGY17" s="98"/>
      <c r="NGZ17" s="98"/>
      <c r="NHA17" s="98"/>
      <c r="NHB17" s="98"/>
      <c r="NHC17" s="98"/>
      <c r="NHD17" s="98"/>
      <c r="NHE17" s="98"/>
      <c r="NHF17" s="98"/>
      <c r="NHG17" s="98"/>
      <c r="NHH17" s="98"/>
      <c r="NHI17" s="98"/>
      <c r="NHJ17" s="98"/>
      <c r="NHK17" s="98"/>
      <c r="NHL17" s="98"/>
      <c r="NHM17" s="98"/>
      <c r="NHN17" s="98"/>
      <c r="NHO17" s="98"/>
      <c r="NHP17" s="98"/>
      <c r="NHQ17" s="98"/>
      <c r="NHR17" s="98"/>
      <c r="NHS17" s="98"/>
      <c r="NHT17" s="98"/>
      <c r="NHU17" s="98"/>
      <c r="NHV17" s="98"/>
      <c r="NHW17" s="98"/>
      <c r="NHX17" s="98"/>
      <c r="NHY17" s="98"/>
      <c r="NHZ17" s="98"/>
      <c r="NIA17" s="98"/>
      <c r="NIB17" s="98"/>
      <c r="NIC17" s="98"/>
      <c r="NID17" s="98"/>
      <c r="NIE17" s="98"/>
      <c r="NIF17" s="98"/>
      <c r="NIG17" s="98"/>
      <c r="NIH17" s="98"/>
      <c r="NII17" s="98"/>
      <c r="NIJ17" s="98"/>
      <c r="NIK17" s="98"/>
      <c r="NIL17" s="98"/>
      <c r="NIM17" s="98"/>
      <c r="NIN17" s="98"/>
      <c r="NIO17" s="98"/>
      <c r="NIP17" s="98"/>
      <c r="NIQ17" s="98"/>
      <c r="NIR17" s="98"/>
      <c r="NIS17" s="98"/>
      <c r="NIT17" s="98"/>
      <c r="NIU17" s="98"/>
      <c r="NIV17" s="98"/>
      <c r="NIW17" s="98"/>
      <c r="NIX17" s="98"/>
      <c r="NIY17" s="98"/>
      <c r="NIZ17" s="98"/>
      <c r="NJA17" s="98"/>
      <c r="NJB17" s="98"/>
      <c r="NJC17" s="98"/>
      <c r="NJD17" s="98"/>
      <c r="NJE17" s="98"/>
      <c r="NJF17" s="98"/>
      <c r="NJG17" s="98"/>
      <c r="NJH17" s="98"/>
      <c r="NJI17" s="98"/>
      <c r="NJJ17" s="98"/>
      <c r="NJK17" s="98"/>
      <c r="NJL17" s="98"/>
      <c r="NJM17" s="98"/>
      <c r="NJN17" s="98"/>
      <c r="NJO17" s="98"/>
      <c r="NJP17" s="98"/>
      <c r="NJQ17" s="98"/>
      <c r="NJR17" s="98"/>
      <c r="NJS17" s="98"/>
      <c r="NJT17" s="98"/>
      <c r="NJU17" s="98"/>
      <c r="NJV17" s="98"/>
      <c r="NJW17" s="98"/>
      <c r="NJX17" s="98"/>
      <c r="NJY17" s="98"/>
      <c r="NJZ17" s="98"/>
      <c r="NKA17" s="98"/>
      <c r="NKB17" s="98"/>
      <c r="NKC17" s="98"/>
      <c r="NKD17" s="98"/>
      <c r="NKE17" s="98"/>
      <c r="NKF17" s="98"/>
      <c r="NKG17" s="98"/>
      <c r="NKH17" s="98"/>
      <c r="NKI17" s="98"/>
      <c r="NKJ17" s="98"/>
      <c r="NKK17" s="98"/>
      <c r="NKL17" s="98"/>
      <c r="NKM17" s="98"/>
      <c r="NKN17" s="98"/>
      <c r="NKO17" s="98"/>
      <c r="NKP17" s="98"/>
      <c r="NKQ17" s="98"/>
      <c r="NKR17" s="98"/>
      <c r="NKS17" s="98"/>
      <c r="NKT17" s="98"/>
      <c r="NKU17" s="98"/>
      <c r="NKV17" s="98"/>
      <c r="NKW17" s="98"/>
      <c r="NKX17" s="98"/>
      <c r="NKY17" s="98"/>
      <c r="NKZ17" s="98"/>
      <c r="NLA17" s="98"/>
      <c r="NLB17" s="98"/>
      <c r="NLC17" s="98"/>
      <c r="NLD17" s="98"/>
      <c r="NLE17" s="98"/>
      <c r="NLF17" s="98"/>
      <c r="NLG17" s="98"/>
      <c r="NLH17" s="98"/>
      <c r="NLI17" s="98"/>
      <c r="NLJ17" s="98"/>
      <c r="NLK17" s="98"/>
      <c r="NLL17" s="98"/>
      <c r="NLM17" s="98"/>
      <c r="NLN17" s="98"/>
      <c r="NLO17" s="98"/>
      <c r="NLP17" s="98"/>
      <c r="NLQ17" s="98"/>
      <c r="NLR17" s="98"/>
      <c r="NLS17" s="98"/>
      <c r="NLT17" s="98"/>
      <c r="NLU17" s="98"/>
      <c r="NLV17" s="98"/>
      <c r="NLW17" s="98"/>
      <c r="NLX17" s="98"/>
      <c r="NLY17" s="98"/>
      <c r="NLZ17" s="98"/>
      <c r="NMA17" s="98"/>
      <c r="NMB17" s="98"/>
      <c r="NMC17" s="98"/>
      <c r="NMD17" s="98"/>
      <c r="NME17" s="98"/>
      <c r="NMF17" s="98"/>
      <c r="NMG17" s="98"/>
      <c r="NMH17" s="98"/>
      <c r="NMI17" s="98"/>
      <c r="NMJ17" s="98"/>
      <c r="NMK17" s="98"/>
      <c r="NML17" s="98"/>
      <c r="NMM17" s="98"/>
      <c r="NMN17" s="98"/>
      <c r="NMO17" s="98"/>
      <c r="NMP17" s="98"/>
      <c r="NMQ17" s="98"/>
      <c r="NMR17" s="98"/>
      <c r="NMS17" s="98"/>
      <c r="NMT17" s="98"/>
      <c r="NMU17" s="98"/>
      <c r="NMV17" s="98"/>
      <c r="NMW17" s="98"/>
      <c r="NMX17" s="98"/>
      <c r="NMY17" s="98"/>
      <c r="NMZ17" s="98"/>
      <c r="NNA17" s="98"/>
      <c r="NNB17" s="98"/>
      <c r="NNC17" s="98"/>
      <c r="NND17" s="98"/>
      <c r="NNE17" s="98"/>
      <c r="NNF17" s="98"/>
      <c r="NNG17" s="98"/>
      <c r="NNH17" s="98"/>
      <c r="NNI17" s="98"/>
      <c r="NNJ17" s="98"/>
      <c r="NNK17" s="98"/>
      <c r="NNL17" s="98"/>
      <c r="NNM17" s="98"/>
      <c r="NNN17" s="98"/>
      <c r="NNO17" s="98"/>
      <c r="NNP17" s="98"/>
      <c r="NNQ17" s="98"/>
      <c r="NNR17" s="98"/>
      <c r="NNS17" s="98"/>
      <c r="NNT17" s="98"/>
      <c r="NNU17" s="98"/>
      <c r="NNV17" s="98"/>
      <c r="NNW17" s="98"/>
      <c r="NNX17" s="98"/>
      <c r="NNY17" s="98"/>
      <c r="NNZ17" s="98"/>
      <c r="NOA17" s="98"/>
      <c r="NOB17" s="98"/>
      <c r="NOC17" s="98"/>
      <c r="NOD17" s="98"/>
      <c r="NOE17" s="98"/>
      <c r="NOF17" s="98"/>
      <c r="NOG17" s="98"/>
      <c r="NOH17" s="98"/>
      <c r="NOI17" s="98"/>
      <c r="NOJ17" s="98"/>
      <c r="NOK17" s="98"/>
      <c r="NOL17" s="98"/>
      <c r="NOM17" s="98"/>
      <c r="NON17" s="98"/>
      <c r="NOO17" s="98"/>
      <c r="NOP17" s="98"/>
      <c r="NOQ17" s="98"/>
      <c r="NOR17" s="98"/>
      <c r="NOS17" s="98"/>
      <c r="NOT17" s="98"/>
      <c r="NOU17" s="98"/>
      <c r="NOV17" s="98"/>
      <c r="NOW17" s="98"/>
      <c r="NOX17" s="98"/>
      <c r="NOY17" s="98"/>
      <c r="NOZ17" s="98"/>
      <c r="NPA17" s="98"/>
      <c r="NPB17" s="98"/>
      <c r="NPC17" s="98"/>
      <c r="NPD17" s="98"/>
      <c r="NPE17" s="98"/>
      <c r="NPF17" s="98"/>
      <c r="NPG17" s="98"/>
      <c r="NPH17" s="98"/>
      <c r="NPI17" s="98"/>
      <c r="NPJ17" s="98"/>
      <c r="NPK17" s="98"/>
      <c r="NPL17" s="98"/>
      <c r="NPM17" s="98"/>
      <c r="NPN17" s="98"/>
      <c r="NPO17" s="98"/>
      <c r="NPP17" s="98"/>
      <c r="NPQ17" s="98"/>
      <c r="NPR17" s="98"/>
      <c r="NPS17" s="98"/>
      <c r="NPT17" s="98"/>
      <c r="NPU17" s="98"/>
      <c r="NPV17" s="98"/>
      <c r="NPW17" s="98"/>
      <c r="NPX17" s="98"/>
      <c r="NPY17" s="98"/>
      <c r="NPZ17" s="98"/>
      <c r="NQA17" s="98"/>
      <c r="NQB17" s="98"/>
      <c r="NQC17" s="98"/>
      <c r="NQD17" s="98"/>
      <c r="NQE17" s="98"/>
      <c r="NQF17" s="98"/>
      <c r="NQG17" s="98"/>
      <c r="NQH17" s="98"/>
      <c r="NQI17" s="98"/>
      <c r="NQJ17" s="98"/>
      <c r="NQK17" s="98"/>
      <c r="NQL17" s="98"/>
      <c r="NQM17" s="98"/>
      <c r="NQN17" s="98"/>
      <c r="NQO17" s="98"/>
      <c r="NQP17" s="98"/>
      <c r="NQQ17" s="98"/>
      <c r="NQR17" s="98"/>
      <c r="NQS17" s="98"/>
      <c r="NQT17" s="98"/>
      <c r="NQU17" s="98"/>
      <c r="NQV17" s="98"/>
      <c r="NQW17" s="98"/>
      <c r="NQX17" s="98"/>
      <c r="NQY17" s="98"/>
      <c r="NQZ17" s="98"/>
      <c r="NRA17" s="98"/>
      <c r="NRB17" s="98"/>
      <c r="NRC17" s="98"/>
      <c r="NRD17" s="98"/>
      <c r="NRE17" s="98"/>
      <c r="NRF17" s="98"/>
      <c r="NRG17" s="98"/>
      <c r="NRH17" s="98"/>
      <c r="NRI17" s="98"/>
      <c r="NRJ17" s="98"/>
      <c r="NRK17" s="98"/>
      <c r="NRL17" s="98"/>
      <c r="NRM17" s="98"/>
      <c r="NRN17" s="98"/>
      <c r="NRO17" s="98"/>
      <c r="NRP17" s="98"/>
      <c r="NRQ17" s="98"/>
      <c r="NRR17" s="98"/>
      <c r="NRS17" s="98"/>
      <c r="NRT17" s="98"/>
      <c r="NRU17" s="98"/>
      <c r="NRV17" s="98"/>
      <c r="NRW17" s="98"/>
      <c r="NRX17" s="98"/>
      <c r="NRY17" s="98"/>
      <c r="NRZ17" s="98"/>
      <c r="NSA17" s="98"/>
      <c r="NSB17" s="98"/>
      <c r="NSC17" s="98"/>
      <c r="NSD17" s="98"/>
      <c r="NSE17" s="98"/>
      <c r="NSF17" s="98"/>
      <c r="NSG17" s="98"/>
      <c r="NSH17" s="98"/>
      <c r="NSI17" s="98"/>
      <c r="NSJ17" s="98"/>
      <c r="NSK17" s="98"/>
      <c r="NSL17" s="98"/>
      <c r="NSM17" s="98"/>
      <c r="NSN17" s="98"/>
      <c r="NSO17" s="98"/>
      <c r="NSP17" s="98"/>
      <c r="NSQ17" s="98"/>
      <c r="NSR17" s="98"/>
      <c r="NSS17" s="98"/>
      <c r="NST17" s="98"/>
      <c r="NSU17" s="98"/>
      <c r="NSV17" s="98"/>
      <c r="NSW17" s="98"/>
      <c r="NSX17" s="98"/>
      <c r="NSY17" s="98"/>
      <c r="NSZ17" s="98"/>
      <c r="NTA17" s="98"/>
      <c r="NTB17" s="98"/>
      <c r="NTC17" s="98"/>
      <c r="NTD17" s="98"/>
      <c r="NTE17" s="98"/>
      <c r="NTF17" s="98"/>
      <c r="NTG17" s="98"/>
      <c r="NTH17" s="98"/>
      <c r="NTI17" s="98"/>
      <c r="NTJ17" s="98"/>
      <c r="NTK17" s="98"/>
      <c r="NTL17" s="98"/>
      <c r="NTM17" s="98"/>
      <c r="NTN17" s="98"/>
      <c r="NTO17" s="98"/>
      <c r="NTP17" s="98"/>
      <c r="NTQ17" s="98"/>
      <c r="NTR17" s="98"/>
      <c r="NTS17" s="98"/>
      <c r="NTT17" s="98"/>
      <c r="NTU17" s="98"/>
      <c r="NTV17" s="98"/>
      <c r="NTW17" s="98"/>
      <c r="NTX17" s="98"/>
      <c r="NTY17" s="98"/>
      <c r="NTZ17" s="98"/>
      <c r="NUA17" s="98"/>
      <c r="NUB17" s="98"/>
      <c r="NUC17" s="98"/>
      <c r="NUD17" s="98"/>
      <c r="NUE17" s="98"/>
      <c r="NUF17" s="98"/>
      <c r="NUG17" s="98"/>
      <c r="NUH17" s="98"/>
      <c r="NUI17" s="98"/>
      <c r="NUJ17" s="98"/>
      <c r="NUK17" s="98"/>
      <c r="NUL17" s="98"/>
      <c r="NUM17" s="98"/>
      <c r="NUN17" s="98"/>
      <c r="NUO17" s="98"/>
      <c r="NUP17" s="98"/>
      <c r="NUQ17" s="98"/>
      <c r="NUR17" s="98"/>
      <c r="NUS17" s="98"/>
      <c r="NUT17" s="98"/>
      <c r="NUU17" s="98"/>
      <c r="NUV17" s="98"/>
      <c r="NUW17" s="98"/>
      <c r="NUX17" s="98"/>
      <c r="NUY17" s="98"/>
      <c r="NUZ17" s="98"/>
      <c r="NVA17" s="98"/>
      <c r="NVB17" s="98"/>
      <c r="NVC17" s="98"/>
      <c r="NVD17" s="98"/>
      <c r="NVE17" s="98"/>
      <c r="NVF17" s="98"/>
      <c r="NVG17" s="98"/>
      <c r="NVH17" s="98"/>
      <c r="NVI17" s="98"/>
      <c r="NVJ17" s="98"/>
      <c r="NVK17" s="98"/>
      <c r="NVL17" s="98"/>
      <c r="NVM17" s="98"/>
      <c r="NVN17" s="98"/>
      <c r="NVO17" s="98"/>
      <c r="NVP17" s="98"/>
      <c r="NVQ17" s="98"/>
      <c r="NVR17" s="98"/>
      <c r="NVS17" s="98"/>
      <c r="NVT17" s="98"/>
      <c r="NVU17" s="98"/>
      <c r="NVV17" s="98"/>
      <c r="NVW17" s="98"/>
      <c r="NVX17" s="98"/>
      <c r="NVY17" s="98"/>
      <c r="NVZ17" s="98"/>
      <c r="NWA17" s="98"/>
      <c r="NWB17" s="98"/>
      <c r="NWC17" s="98"/>
      <c r="NWD17" s="98"/>
      <c r="NWE17" s="98"/>
      <c r="NWF17" s="98"/>
      <c r="NWG17" s="98"/>
      <c r="NWH17" s="98"/>
      <c r="NWI17" s="98"/>
      <c r="NWJ17" s="98"/>
      <c r="NWK17" s="98"/>
      <c r="NWL17" s="98"/>
      <c r="NWM17" s="98"/>
      <c r="NWN17" s="98"/>
      <c r="NWO17" s="98"/>
      <c r="NWP17" s="98"/>
      <c r="NWQ17" s="98"/>
      <c r="NWR17" s="98"/>
      <c r="NWS17" s="98"/>
      <c r="NWT17" s="98"/>
      <c r="NWU17" s="98"/>
      <c r="NWV17" s="98"/>
      <c r="NWW17" s="98"/>
      <c r="NWX17" s="98"/>
      <c r="NWY17" s="98"/>
      <c r="NWZ17" s="98"/>
      <c r="NXA17" s="98"/>
      <c r="NXB17" s="98"/>
      <c r="NXC17" s="98"/>
      <c r="NXD17" s="98"/>
      <c r="NXE17" s="98"/>
      <c r="NXF17" s="98"/>
      <c r="NXG17" s="98"/>
      <c r="NXH17" s="98"/>
      <c r="NXI17" s="98"/>
      <c r="NXJ17" s="98"/>
      <c r="NXK17" s="98"/>
      <c r="NXL17" s="98"/>
      <c r="NXM17" s="98"/>
      <c r="NXN17" s="98"/>
      <c r="NXO17" s="98"/>
      <c r="NXP17" s="98"/>
      <c r="NXQ17" s="98"/>
      <c r="NXR17" s="98"/>
      <c r="NXS17" s="98"/>
      <c r="NXT17" s="98"/>
      <c r="NXU17" s="98"/>
      <c r="NXV17" s="98"/>
      <c r="NXW17" s="98"/>
      <c r="NXX17" s="98"/>
      <c r="NXY17" s="98"/>
      <c r="NXZ17" s="98"/>
      <c r="NYA17" s="98"/>
      <c r="NYB17" s="98"/>
      <c r="NYC17" s="98"/>
      <c r="NYD17" s="98"/>
      <c r="NYE17" s="98"/>
      <c r="NYF17" s="98"/>
      <c r="NYG17" s="98"/>
      <c r="NYH17" s="98"/>
      <c r="NYI17" s="98"/>
      <c r="NYJ17" s="98"/>
      <c r="NYK17" s="98"/>
      <c r="NYL17" s="98"/>
      <c r="NYM17" s="98"/>
      <c r="NYN17" s="98"/>
      <c r="NYO17" s="98"/>
      <c r="NYP17" s="98"/>
      <c r="NYQ17" s="98"/>
      <c r="NYR17" s="98"/>
      <c r="NYS17" s="98"/>
      <c r="NYT17" s="98"/>
      <c r="NYU17" s="98"/>
      <c r="NYV17" s="98"/>
      <c r="NYW17" s="98"/>
      <c r="NYX17" s="98"/>
      <c r="NYY17" s="98"/>
      <c r="NYZ17" s="98"/>
      <c r="NZA17" s="98"/>
      <c r="NZB17" s="98"/>
      <c r="NZC17" s="98"/>
      <c r="NZD17" s="98"/>
      <c r="NZE17" s="98"/>
      <c r="NZF17" s="98"/>
      <c r="NZG17" s="98"/>
      <c r="NZH17" s="98"/>
      <c r="NZI17" s="98"/>
      <c r="NZJ17" s="98"/>
      <c r="NZK17" s="98"/>
      <c r="NZL17" s="98"/>
      <c r="NZM17" s="98"/>
      <c r="NZN17" s="98"/>
      <c r="NZO17" s="98"/>
      <c r="NZP17" s="98"/>
      <c r="NZQ17" s="98"/>
      <c r="NZR17" s="98"/>
      <c r="NZS17" s="98"/>
      <c r="NZT17" s="98"/>
      <c r="NZU17" s="98"/>
      <c r="NZV17" s="98"/>
      <c r="NZW17" s="98"/>
      <c r="NZX17" s="98"/>
      <c r="NZY17" s="98"/>
      <c r="NZZ17" s="98"/>
      <c r="OAA17" s="98"/>
      <c r="OAB17" s="98"/>
      <c r="OAC17" s="98"/>
      <c r="OAD17" s="98"/>
      <c r="OAE17" s="98"/>
      <c r="OAF17" s="98"/>
      <c r="OAG17" s="98"/>
      <c r="OAH17" s="98"/>
      <c r="OAI17" s="98"/>
      <c r="OAJ17" s="98"/>
      <c r="OAK17" s="98"/>
      <c r="OAL17" s="98"/>
      <c r="OAM17" s="98"/>
      <c r="OAN17" s="98"/>
      <c r="OAO17" s="98"/>
      <c r="OAP17" s="98"/>
      <c r="OAQ17" s="98"/>
      <c r="OAR17" s="98"/>
      <c r="OAS17" s="98"/>
      <c r="OAT17" s="98"/>
      <c r="OAU17" s="98"/>
      <c r="OAV17" s="98"/>
      <c r="OAW17" s="98"/>
      <c r="OAX17" s="98"/>
      <c r="OAY17" s="98"/>
      <c r="OAZ17" s="98"/>
      <c r="OBA17" s="98"/>
      <c r="OBB17" s="98"/>
      <c r="OBC17" s="98"/>
      <c r="OBD17" s="98"/>
      <c r="OBE17" s="98"/>
      <c r="OBF17" s="98"/>
      <c r="OBG17" s="98"/>
      <c r="OBH17" s="98"/>
      <c r="OBI17" s="98"/>
      <c r="OBJ17" s="98"/>
      <c r="OBK17" s="98"/>
      <c r="OBL17" s="98"/>
      <c r="OBM17" s="98"/>
      <c r="OBN17" s="98"/>
      <c r="OBO17" s="98"/>
      <c r="OBP17" s="98"/>
      <c r="OBQ17" s="98"/>
      <c r="OBR17" s="98"/>
      <c r="OBS17" s="98"/>
      <c r="OBT17" s="98"/>
      <c r="OBU17" s="98"/>
      <c r="OBV17" s="98"/>
      <c r="OBW17" s="98"/>
      <c r="OBX17" s="98"/>
      <c r="OBY17" s="98"/>
      <c r="OBZ17" s="98"/>
      <c r="OCA17" s="98"/>
      <c r="OCB17" s="98"/>
      <c r="OCC17" s="98"/>
      <c r="OCD17" s="98"/>
      <c r="OCE17" s="98"/>
      <c r="OCF17" s="98"/>
      <c r="OCG17" s="98"/>
      <c r="OCH17" s="98"/>
      <c r="OCI17" s="98"/>
      <c r="OCJ17" s="98"/>
      <c r="OCK17" s="98"/>
      <c r="OCL17" s="98"/>
      <c r="OCM17" s="98"/>
      <c r="OCN17" s="98"/>
      <c r="OCO17" s="98"/>
      <c r="OCP17" s="98"/>
      <c r="OCQ17" s="98"/>
      <c r="OCR17" s="98"/>
      <c r="OCS17" s="98"/>
      <c r="OCT17" s="98"/>
      <c r="OCU17" s="98"/>
      <c r="OCV17" s="98"/>
      <c r="OCW17" s="98"/>
      <c r="OCX17" s="98"/>
      <c r="OCY17" s="98"/>
      <c r="OCZ17" s="98"/>
      <c r="ODA17" s="98"/>
      <c r="ODB17" s="98"/>
      <c r="ODC17" s="98"/>
      <c r="ODD17" s="98"/>
      <c r="ODE17" s="98"/>
      <c r="ODF17" s="98"/>
      <c r="ODG17" s="98"/>
      <c r="ODH17" s="98"/>
      <c r="ODI17" s="98"/>
      <c r="ODJ17" s="98"/>
      <c r="ODK17" s="98"/>
      <c r="ODL17" s="98"/>
      <c r="ODM17" s="98"/>
      <c r="ODN17" s="98"/>
      <c r="ODO17" s="98"/>
      <c r="ODP17" s="98"/>
      <c r="ODQ17" s="98"/>
      <c r="ODR17" s="98"/>
      <c r="ODS17" s="98"/>
      <c r="ODT17" s="98"/>
      <c r="ODU17" s="98"/>
      <c r="ODV17" s="98"/>
      <c r="ODW17" s="98"/>
      <c r="ODX17" s="98"/>
      <c r="ODY17" s="98"/>
      <c r="ODZ17" s="98"/>
      <c r="OEA17" s="98"/>
      <c r="OEB17" s="98"/>
      <c r="OEC17" s="98"/>
      <c r="OED17" s="98"/>
      <c r="OEE17" s="98"/>
      <c r="OEF17" s="98"/>
      <c r="OEG17" s="98"/>
      <c r="OEH17" s="98"/>
      <c r="OEI17" s="98"/>
      <c r="OEJ17" s="98"/>
      <c r="OEK17" s="98"/>
      <c r="OEL17" s="98"/>
      <c r="OEM17" s="98"/>
      <c r="OEN17" s="98"/>
      <c r="OEO17" s="98"/>
      <c r="OEP17" s="98"/>
      <c r="OEQ17" s="98"/>
      <c r="OER17" s="98"/>
      <c r="OES17" s="98"/>
      <c r="OET17" s="98"/>
      <c r="OEU17" s="98"/>
      <c r="OEV17" s="98"/>
      <c r="OEW17" s="98"/>
      <c r="OEX17" s="98"/>
      <c r="OEY17" s="98"/>
      <c r="OEZ17" s="98"/>
      <c r="OFA17" s="98"/>
      <c r="OFB17" s="98"/>
      <c r="OFC17" s="98"/>
      <c r="OFD17" s="98"/>
      <c r="OFE17" s="98"/>
      <c r="OFF17" s="98"/>
      <c r="OFG17" s="98"/>
      <c r="OFH17" s="98"/>
      <c r="OFI17" s="98"/>
      <c r="OFJ17" s="98"/>
      <c r="OFK17" s="98"/>
      <c r="OFL17" s="98"/>
      <c r="OFM17" s="98"/>
      <c r="OFN17" s="98"/>
      <c r="OFO17" s="98"/>
      <c r="OFP17" s="98"/>
      <c r="OFQ17" s="98"/>
      <c r="OFR17" s="98"/>
      <c r="OFS17" s="98"/>
      <c r="OFT17" s="98"/>
      <c r="OFU17" s="98"/>
      <c r="OFV17" s="98"/>
      <c r="OFW17" s="98"/>
      <c r="OFX17" s="98"/>
      <c r="OFY17" s="98"/>
      <c r="OFZ17" s="98"/>
      <c r="OGA17" s="98"/>
      <c r="OGB17" s="98"/>
      <c r="OGC17" s="98"/>
      <c r="OGD17" s="98"/>
      <c r="OGE17" s="98"/>
      <c r="OGF17" s="98"/>
      <c r="OGG17" s="98"/>
      <c r="OGH17" s="98"/>
      <c r="OGI17" s="98"/>
      <c r="OGJ17" s="98"/>
      <c r="OGK17" s="98"/>
      <c r="OGL17" s="98"/>
      <c r="OGM17" s="98"/>
      <c r="OGN17" s="98"/>
      <c r="OGO17" s="98"/>
      <c r="OGP17" s="98"/>
      <c r="OGQ17" s="98"/>
      <c r="OGR17" s="98"/>
      <c r="OGS17" s="98"/>
      <c r="OGT17" s="98"/>
      <c r="OGU17" s="98"/>
      <c r="OGV17" s="98"/>
      <c r="OGW17" s="98"/>
      <c r="OGX17" s="98"/>
      <c r="OGY17" s="98"/>
      <c r="OGZ17" s="98"/>
      <c r="OHA17" s="98"/>
      <c r="OHB17" s="98"/>
      <c r="OHC17" s="98"/>
      <c r="OHD17" s="98"/>
      <c r="OHE17" s="98"/>
      <c r="OHF17" s="98"/>
      <c r="OHG17" s="98"/>
      <c r="OHH17" s="98"/>
      <c r="OHI17" s="98"/>
      <c r="OHJ17" s="98"/>
      <c r="OHK17" s="98"/>
      <c r="OHL17" s="98"/>
      <c r="OHM17" s="98"/>
      <c r="OHN17" s="98"/>
      <c r="OHO17" s="98"/>
      <c r="OHP17" s="98"/>
      <c r="OHQ17" s="98"/>
      <c r="OHR17" s="98"/>
      <c r="OHS17" s="98"/>
      <c r="OHT17" s="98"/>
      <c r="OHU17" s="98"/>
      <c r="OHV17" s="98"/>
      <c r="OHW17" s="98"/>
      <c r="OHX17" s="98"/>
      <c r="OHY17" s="98"/>
      <c r="OHZ17" s="98"/>
      <c r="OIA17" s="98"/>
      <c r="OIB17" s="98"/>
      <c r="OIC17" s="98"/>
      <c r="OID17" s="98"/>
      <c r="OIE17" s="98"/>
      <c r="OIF17" s="98"/>
      <c r="OIG17" s="98"/>
      <c r="OIH17" s="98"/>
      <c r="OII17" s="98"/>
      <c r="OIJ17" s="98"/>
      <c r="OIK17" s="98"/>
      <c r="OIL17" s="98"/>
      <c r="OIM17" s="98"/>
      <c r="OIN17" s="98"/>
      <c r="OIO17" s="98"/>
      <c r="OIP17" s="98"/>
      <c r="OIQ17" s="98"/>
      <c r="OIR17" s="98"/>
      <c r="OIS17" s="98"/>
      <c r="OIT17" s="98"/>
      <c r="OIU17" s="98"/>
      <c r="OIV17" s="98"/>
      <c r="OIW17" s="98"/>
      <c r="OIX17" s="98"/>
      <c r="OIY17" s="98"/>
      <c r="OIZ17" s="98"/>
      <c r="OJA17" s="98"/>
      <c r="OJB17" s="98"/>
      <c r="OJC17" s="98"/>
      <c r="OJD17" s="98"/>
      <c r="OJE17" s="98"/>
      <c r="OJF17" s="98"/>
      <c r="OJG17" s="98"/>
      <c r="OJH17" s="98"/>
      <c r="OJI17" s="98"/>
      <c r="OJJ17" s="98"/>
      <c r="OJK17" s="98"/>
      <c r="OJL17" s="98"/>
      <c r="OJM17" s="98"/>
      <c r="OJN17" s="98"/>
      <c r="OJO17" s="98"/>
      <c r="OJP17" s="98"/>
      <c r="OJQ17" s="98"/>
      <c r="OJR17" s="98"/>
      <c r="OJS17" s="98"/>
      <c r="OJT17" s="98"/>
      <c r="OJU17" s="98"/>
      <c r="OJV17" s="98"/>
      <c r="OJW17" s="98"/>
      <c r="OJX17" s="98"/>
      <c r="OJY17" s="98"/>
      <c r="OJZ17" s="98"/>
      <c r="OKA17" s="98"/>
      <c r="OKB17" s="98"/>
      <c r="OKC17" s="98"/>
      <c r="OKD17" s="98"/>
      <c r="OKE17" s="98"/>
      <c r="OKF17" s="98"/>
      <c r="OKG17" s="98"/>
      <c r="OKH17" s="98"/>
      <c r="OKI17" s="98"/>
      <c r="OKJ17" s="98"/>
      <c r="OKK17" s="98"/>
      <c r="OKL17" s="98"/>
      <c r="OKM17" s="98"/>
      <c r="OKN17" s="98"/>
      <c r="OKO17" s="98"/>
      <c r="OKP17" s="98"/>
      <c r="OKQ17" s="98"/>
      <c r="OKR17" s="98"/>
      <c r="OKS17" s="98"/>
      <c r="OKT17" s="98"/>
      <c r="OKU17" s="98"/>
      <c r="OKV17" s="98"/>
      <c r="OKW17" s="98"/>
      <c r="OKX17" s="98"/>
      <c r="OKY17" s="98"/>
      <c r="OKZ17" s="98"/>
      <c r="OLA17" s="98"/>
      <c r="OLB17" s="98"/>
      <c r="OLC17" s="98"/>
      <c r="OLD17" s="98"/>
      <c r="OLE17" s="98"/>
      <c r="OLF17" s="98"/>
      <c r="OLG17" s="98"/>
      <c r="OLH17" s="98"/>
      <c r="OLI17" s="98"/>
      <c r="OLJ17" s="98"/>
      <c r="OLK17" s="98"/>
      <c r="OLL17" s="98"/>
      <c r="OLM17" s="98"/>
      <c r="OLN17" s="98"/>
      <c r="OLO17" s="98"/>
      <c r="OLP17" s="98"/>
      <c r="OLQ17" s="98"/>
      <c r="OLR17" s="98"/>
      <c r="OLS17" s="98"/>
      <c r="OLT17" s="98"/>
      <c r="OLU17" s="98"/>
      <c r="OLV17" s="98"/>
      <c r="OLW17" s="98"/>
      <c r="OLX17" s="98"/>
      <c r="OLY17" s="98"/>
      <c r="OLZ17" s="98"/>
      <c r="OMA17" s="98"/>
      <c r="OMB17" s="98"/>
      <c r="OMC17" s="98"/>
      <c r="OMD17" s="98"/>
      <c r="OME17" s="98"/>
      <c r="OMF17" s="98"/>
      <c r="OMG17" s="98"/>
      <c r="OMH17" s="98"/>
      <c r="OMI17" s="98"/>
      <c r="OMJ17" s="98"/>
      <c r="OMK17" s="98"/>
      <c r="OML17" s="98"/>
      <c r="OMM17" s="98"/>
      <c r="OMN17" s="98"/>
      <c r="OMO17" s="98"/>
      <c r="OMP17" s="98"/>
      <c r="OMQ17" s="98"/>
      <c r="OMR17" s="98"/>
      <c r="OMS17" s="98"/>
      <c r="OMT17" s="98"/>
      <c r="OMU17" s="98"/>
      <c r="OMV17" s="98"/>
      <c r="OMW17" s="98"/>
      <c r="OMX17" s="98"/>
      <c r="OMY17" s="98"/>
      <c r="OMZ17" s="98"/>
      <c r="ONA17" s="98"/>
      <c r="ONB17" s="98"/>
      <c r="ONC17" s="98"/>
      <c r="OND17" s="98"/>
      <c r="ONE17" s="98"/>
      <c r="ONF17" s="98"/>
      <c r="ONG17" s="98"/>
      <c r="ONH17" s="98"/>
      <c r="ONI17" s="98"/>
      <c r="ONJ17" s="98"/>
      <c r="ONK17" s="98"/>
      <c r="ONL17" s="98"/>
      <c r="ONM17" s="98"/>
      <c r="ONN17" s="98"/>
      <c r="ONO17" s="98"/>
      <c r="ONP17" s="98"/>
      <c r="ONQ17" s="98"/>
      <c r="ONR17" s="98"/>
      <c r="ONS17" s="98"/>
      <c r="ONT17" s="98"/>
      <c r="ONU17" s="98"/>
      <c r="ONV17" s="98"/>
      <c r="ONW17" s="98"/>
      <c r="ONX17" s="98"/>
      <c r="ONY17" s="98"/>
      <c r="ONZ17" s="98"/>
      <c r="OOA17" s="98"/>
      <c r="OOB17" s="98"/>
      <c r="OOC17" s="98"/>
      <c r="OOD17" s="98"/>
      <c r="OOE17" s="98"/>
      <c r="OOF17" s="98"/>
      <c r="OOG17" s="98"/>
      <c r="OOH17" s="98"/>
      <c r="OOI17" s="98"/>
      <c r="OOJ17" s="98"/>
      <c r="OOK17" s="98"/>
      <c r="OOL17" s="98"/>
      <c r="OOM17" s="98"/>
      <c r="OON17" s="98"/>
      <c r="OOO17" s="98"/>
      <c r="OOP17" s="98"/>
      <c r="OOQ17" s="98"/>
      <c r="OOR17" s="98"/>
      <c r="OOS17" s="98"/>
      <c r="OOT17" s="98"/>
      <c r="OOU17" s="98"/>
      <c r="OOV17" s="98"/>
      <c r="OOW17" s="98"/>
      <c r="OOX17" s="98"/>
      <c r="OOY17" s="98"/>
      <c r="OOZ17" s="98"/>
      <c r="OPA17" s="98"/>
      <c r="OPB17" s="98"/>
      <c r="OPC17" s="98"/>
      <c r="OPD17" s="98"/>
      <c r="OPE17" s="98"/>
      <c r="OPF17" s="98"/>
      <c r="OPG17" s="98"/>
      <c r="OPH17" s="98"/>
      <c r="OPI17" s="98"/>
      <c r="OPJ17" s="98"/>
      <c r="OPK17" s="98"/>
      <c r="OPL17" s="98"/>
      <c r="OPM17" s="98"/>
      <c r="OPN17" s="98"/>
      <c r="OPO17" s="98"/>
      <c r="OPP17" s="98"/>
      <c r="OPQ17" s="98"/>
      <c r="OPR17" s="98"/>
      <c r="OPS17" s="98"/>
      <c r="OPT17" s="98"/>
      <c r="OPU17" s="98"/>
      <c r="OPV17" s="98"/>
      <c r="OPW17" s="98"/>
      <c r="OPX17" s="98"/>
      <c r="OPY17" s="98"/>
      <c r="OPZ17" s="98"/>
      <c r="OQA17" s="98"/>
      <c r="OQB17" s="98"/>
      <c r="OQC17" s="98"/>
      <c r="OQD17" s="98"/>
      <c r="OQE17" s="98"/>
      <c r="OQF17" s="98"/>
      <c r="OQG17" s="98"/>
      <c r="OQH17" s="98"/>
      <c r="OQI17" s="98"/>
      <c r="OQJ17" s="98"/>
      <c r="OQK17" s="98"/>
      <c r="OQL17" s="98"/>
      <c r="OQM17" s="98"/>
      <c r="OQN17" s="98"/>
      <c r="OQO17" s="98"/>
      <c r="OQP17" s="98"/>
      <c r="OQQ17" s="98"/>
      <c r="OQR17" s="98"/>
      <c r="OQS17" s="98"/>
      <c r="OQT17" s="98"/>
      <c r="OQU17" s="98"/>
      <c r="OQV17" s="98"/>
      <c r="OQW17" s="98"/>
      <c r="OQX17" s="98"/>
      <c r="OQY17" s="98"/>
      <c r="OQZ17" s="98"/>
      <c r="ORA17" s="98"/>
      <c r="ORB17" s="98"/>
      <c r="ORC17" s="98"/>
      <c r="ORD17" s="98"/>
      <c r="ORE17" s="98"/>
      <c r="ORF17" s="98"/>
      <c r="ORG17" s="98"/>
      <c r="ORH17" s="98"/>
      <c r="ORI17" s="98"/>
      <c r="ORJ17" s="98"/>
      <c r="ORK17" s="98"/>
      <c r="ORL17" s="98"/>
      <c r="ORM17" s="98"/>
      <c r="ORN17" s="98"/>
      <c r="ORO17" s="98"/>
      <c r="ORP17" s="98"/>
      <c r="ORQ17" s="98"/>
      <c r="ORR17" s="98"/>
      <c r="ORS17" s="98"/>
      <c r="ORT17" s="98"/>
      <c r="ORU17" s="98"/>
      <c r="ORV17" s="98"/>
      <c r="ORW17" s="98"/>
      <c r="ORX17" s="98"/>
      <c r="ORY17" s="98"/>
      <c r="ORZ17" s="98"/>
      <c r="OSA17" s="98"/>
      <c r="OSB17" s="98"/>
      <c r="OSC17" s="98"/>
      <c r="OSD17" s="98"/>
      <c r="OSE17" s="98"/>
      <c r="OSF17" s="98"/>
      <c r="OSG17" s="98"/>
      <c r="OSH17" s="98"/>
      <c r="OSI17" s="98"/>
      <c r="OSJ17" s="98"/>
      <c r="OSK17" s="98"/>
      <c r="OSL17" s="98"/>
      <c r="OSM17" s="98"/>
      <c r="OSN17" s="98"/>
      <c r="OSO17" s="98"/>
      <c r="OSP17" s="98"/>
      <c r="OSQ17" s="98"/>
      <c r="OSR17" s="98"/>
      <c r="OSS17" s="98"/>
      <c r="OST17" s="98"/>
      <c r="OSU17" s="98"/>
      <c r="OSV17" s="98"/>
      <c r="OSW17" s="98"/>
      <c r="OSX17" s="98"/>
      <c r="OSY17" s="98"/>
      <c r="OSZ17" s="98"/>
      <c r="OTA17" s="98"/>
      <c r="OTB17" s="98"/>
      <c r="OTC17" s="98"/>
      <c r="OTD17" s="98"/>
      <c r="OTE17" s="98"/>
      <c r="OTF17" s="98"/>
      <c r="OTG17" s="98"/>
      <c r="OTH17" s="98"/>
      <c r="OTI17" s="98"/>
      <c r="OTJ17" s="98"/>
      <c r="OTK17" s="98"/>
      <c r="OTL17" s="98"/>
      <c r="OTM17" s="98"/>
      <c r="OTN17" s="98"/>
      <c r="OTO17" s="98"/>
      <c r="OTP17" s="98"/>
      <c r="OTQ17" s="98"/>
      <c r="OTR17" s="98"/>
      <c r="OTS17" s="98"/>
      <c r="OTT17" s="98"/>
      <c r="OTU17" s="98"/>
      <c r="OTV17" s="98"/>
      <c r="OTW17" s="98"/>
      <c r="OTX17" s="98"/>
      <c r="OTY17" s="98"/>
      <c r="OTZ17" s="98"/>
      <c r="OUA17" s="98"/>
      <c r="OUB17" s="98"/>
      <c r="OUC17" s="98"/>
      <c r="OUD17" s="98"/>
      <c r="OUE17" s="98"/>
      <c r="OUF17" s="98"/>
      <c r="OUG17" s="98"/>
      <c r="OUH17" s="98"/>
      <c r="OUI17" s="98"/>
      <c r="OUJ17" s="98"/>
      <c r="OUK17" s="98"/>
      <c r="OUL17" s="98"/>
      <c r="OUM17" s="98"/>
      <c r="OUN17" s="98"/>
      <c r="OUO17" s="98"/>
      <c r="OUP17" s="98"/>
      <c r="OUQ17" s="98"/>
      <c r="OUR17" s="98"/>
      <c r="OUS17" s="98"/>
      <c r="OUT17" s="98"/>
      <c r="OUU17" s="98"/>
      <c r="OUV17" s="98"/>
      <c r="OUW17" s="98"/>
      <c r="OUX17" s="98"/>
      <c r="OUY17" s="98"/>
      <c r="OUZ17" s="98"/>
      <c r="OVA17" s="98"/>
      <c r="OVB17" s="98"/>
      <c r="OVC17" s="98"/>
      <c r="OVD17" s="98"/>
      <c r="OVE17" s="98"/>
      <c r="OVF17" s="98"/>
      <c r="OVG17" s="98"/>
      <c r="OVH17" s="98"/>
      <c r="OVI17" s="98"/>
      <c r="OVJ17" s="98"/>
      <c r="OVK17" s="98"/>
      <c r="OVL17" s="98"/>
      <c r="OVM17" s="98"/>
      <c r="OVN17" s="98"/>
      <c r="OVO17" s="98"/>
      <c r="OVP17" s="98"/>
      <c r="OVQ17" s="98"/>
      <c r="OVR17" s="98"/>
      <c r="OVS17" s="98"/>
      <c r="OVT17" s="98"/>
      <c r="OVU17" s="98"/>
      <c r="OVV17" s="98"/>
      <c r="OVW17" s="98"/>
      <c r="OVX17" s="98"/>
      <c r="OVY17" s="98"/>
      <c r="OVZ17" s="98"/>
      <c r="OWA17" s="98"/>
      <c r="OWB17" s="98"/>
      <c r="OWC17" s="98"/>
      <c r="OWD17" s="98"/>
      <c r="OWE17" s="98"/>
      <c r="OWF17" s="98"/>
      <c r="OWG17" s="98"/>
      <c r="OWH17" s="98"/>
      <c r="OWI17" s="98"/>
      <c r="OWJ17" s="98"/>
      <c r="OWK17" s="98"/>
      <c r="OWL17" s="98"/>
      <c r="OWM17" s="98"/>
      <c r="OWN17" s="98"/>
      <c r="OWO17" s="98"/>
      <c r="OWP17" s="98"/>
      <c r="OWQ17" s="98"/>
      <c r="OWR17" s="98"/>
      <c r="OWS17" s="98"/>
      <c r="OWT17" s="98"/>
      <c r="OWU17" s="98"/>
      <c r="OWV17" s="98"/>
      <c r="OWW17" s="98"/>
      <c r="OWX17" s="98"/>
      <c r="OWY17" s="98"/>
      <c r="OWZ17" s="98"/>
      <c r="OXA17" s="98"/>
      <c r="OXB17" s="98"/>
      <c r="OXC17" s="98"/>
      <c r="OXD17" s="98"/>
      <c r="OXE17" s="98"/>
      <c r="OXF17" s="98"/>
      <c r="OXG17" s="98"/>
      <c r="OXH17" s="98"/>
      <c r="OXI17" s="98"/>
      <c r="OXJ17" s="98"/>
      <c r="OXK17" s="98"/>
      <c r="OXL17" s="98"/>
      <c r="OXM17" s="98"/>
      <c r="OXN17" s="98"/>
      <c r="OXO17" s="98"/>
      <c r="OXP17" s="98"/>
      <c r="OXQ17" s="98"/>
      <c r="OXR17" s="98"/>
      <c r="OXS17" s="98"/>
      <c r="OXT17" s="98"/>
      <c r="OXU17" s="98"/>
      <c r="OXV17" s="98"/>
      <c r="OXW17" s="98"/>
      <c r="OXX17" s="98"/>
      <c r="OXY17" s="98"/>
      <c r="OXZ17" s="98"/>
      <c r="OYA17" s="98"/>
      <c r="OYB17" s="98"/>
      <c r="OYC17" s="98"/>
      <c r="OYD17" s="98"/>
      <c r="OYE17" s="98"/>
      <c r="OYF17" s="98"/>
      <c r="OYG17" s="98"/>
      <c r="OYH17" s="98"/>
      <c r="OYI17" s="98"/>
      <c r="OYJ17" s="98"/>
      <c r="OYK17" s="98"/>
      <c r="OYL17" s="98"/>
      <c r="OYM17" s="98"/>
      <c r="OYN17" s="98"/>
      <c r="OYO17" s="98"/>
      <c r="OYP17" s="98"/>
      <c r="OYQ17" s="98"/>
      <c r="OYR17" s="98"/>
      <c r="OYS17" s="98"/>
      <c r="OYT17" s="98"/>
      <c r="OYU17" s="98"/>
      <c r="OYV17" s="98"/>
      <c r="OYW17" s="98"/>
      <c r="OYX17" s="98"/>
      <c r="OYY17" s="98"/>
      <c r="OYZ17" s="98"/>
      <c r="OZA17" s="98"/>
      <c r="OZB17" s="98"/>
      <c r="OZC17" s="98"/>
      <c r="OZD17" s="98"/>
      <c r="OZE17" s="98"/>
      <c r="OZF17" s="98"/>
      <c r="OZG17" s="98"/>
      <c r="OZH17" s="98"/>
      <c r="OZI17" s="98"/>
      <c r="OZJ17" s="98"/>
      <c r="OZK17" s="98"/>
      <c r="OZL17" s="98"/>
      <c r="OZM17" s="98"/>
      <c r="OZN17" s="98"/>
      <c r="OZO17" s="98"/>
      <c r="OZP17" s="98"/>
      <c r="OZQ17" s="98"/>
      <c r="OZR17" s="98"/>
      <c r="OZS17" s="98"/>
      <c r="OZT17" s="98"/>
      <c r="OZU17" s="98"/>
      <c r="OZV17" s="98"/>
      <c r="OZW17" s="98"/>
      <c r="OZX17" s="98"/>
      <c r="OZY17" s="98"/>
      <c r="OZZ17" s="98"/>
      <c r="PAA17" s="98"/>
      <c r="PAB17" s="98"/>
      <c r="PAC17" s="98"/>
      <c r="PAD17" s="98"/>
      <c r="PAE17" s="98"/>
      <c r="PAF17" s="98"/>
      <c r="PAG17" s="98"/>
      <c r="PAH17" s="98"/>
      <c r="PAI17" s="98"/>
      <c r="PAJ17" s="98"/>
      <c r="PAK17" s="98"/>
      <c r="PAL17" s="98"/>
      <c r="PAM17" s="98"/>
      <c r="PAN17" s="98"/>
      <c r="PAO17" s="98"/>
      <c r="PAP17" s="98"/>
      <c r="PAQ17" s="98"/>
      <c r="PAR17" s="98"/>
      <c r="PAS17" s="98"/>
      <c r="PAT17" s="98"/>
      <c r="PAU17" s="98"/>
      <c r="PAV17" s="98"/>
      <c r="PAW17" s="98"/>
      <c r="PAX17" s="98"/>
      <c r="PAY17" s="98"/>
      <c r="PAZ17" s="98"/>
      <c r="PBA17" s="98"/>
      <c r="PBB17" s="98"/>
      <c r="PBC17" s="98"/>
      <c r="PBD17" s="98"/>
      <c r="PBE17" s="98"/>
      <c r="PBF17" s="98"/>
      <c r="PBG17" s="98"/>
      <c r="PBH17" s="98"/>
      <c r="PBI17" s="98"/>
      <c r="PBJ17" s="98"/>
      <c r="PBK17" s="98"/>
      <c r="PBL17" s="98"/>
      <c r="PBM17" s="98"/>
      <c r="PBN17" s="98"/>
      <c r="PBO17" s="98"/>
      <c r="PBP17" s="98"/>
      <c r="PBQ17" s="98"/>
      <c r="PBR17" s="98"/>
      <c r="PBS17" s="98"/>
      <c r="PBT17" s="98"/>
      <c r="PBU17" s="98"/>
      <c r="PBV17" s="98"/>
      <c r="PBW17" s="98"/>
      <c r="PBX17" s="98"/>
      <c r="PBY17" s="98"/>
      <c r="PBZ17" s="98"/>
      <c r="PCA17" s="98"/>
      <c r="PCB17" s="98"/>
      <c r="PCC17" s="98"/>
      <c r="PCD17" s="98"/>
      <c r="PCE17" s="98"/>
      <c r="PCF17" s="98"/>
      <c r="PCG17" s="98"/>
      <c r="PCH17" s="98"/>
      <c r="PCI17" s="98"/>
      <c r="PCJ17" s="98"/>
      <c r="PCK17" s="98"/>
      <c r="PCL17" s="98"/>
      <c r="PCM17" s="98"/>
      <c r="PCN17" s="98"/>
      <c r="PCO17" s="98"/>
      <c r="PCP17" s="98"/>
      <c r="PCQ17" s="98"/>
      <c r="PCR17" s="98"/>
      <c r="PCS17" s="98"/>
      <c r="PCT17" s="98"/>
      <c r="PCU17" s="98"/>
      <c r="PCV17" s="98"/>
      <c r="PCW17" s="98"/>
      <c r="PCX17" s="98"/>
      <c r="PCY17" s="98"/>
      <c r="PCZ17" s="98"/>
      <c r="PDA17" s="98"/>
      <c r="PDB17" s="98"/>
      <c r="PDC17" s="98"/>
      <c r="PDD17" s="98"/>
      <c r="PDE17" s="98"/>
      <c r="PDF17" s="98"/>
      <c r="PDG17" s="98"/>
      <c r="PDH17" s="98"/>
      <c r="PDI17" s="98"/>
      <c r="PDJ17" s="98"/>
      <c r="PDK17" s="98"/>
      <c r="PDL17" s="98"/>
      <c r="PDM17" s="98"/>
      <c r="PDN17" s="98"/>
      <c r="PDO17" s="98"/>
      <c r="PDP17" s="98"/>
      <c r="PDQ17" s="98"/>
      <c r="PDR17" s="98"/>
      <c r="PDS17" s="98"/>
      <c r="PDT17" s="98"/>
      <c r="PDU17" s="98"/>
      <c r="PDV17" s="98"/>
      <c r="PDW17" s="98"/>
      <c r="PDX17" s="98"/>
      <c r="PDY17" s="98"/>
      <c r="PDZ17" s="98"/>
      <c r="PEA17" s="98"/>
      <c r="PEB17" s="98"/>
      <c r="PEC17" s="98"/>
      <c r="PED17" s="98"/>
      <c r="PEE17" s="98"/>
      <c r="PEF17" s="98"/>
      <c r="PEG17" s="98"/>
      <c r="PEH17" s="98"/>
      <c r="PEI17" s="98"/>
      <c r="PEJ17" s="98"/>
      <c r="PEK17" s="98"/>
      <c r="PEL17" s="98"/>
      <c r="PEM17" s="98"/>
      <c r="PEN17" s="98"/>
      <c r="PEO17" s="98"/>
      <c r="PEP17" s="98"/>
      <c r="PEQ17" s="98"/>
      <c r="PER17" s="98"/>
      <c r="PES17" s="98"/>
      <c r="PET17" s="98"/>
      <c r="PEU17" s="98"/>
      <c r="PEV17" s="98"/>
      <c r="PEW17" s="98"/>
      <c r="PEX17" s="98"/>
      <c r="PEY17" s="98"/>
      <c r="PEZ17" s="98"/>
      <c r="PFA17" s="98"/>
      <c r="PFB17" s="98"/>
      <c r="PFC17" s="98"/>
      <c r="PFD17" s="98"/>
      <c r="PFE17" s="98"/>
      <c r="PFF17" s="98"/>
      <c r="PFG17" s="98"/>
      <c r="PFH17" s="98"/>
      <c r="PFI17" s="98"/>
      <c r="PFJ17" s="98"/>
      <c r="PFK17" s="98"/>
      <c r="PFL17" s="98"/>
      <c r="PFM17" s="98"/>
      <c r="PFN17" s="98"/>
      <c r="PFO17" s="98"/>
      <c r="PFP17" s="98"/>
      <c r="PFQ17" s="98"/>
      <c r="PFR17" s="98"/>
      <c r="PFS17" s="98"/>
      <c r="PFT17" s="98"/>
      <c r="PFU17" s="98"/>
      <c r="PFV17" s="98"/>
      <c r="PFW17" s="98"/>
      <c r="PFX17" s="98"/>
      <c r="PFY17" s="98"/>
      <c r="PFZ17" s="98"/>
      <c r="PGA17" s="98"/>
      <c r="PGB17" s="98"/>
      <c r="PGC17" s="98"/>
      <c r="PGD17" s="98"/>
      <c r="PGE17" s="98"/>
      <c r="PGF17" s="98"/>
      <c r="PGG17" s="98"/>
      <c r="PGH17" s="98"/>
      <c r="PGI17" s="98"/>
      <c r="PGJ17" s="98"/>
      <c r="PGK17" s="98"/>
      <c r="PGL17" s="98"/>
      <c r="PGM17" s="98"/>
      <c r="PGN17" s="98"/>
      <c r="PGO17" s="98"/>
      <c r="PGP17" s="98"/>
      <c r="PGQ17" s="98"/>
      <c r="PGR17" s="98"/>
      <c r="PGS17" s="98"/>
      <c r="PGT17" s="98"/>
      <c r="PGU17" s="98"/>
      <c r="PGV17" s="98"/>
      <c r="PGW17" s="98"/>
      <c r="PGX17" s="98"/>
      <c r="PGY17" s="98"/>
      <c r="PGZ17" s="98"/>
      <c r="PHA17" s="98"/>
      <c r="PHB17" s="98"/>
      <c r="PHC17" s="98"/>
      <c r="PHD17" s="98"/>
      <c r="PHE17" s="98"/>
      <c r="PHF17" s="98"/>
      <c r="PHG17" s="98"/>
      <c r="PHH17" s="98"/>
      <c r="PHI17" s="98"/>
      <c r="PHJ17" s="98"/>
      <c r="PHK17" s="98"/>
      <c r="PHL17" s="98"/>
      <c r="PHM17" s="98"/>
      <c r="PHN17" s="98"/>
      <c r="PHO17" s="98"/>
      <c r="PHP17" s="98"/>
      <c r="PHQ17" s="98"/>
      <c r="PHR17" s="98"/>
      <c r="PHS17" s="98"/>
      <c r="PHT17" s="98"/>
      <c r="PHU17" s="98"/>
      <c r="PHV17" s="98"/>
      <c r="PHW17" s="98"/>
      <c r="PHX17" s="98"/>
      <c r="PHY17" s="98"/>
      <c r="PHZ17" s="98"/>
      <c r="PIA17" s="98"/>
      <c r="PIB17" s="98"/>
      <c r="PIC17" s="98"/>
      <c r="PID17" s="98"/>
      <c r="PIE17" s="98"/>
      <c r="PIF17" s="98"/>
      <c r="PIG17" s="98"/>
      <c r="PIH17" s="98"/>
      <c r="PII17" s="98"/>
      <c r="PIJ17" s="98"/>
      <c r="PIK17" s="98"/>
      <c r="PIL17" s="98"/>
      <c r="PIM17" s="98"/>
      <c r="PIN17" s="98"/>
      <c r="PIO17" s="98"/>
      <c r="PIP17" s="98"/>
      <c r="PIQ17" s="98"/>
      <c r="PIR17" s="98"/>
      <c r="PIS17" s="98"/>
      <c r="PIT17" s="98"/>
      <c r="PIU17" s="98"/>
      <c r="PIV17" s="98"/>
      <c r="PIW17" s="98"/>
      <c r="PIX17" s="98"/>
      <c r="PIY17" s="98"/>
      <c r="PIZ17" s="98"/>
      <c r="PJA17" s="98"/>
      <c r="PJB17" s="98"/>
      <c r="PJC17" s="98"/>
      <c r="PJD17" s="98"/>
      <c r="PJE17" s="98"/>
      <c r="PJF17" s="98"/>
      <c r="PJG17" s="98"/>
      <c r="PJH17" s="98"/>
      <c r="PJI17" s="98"/>
      <c r="PJJ17" s="98"/>
      <c r="PJK17" s="98"/>
      <c r="PJL17" s="98"/>
      <c r="PJM17" s="98"/>
      <c r="PJN17" s="98"/>
      <c r="PJO17" s="98"/>
      <c r="PJP17" s="98"/>
      <c r="PJQ17" s="98"/>
      <c r="PJR17" s="98"/>
      <c r="PJS17" s="98"/>
      <c r="PJT17" s="98"/>
      <c r="PJU17" s="98"/>
      <c r="PJV17" s="98"/>
      <c r="PJW17" s="98"/>
      <c r="PJX17" s="98"/>
      <c r="PJY17" s="98"/>
      <c r="PJZ17" s="98"/>
      <c r="PKA17" s="98"/>
      <c r="PKB17" s="98"/>
      <c r="PKC17" s="98"/>
      <c r="PKD17" s="98"/>
      <c r="PKE17" s="98"/>
      <c r="PKF17" s="98"/>
      <c r="PKG17" s="98"/>
      <c r="PKH17" s="98"/>
      <c r="PKI17" s="98"/>
      <c r="PKJ17" s="98"/>
      <c r="PKK17" s="98"/>
      <c r="PKL17" s="98"/>
      <c r="PKM17" s="98"/>
      <c r="PKN17" s="98"/>
      <c r="PKO17" s="98"/>
      <c r="PKP17" s="98"/>
      <c r="PKQ17" s="98"/>
      <c r="PKR17" s="98"/>
      <c r="PKS17" s="98"/>
      <c r="PKT17" s="98"/>
      <c r="PKU17" s="98"/>
      <c r="PKV17" s="98"/>
      <c r="PKW17" s="98"/>
      <c r="PKX17" s="98"/>
      <c r="PKY17" s="98"/>
      <c r="PKZ17" s="98"/>
      <c r="PLA17" s="98"/>
      <c r="PLB17" s="98"/>
      <c r="PLC17" s="98"/>
      <c r="PLD17" s="98"/>
      <c r="PLE17" s="98"/>
      <c r="PLF17" s="98"/>
      <c r="PLG17" s="98"/>
      <c r="PLH17" s="98"/>
      <c r="PLI17" s="98"/>
      <c r="PLJ17" s="98"/>
      <c r="PLK17" s="98"/>
      <c r="PLL17" s="98"/>
      <c r="PLM17" s="98"/>
      <c r="PLN17" s="98"/>
      <c r="PLO17" s="98"/>
      <c r="PLP17" s="98"/>
      <c r="PLQ17" s="98"/>
      <c r="PLR17" s="98"/>
      <c r="PLS17" s="98"/>
      <c r="PLT17" s="98"/>
      <c r="PLU17" s="98"/>
      <c r="PLV17" s="98"/>
      <c r="PLW17" s="98"/>
      <c r="PLX17" s="98"/>
      <c r="PLY17" s="98"/>
      <c r="PLZ17" s="98"/>
      <c r="PMA17" s="98"/>
      <c r="PMB17" s="98"/>
      <c r="PMC17" s="98"/>
      <c r="PMD17" s="98"/>
      <c r="PME17" s="98"/>
      <c r="PMF17" s="98"/>
      <c r="PMG17" s="98"/>
      <c r="PMH17" s="98"/>
      <c r="PMI17" s="98"/>
      <c r="PMJ17" s="98"/>
      <c r="PMK17" s="98"/>
      <c r="PML17" s="98"/>
      <c r="PMM17" s="98"/>
      <c r="PMN17" s="98"/>
      <c r="PMO17" s="98"/>
      <c r="PMP17" s="98"/>
      <c r="PMQ17" s="98"/>
      <c r="PMR17" s="98"/>
      <c r="PMS17" s="98"/>
      <c r="PMT17" s="98"/>
      <c r="PMU17" s="98"/>
      <c r="PMV17" s="98"/>
      <c r="PMW17" s="98"/>
      <c r="PMX17" s="98"/>
      <c r="PMY17" s="98"/>
      <c r="PMZ17" s="98"/>
      <c r="PNA17" s="98"/>
      <c r="PNB17" s="98"/>
      <c r="PNC17" s="98"/>
      <c r="PND17" s="98"/>
      <c r="PNE17" s="98"/>
      <c r="PNF17" s="98"/>
      <c r="PNG17" s="98"/>
      <c r="PNH17" s="98"/>
      <c r="PNI17" s="98"/>
      <c r="PNJ17" s="98"/>
      <c r="PNK17" s="98"/>
      <c r="PNL17" s="98"/>
      <c r="PNM17" s="98"/>
      <c r="PNN17" s="98"/>
      <c r="PNO17" s="98"/>
      <c r="PNP17" s="98"/>
      <c r="PNQ17" s="98"/>
      <c r="PNR17" s="98"/>
      <c r="PNS17" s="98"/>
      <c r="PNT17" s="98"/>
      <c r="PNU17" s="98"/>
      <c r="PNV17" s="98"/>
      <c r="PNW17" s="98"/>
      <c r="PNX17" s="98"/>
      <c r="PNY17" s="98"/>
      <c r="PNZ17" s="98"/>
      <c r="POA17" s="98"/>
      <c r="POB17" s="98"/>
      <c r="POC17" s="98"/>
      <c r="POD17" s="98"/>
      <c r="POE17" s="98"/>
      <c r="POF17" s="98"/>
      <c r="POG17" s="98"/>
      <c r="POH17" s="98"/>
      <c r="POI17" s="98"/>
      <c r="POJ17" s="98"/>
      <c r="POK17" s="98"/>
      <c r="POL17" s="98"/>
      <c r="POM17" s="98"/>
      <c r="PON17" s="98"/>
      <c r="POO17" s="98"/>
      <c r="POP17" s="98"/>
      <c r="POQ17" s="98"/>
      <c r="POR17" s="98"/>
      <c r="POS17" s="98"/>
      <c r="POT17" s="98"/>
      <c r="POU17" s="98"/>
      <c r="POV17" s="98"/>
      <c r="POW17" s="98"/>
      <c r="POX17" s="98"/>
      <c r="POY17" s="98"/>
      <c r="POZ17" s="98"/>
      <c r="PPA17" s="98"/>
      <c r="PPB17" s="98"/>
      <c r="PPC17" s="98"/>
      <c r="PPD17" s="98"/>
      <c r="PPE17" s="98"/>
      <c r="PPF17" s="98"/>
      <c r="PPG17" s="98"/>
      <c r="PPH17" s="98"/>
      <c r="PPI17" s="98"/>
      <c r="PPJ17" s="98"/>
      <c r="PPK17" s="98"/>
      <c r="PPL17" s="98"/>
      <c r="PPM17" s="98"/>
      <c r="PPN17" s="98"/>
      <c r="PPO17" s="98"/>
      <c r="PPP17" s="98"/>
      <c r="PPQ17" s="98"/>
      <c r="PPR17" s="98"/>
      <c r="PPS17" s="98"/>
      <c r="PPT17" s="98"/>
      <c r="PPU17" s="98"/>
      <c r="PPV17" s="98"/>
      <c r="PPW17" s="98"/>
      <c r="PPX17" s="98"/>
      <c r="PPY17" s="98"/>
      <c r="PPZ17" s="98"/>
      <c r="PQA17" s="98"/>
      <c r="PQB17" s="98"/>
      <c r="PQC17" s="98"/>
      <c r="PQD17" s="98"/>
      <c r="PQE17" s="98"/>
      <c r="PQF17" s="98"/>
      <c r="PQG17" s="98"/>
      <c r="PQH17" s="98"/>
      <c r="PQI17" s="98"/>
      <c r="PQJ17" s="98"/>
      <c r="PQK17" s="98"/>
      <c r="PQL17" s="98"/>
      <c r="PQM17" s="98"/>
      <c r="PQN17" s="98"/>
      <c r="PQO17" s="98"/>
      <c r="PQP17" s="98"/>
      <c r="PQQ17" s="98"/>
      <c r="PQR17" s="98"/>
      <c r="PQS17" s="98"/>
      <c r="PQT17" s="98"/>
      <c r="PQU17" s="98"/>
      <c r="PQV17" s="98"/>
      <c r="PQW17" s="98"/>
      <c r="PQX17" s="98"/>
      <c r="PQY17" s="98"/>
      <c r="PQZ17" s="98"/>
      <c r="PRA17" s="98"/>
      <c r="PRB17" s="98"/>
      <c r="PRC17" s="98"/>
      <c r="PRD17" s="98"/>
      <c r="PRE17" s="98"/>
      <c r="PRF17" s="98"/>
      <c r="PRG17" s="98"/>
      <c r="PRH17" s="98"/>
      <c r="PRI17" s="98"/>
      <c r="PRJ17" s="98"/>
      <c r="PRK17" s="98"/>
      <c r="PRL17" s="98"/>
      <c r="PRM17" s="98"/>
      <c r="PRN17" s="98"/>
      <c r="PRO17" s="98"/>
      <c r="PRP17" s="98"/>
      <c r="PRQ17" s="98"/>
      <c r="PRR17" s="98"/>
      <c r="PRS17" s="98"/>
      <c r="PRT17" s="98"/>
      <c r="PRU17" s="98"/>
      <c r="PRV17" s="98"/>
      <c r="PRW17" s="98"/>
      <c r="PRX17" s="98"/>
      <c r="PRY17" s="98"/>
      <c r="PRZ17" s="98"/>
      <c r="PSA17" s="98"/>
      <c r="PSB17" s="98"/>
      <c r="PSC17" s="98"/>
      <c r="PSD17" s="98"/>
      <c r="PSE17" s="98"/>
      <c r="PSF17" s="98"/>
      <c r="PSG17" s="98"/>
      <c r="PSH17" s="98"/>
      <c r="PSI17" s="98"/>
      <c r="PSJ17" s="98"/>
      <c r="PSK17" s="98"/>
      <c r="PSL17" s="98"/>
      <c r="PSM17" s="98"/>
      <c r="PSN17" s="98"/>
      <c r="PSO17" s="98"/>
      <c r="PSP17" s="98"/>
      <c r="PSQ17" s="98"/>
      <c r="PSR17" s="98"/>
      <c r="PSS17" s="98"/>
      <c r="PST17" s="98"/>
      <c r="PSU17" s="98"/>
      <c r="PSV17" s="98"/>
      <c r="PSW17" s="98"/>
      <c r="PSX17" s="98"/>
      <c r="PSY17" s="98"/>
      <c r="PSZ17" s="98"/>
      <c r="PTA17" s="98"/>
      <c r="PTB17" s="98"/>
      <c r="PTC17" s="98"/>
      <c r="PTD17" s="98"/>
      <c r="PTE17" s="98"/>
      <c r="PTF17" s="98"/>
      <c r="PTG17" s="98"/>
      <c r="PTH17" s="98"/>
      <c r="PTI17" s="98"/>
      <c r="PTJ17" s="98"/>
      <c r="PTK17" s="98"/>
      <c r="PTL17" s="98"/>
      <c r="PTM17" s="98"/>
      <c r="PTN17" s="98"/>
      <c r="PTO17" s="98"/>
      <c r="PTP17" s="98"/>
      <c r="PTQ17" s="98"/>
      <c r="PTR17" s="98"/>
      <c r="PTS17" s="98"/>
      <c r="PTT17" s="98"/>
      <c r="PTU17" s="98"/>
      <c r="PTV17" s="98"/>
      <c r="PTW17" s="98"/>
      <c r="PTX17" s="98"/>
      <c r="PTY17" s="98"/>
      <c r="PTZ17" s="98"/>
      <c r="PUA17" s="98"/>
      <c r="PUB17" s="98"/>
      <c r="PUC17" s="98"/>
      <c r="PUD17" s="98"/>
      <c r="PUE17" s="98"/>
      <c r="PUF17" s="98"/>
      <c r="PUG17" s="98"/>
      <c r="PUH17" s="98"/>
      <c r="PUI17" s="98"/>
      <c r="PUJ17" s="98"/>
      <c r="PUK17" s="98"/>
      <c r="PUL17" s="98"/>
      <c r="PUM17" s="98"/>
      <c r="PUN17" s="98"/>
      <c r="PUO17" s="98"/>
      <c r="PUP17" s="98"/>
      <c r="PUQ17" s="98"/>
      <c r="PUR17" s="98"/>
      <c r="PUS17" s="98"/>
      <c r="PUT17" s="98"/>
      <c r="PUU17" s="98"/>
      <c r="PUV17" s="98"/>
      <c r="PUW17" s="98"/>
      <c r="PUX17" s="98"/>
      <c r="PUY17" s="98"/>
      <c r="PUZ17" s="98"/>
      <c r="PVA17" s="98"/>
      <c r="PVB17" s="98"/>
      <c r="PVC17" s="98"/>
      <c r="PVD17" s="98"/>
      <c r="PVE17" s="98"/>
      <c r="PVF17" s="98"/>
      <c r="PVG17" s="98"/>
      <c r="PVH17" s="98"/>
      <c r="PVI17" s="98"/>
      <c r="PVJ17" s="98"/>
      <c r="PVK17" s="98"/>
      <c r="PVL17" s="98"/>
      <c r="PVM17" s="98"/>
      <c r="PVN17" s="98"/>
      <c r="PVO17" s="98"/>
      <c r="PVP17" s="98"/>
      <c r="PVQ17" s="98"/>
      <c r="PVR17" s="98"/>
      <c r="PVS17" s="98"/>
      <c r="PVT17" s="98"/>
      <c r="PVU17" s="98"/>
      <c r="PVV17" s="98"/>
      <c r="PVW17" s="98"/>
      <c r="PVX17" s="98"/>
      <c r="PVY17" s="98"/>
      <c r="PVZ17" s="98"/>
      <c r="PWA17" s="98"/>
      <c r="PWB17" s="98"/>
      <c r="PWC17" s="98"/>
      <c r="PWD17" s="98"/>
      <c r="PWE17" s="98"/>
      <c r="PWF17" s="98"/>
      <c r="PWG17" s="98"/>
      <c r="PWH17" s="98"/>
      <c r="PWI17" s="98"/>
      <c r="PWJ17" s="98"/>
      <c r="PWK17" s="98"/>
      <c r="PWL17" s="98"/>
      <c r="PWM17" s="98"/>
      <c r="PWN17" s="98"/>
      <c r="PWO17" s="98"/>
      <c r="PWP17" s="98"/>
      <c r="PWQ17" s="98"/>
      <c r="PWR17" s="98"/>
      <c r="PWS17" s="98"/>
      <c r="PWT17" s="98"/>
      <c r="PWU17" s="98"/>
      <c r="PWV17" s="98"/>
      <c r="PWW17" s="98"/>
      <c r="PWX17" s="98"/>
      <c r="PWY17" s="98"/>
      <c r="PWZ17" s="98"/>
      <c r="PXA17" s="98"/>
      <c r="PXB17" s="98"/>
      <c r="PXC17" s="98"/>
      <c r="PXD17" s="98"/>
      <c r="PXE17" s="98"/>
      <c r="PXF17" s="98"/>
      <c r="PXG17" s="98"/>
      <c r="PXH17" s="98"/>
      <c r="PXI17" s="98"/>
      <c r="PXJ17" s="98"/>
      <c r="PXK17" s="98"/>
      <c r="PXL17" s="98"/>
      <c r="PXM17" s="98"/>
      <c r="PXN17" s="98"/>
      <c r="PXO17" s="98"/>
      <c r="PXP17" s="98"/>
      <c r="PXQ17" s="98"/>
      <c r="PXR17" s="98"/>
      <c r="PXS17" s="98"/>
      <c r="PXT17" s="98"/>
      <c r="PXU17" s="98"/>
      <c r="PXV17" s="98"/>
      <c r="PXW17" s="98"/>
      <c r="PXX17" s="98"/>
      <c r="PXY17" s="98"/>
      <c r="PXZ17" s="98"/>
      <c r="PYA17" s="98"/>
      <c r="PYB17" s="98"/>
      <c r="PYC17" s="98"/>
      <c r="PYD17" s="98"/>
      <c r="PYE17" s="98"/>
      <c r="PYF17" s="98"/>
      <c r="PYG17" s="98"/>
      <c r="PYH17" s="98"/>
      <c r="PYI17" s="98"/>
      <c r="PYJ17" s="98"/>
      <c r="PYK17" s="98"/>
      <c r="PYL17" s="98"/>
      <c r="PYM17" s="98"/>
      <c r="PYN17" s="98"/>
      <c r="PYO17" s="98"/>
      <c r="PYP17" s="98"/>
      <c r="PYQ17" s="98"/>
      <c r="PYR17" s="98"/>
      <c r="PYS17" s="98"/>
      <c r="PYT17" s="98"/>
      <c r="PYU17" s="98"/>
      <c r="PYV17" s="98"/>
      <c r="PYW17" s="98"/>
      <c r="PYX17" s="98"/>
      <c r="PYY17" s="98"/>
      <c r="PYZ17" s="98"/>
      <c r="PZA17" s="98"/>
      <c r="PZB17" s="98"/>
      <c r="PZC17" s="98"/>
      <c r="PZD17" s="98"/>
      <c r="PZE17" s="98"/>
      <c r="PZF17" s="98"/>
      <c r="PZG17" s="98"/>
      <c r="PZH17" s="98"/>
      <c r="PZI17" s="98"/>
      <c r="PZJ17" s="98"/>
      <c r="PZK17" s="98"/>
      <c r="PZL17" s="98"/>
      <c r="PZM17" s="98"/>
      <c r="PZN17" s="98"/>
      <c r="PZO17" s="98"/>
      <c r="PZP17" s="98"/>
      <c r="PZQ17" s="98"/>
      <c r="PZR17" s="98"/>
      <c r="PZS17" s="98"/>
      <c r="PZT17" s="98"/>
      <c r="PZU17" s="98"/>
      <c r="PZV17" s="98"/>
      <c r="PZW17" s="98"/>
      <c r="PZX17" s="98"/>
      <c r="PZY17" s="98"/>
      <c r="PZZ17" s="98"/>
      <c r="QAA17" s="98"/>
      <c r="QAB17" s="98"/>
      <c r="QAC17" s="98"/>
      <c r="QAD17" s="98"/>
      <c r="QAE17" s="98"/>
      <c r="QAF17" s="98"/>
      <c r="QAG17" s="98"/>
      <c r="QAH17" s="98"/>
      <c r="QAI17" s="98"/>
      <c r="QAJ17" s="98"/>
      <c r="QAK17" s="98"/>
      <c r="QAL17" s="98"/>
      <c r="QAM17" s="98"/>
      <c r="QAN17" s="98"/>
      <c r="QAO17" s="98"/>
      <c r="QAP17" s="98"/>
      <c r="QAQ17" s="98"/>
      <c r="QAR17" s="98"/>
      <c r="QAS17" s="98"/>
      <c r="QAT17" s="98"/>
      <c r="QAU17" s="98"/>
      <c r="QAV17" s="98"/>
      <c r="QAW17" s="98"/>
      <c r="QAX17" s="98"/>
      <c r="QAY17" s="98"/>
      <c r="QAZ17" s="98"/>
      <c r="QBA17" s="98"/>
      <c r="QBB17" s="98"/>
      <c r="QBC17" s="98"/>
      <c r="QBD17" s="98"/>
      <c r="QBE17" s="98"/>
      <c r="QBF17" s="98"/>
      <c r="QBG17" s="98"/>
      <c r="QBH17" s="98"/>
      <c r="QBI17" s="98"/>
      <c r="QBJ17" s="98"/>
      <c r="QBK17" s="98"/>
      <c r="QBL17" s="98"/>
      <c r="QBM17" s="98"/>
      <c r="QBN17" s="98"/>
      <c r="QBO17" s="98"/>
      <c r="QBP17" s="98"/>
      <c r="QBQ17" s="98"/>
      <c r="QBR17" s="98"/>
      <c r="QBS17" s="98"/>
      <c r="QBT17" s="98"/>
      <c r="QBU17" s="98"/>
      <c r="QBV17" s="98"/>
      <c r="QBW17" s="98"/>
      <c r="QBX17" s="98"/>
      <c r="QBY17" s="98"/>
      <c r="QBZ17" s="98"/>
      <c r="QCA17" s="98"/>
      <c r="QCB17" s="98"/>
      <c r="QCC17" s="98"/>
      <c r="QCD17" s="98"/>
      <c r="QCE17" s="98"/>
      <c r="QCF17" s="98"/>
      <c r="QCG17" s="98"/>
      <c r="QCH17" s="98"/>
      <c r="QCI17" s="98"/>
      <c r="QCJ17" s="98"/>
      <c r="QCK17" s="98"/>
      <c r="QCL17" s="98"/>
      <c r="QCM17" s="98"/>
      <c r="QCN17" s="98"/>
      <c r="QCO17" s="98"/>
      <c r="QCP17" s="98"/>
      <c r="QCQ17" s="98"/>
      <c r="QCR17" s="98"/>
      <c r="QCS17" s="98"/>
      <c r="QCT17" s="98"/>
      <c r="QCU17" s="98"/>
      <c r="QCV17" s="98"/>
      <c r="QCW17" s="98"/>
      <c r="QCX17" s="98"/>
      <c r="QCY17" s="98"/>
      <c r="QCZ17" s="98"/>
      <c r="QDA17" s="98"/>
      <c r="QDB17" s="98"/>
      <c r="QDC17" s="98"/>
      <c r="QDD17" s="98"/>
      <c r="QDE17" s="98"/>
      <c r="QDF17" s="98"/>
      <c r="QDG17" s="98"/>
      <c r="QDH17" s="98"/>
      <c r="QDI17" s="98"/>
      <c r="QDJ17" s="98"/>
      <c r="QDK17" s="98"/>
      <c r="QDL17" s="98"/>
      <c r="QDM17" s="98"/>
      <c r="QDN17" s="98"/>
      <c r="QDO17" s="98"/>
      <c r="QDP17" s="98"/>
      <c r="QDQ17" s="98"/>
      <c r="QDR17" s="98"/>
      <c r="QDS17" s="98"/>
      <c r="QDT17" s="98"/>
      <c r="QDU17" s="98"/>
      <c r="QDV17" s="98"/>
      <c r="QDW17" s="98"/>
      <c r="QDX17" s="98"/>
      <c r="QDY17" s="98"/>
      <c r="QDZ17" s="98"/>
      <c r="QEA17" s="98"/>
      <c r="QEB17" s="98"/>
      <c r="QEC17" s="98"/>
      <c r="QED17" s="98"/>
      <c r="QEE17" s="98"/>
      <c r="QEF17" s="98"/>
      <c r="QEG17" s="98"/>
      <c r="QEH17" s="98"/>
      <c r="QEI17" s="98"/>
      <c r="QEJ17" s="98"/>
      <c r="QEK17" s="98"/>
      <c r="QEL17" s="98"/>
      <c r="QEM17" s="98"/>
      <c r="QEN17" s="98"/>
      <c r="QEO17" s="98"/>
      <c r="QEP17" s="98"/>
      <c r="QEQ17" s="98"/>
      <c r="QER17" s="98"/>
      <c r="QES17" s="98"/>
      <c r="QET17" s="98"/>
      <c r="QEU17" s="98"/>
      <c r="QEV17" s="98"/>
      <c r="QEW17" s="98"/>
      <c r="QEX17" s="98"/>
      <c r="QEY17" s="98"/>
      <c r="QEZ17" s="98"/>
      <c r="QFA17" s="98"/>
      <c r="QFB17" s="98"/>
      <c r="QFC17" s="98"/>
      <c r="QFD17" s="98"/>
      <c r="QFE17" s="98"/>
      <c r="QFF17" s="98"/>
      <c r="QFG17" s="98"/>
      <c r="QFH17" s="98"/>
      <c r="QFI17" s="98"/>
      <c r="QFJ17" s="98"/>
      <c r="QFK17" s="98"/>
      <c r="QFL17" s="98"/>
      <c r="QFM17" s="98"/>
      <c r="QFN17" s="98"/>
      <c r="QFO17" s="98"/>
      <c r="QFP17" s="98"/>
      <c r="QFQ17" s="98"/>
      <c r="QFR17" s="98"/>
      <c r="QFS17" s="98"/>
      <c r="QFT17" s="98"/>
      <c r="QFU17" s="98"/>
      <c r="QFV17" s="98"/>
      <c r="QFW17" s="98"/>
      <c r="QFX17" s="98"/>
      <c r="QFY17" s="98"/>
      <c r="QFZ17" s="98"/>
      <c r="QGA17" s="98"/>
      <c r="QGB17" s="98"/>
      <c r="QGC17" s="98"/>
      <c r="QGD17" s="98"/>
      <c r="QGE17" s="98"/>
      <c r="QGF17" s="98"/>
      <c r="QGG17" s="98"/>
      <c r="QGH17" s="98"/>
      <c r="QGI17" s="98"/>
      <c r="QGJ17" s="98"/>
      <c r="QGK17" s="98"/>
      <c r="QGL17" s="98"/>
      <c r="QGM17" s="98"/>
      <c r="QGN17" s="98"/>
      <c r="QGO17" s="98"/>
      <c r="QGP17" s="98"/>
      <c r="QGQ17" s="98"/>
      <c r="QGR17" s="98"/>
      <c r="QGS17" s="98"/>
      <c r="QGT17" s="98"/>
      <c r="QGU17" s="98"/>
      <c r="QGV17" s="98"/>
      <c r="QGW17" s="98"/>
      <c r="QGX17" s="98"/>
      <c r="QGY17" s="98"/>
      <c r="QGZ17" s="98"/>
      <c r="QHA17" s="98"/>
      <c r="QHB17" s="98"/>
      <c r="QHC17" s="98"/>
      <c r="QHD17" s="98"/>
      <c r="QHE17" s="98"/>
      <c r="QHF17" s="98"/>
      <c r="QHG17" s="98"/>
      <c r="QHH17" s="98"/>
      <c r="QHI17" s="98"/>
      <c r="QHJ17" s="98"/>
      <c r="QHK17" s="98"/>
      <c r="QHL17" s="98"/>
      <c r="QHM17" s="98"/>
      <c r="QHN17" s="98"/>
      <c r="QHO17" s="98"/>
      <c r="QHP17" s="98"/>
      <c r="QHQ17" s="98"/>
      <c r="QHR17" s="98"/>
      <c r="QHS17" s="98"/>
      <c r="QHT17" s="98"/>
      <c r="QHU17" s="98"/>
      <c r="QHV17" s="98"/>
      <c r="QHW17" s="98"/>
      <c r="QHX17" s="98"/>
      <c r="QHY17" s="98"/>
      <c r="QHZ17" s="98"/>
      <c r="QIA17" s="98"/>
      <c r="QIB17" s="98"/>
      <c r="QIC17" s="98"/>
      <c r="QID17" s="98"/>
      <c r="QIE17" s="98"/>
      <c r="QIF17" s="98"/>
      <c r="QIG17" s="98"/>
      <c r="QIH17" s="98"/>
      <c r="QII17" s="98"/>
      <c r="QIJ17" s="98"/>
      <c r="QIK17" s="98"/>
      <c r="QIL17" s="98"/>
      <c r="QIM17" s="98"/>
      <c r="QIN17" s="98"/>
      <c r="QIO17" s="98"/>
      <c r="QIP17" s="98"/>
      <c r="QIQ17" s="98"/>
      <c r="QIR17" s="98"/>
      <c r="QIS17" s="98"/>
      <c r="QIT17" s="98"/>
      <c r="QIU17" s="98"/>
      <c r="QIV17" s="98"/>
      <c r="QIW17" s="98"/>
      <c r="QIX17" s="98"/>
      <c r="QIY17" s="98"/>
      <c r="QIZ17" s="98"/>
      <c r="QJA17" s="98"/>
      <c r="QJB17" s="98"/>
      <c r="QJC17" s="98"/>
      <c r="QJD17" s="98"/>
      <c r="QJE17" s="98"/>
      <c r="QJF17" s="98"/>
      <c r="QJG17" s="98"/>
      <c r="QJH17" s="98"/>
      <c r="QJI17" s="98"/>
      <c r="QJJ17" s="98"/>
      <c r="QJK17" s="98"/>
      <c r="QJL17" s="98"/>
      <c r="QJM17" s="98"/>
      <c r="QJN17" s="98"/>
      <c r="QJO17" s="98"/>
      <c r="QJP17" s="98"/>
      <c r="QJQ17" s="98"/>
      <c r="QJR17" s="98"/>
      <c r="QJS17" s="98"/>
      <c r="QJT17" s="98"/>
      <c r="QJU17" s="98"/>
      <c r="QJV17" s="98"/>
      <c r="QJW17" s="98"/>
      <c r="QJX17" s="98"/>
      <c r="QJY17" s="98"/>
      <c r="QJZ17" s="98"/>
      <c r="QKA17" s="98"/>
      <c r="QKB17" s="98"/>
      <c r="QKC17" s="98"/>
      <c r="QKD17" s="98"/>
      <c r="QKE17" s="98"/>
      <c r="QKF17" s="98"/>
      <c r="QKG17" s="98"/>
      <c r="QKH17" s="98"/>
      <c r="QKI17" s="98"/>
      <c r="QKJ17" s="98"/>
      <c r="QKK17" s="98"/>
      <c r="QKL17" s="98"/>
      <c r="QKM17" s="98"/>
      <c r="QKN17" s="98"/>
      <c r="QKO17" s="98"/>
      <c r="QKP17" s="98"/>
      <c r="QKQ17" s="98"/>
      <c r="QKR17" s="98"/>
      <c r="QKS17" s="98"/>
      <c r="QKT17" s="98"/>
      <c r="QKU17" s="98"/>
      <c r="QKV17" s="98"/>
      <c r="QKW17" s="98"/>
      <c r="QKX17" s="98"/>
      <c r="QKY17" s="98"/>
      <c r="QKZ17" s="98"/>
      <c r="QLA17" s="98"/>
      <c r="QLB17" s="98"/>
      <c r="QLC17" s="98"/>
      <c r="QLD17" s="98"/>
      <c r="QLE17" s="98"/>
      <c r="QLF17" s="98"/>
      <c r="QLG17" s="98"/>
      <c r="QLH17" s="98"/>
      <c r="QLI17" s="98"/>
      <c r="QLJ17" s="98"/>
      <c r="QLK17" s="98"/>
      <c r="QLL17" s="98"/>
      <c r="QLM17" s="98"/>
      <c r="QLN17" s="98"/>
      <c r="QLO17" s="98"/>
      <c r="QLP17" s="98"/>
      <c r="QLQ17" s="98"/>
      <c r="QLR17" s="98"/>
      <c r="QLS17" s="98"/>
      <c r="QLT17" s="98"/>
      <c r="QLU17" s="98"/>
      <c r="QLV17" s="98"/>
      <c r="QLW17" s="98"/>
      <c r="QLX17" s="98"/>
      <c r="QLY17" s="98"/>
      <c r="QLZ17" s="98"/>
      <c r="QMA17" s="98"/>
      <c r="QMB17" s="98"/>
      <c r="QMC17" s="98"/>
      <c r="QMD17" s="98"/>
      <c r="QME17" s="98"/>
      <c r="QMF17" s="98"/>
      <c r="QMG17" s="98"/>
      <c r="QMH17" s="98"/>
      <c r="QMI17" s="98"/>
      <c r="QMJ17" s="98"/>
      <c r="QMK17" s="98"/>
      <c r="QML17" s="98"/>
      <c r="QMM17" s="98"/>
      <c r="QMN17" s="98"/>
      <c r="QMO17" s="98"/>
      <c r="QMP17" s="98"/>
      <c r="QMQ17" s="98"/>
      <c r="QMR17" s="98"/>
      <c r="QMS17" s="98"/>
      <c r="QMT17" s="98"/>
      <c r="QMU17" s="98"/>
      <c r="QMV17" s="98"/>
      <c r="QMW17" s="98"/>
      <c r="QMX17" s="98"/>
      <c r="QMY17" s="98"/>
      <c r="QMZ17" s="98"/>
      <c r="QNA17" s="98"/>
      <c r="QNB17" s="98"/>
      <c r="QNC17" s="98"/>
      <c r="QND17" s="98"/>
      <c r="QNE17" s="98"/>
      <c r="QNF17" s="98"/>
      <c r="QNG17" s="98"/>
      <c r="QNH17" s="98"/>
      <c r="QNI17" s="98"/>
      <c r="QNJ17" s="98"/>
      <c r="QNK17" s="98"/>
      <c r="QNL17" s="98"/>
      <c r="QNM17" s="98"/>
      <c r="QNN17" s="98"/>
      <c r="QNO17" s="98"/>
      <c r="QNP17" s="98"/>
      <c r="QNQ17" s="98"/>
      <c r="QNR17" s="98"/>
      <c r="QNS17" s="98"/>
      <c r="QNT17" s="98"/>
      <c r="QNU17" s="98"/>
      <c r="QNV17" s="98"/>
      <c r="QNW17" s="98"/>
      <c r="QNX17" s="98"/>
      <c r="QNY17" s="98"/>
      <c r="QNZ17" s="98"/>
      <c r="QOA17" s="98"/>
      <c r="QOB17" s="98"/>
      <c r="QOC17" s="98"/>
      <c r="QOD17" s="98"/>
      <c r="QOE17" s="98"/>
      <c r="QOF17" s="98"/>
      <c r="QOG17" s="98"/>
      <c r="QOH17" s="98"/>
      <c r="QOI17" s="98"/>
      <c r="QOJ17" s="98"/>
      <c r="QOK17" s="98"/>
      <c r="QOL17" s="98"/>
      <c r="QOM17" s="98"/>
      <c r="QON17" s="98"/>
      <c r="QOO17" s="98"/>
      <c r="QOP17" s="98"/>
      <c r="QOQ17" s="98"/>
      <c r="QOR17" s="98"/>
      <c r="QOS17" s="98"/>
      <c r="QOT17" s="98"/>
      <c r="QOU17" s="98"/>
      <c r="QOV17" s="98"/>
      <c r="QOW17" s="98"/>
      <c r="QOX17" s="98"/>
      <c r="QOY17" s="98"/>
      <c r="QOZ17" s="98"/>
      <c r="QPA17" s="98"/>
      <c r="QPB17" s="98"/>
      <c r="QPC17" s="98"/>
      <c r="QPD17" s="98"/>
      <c r="QPE17" s="98"/>
      <c r="QPF17" s="98"/>
      <c r="QPG17" s="98"/>
      <c r="QPH17" s="98"/>
      <c r="QPI17" s="98"/>
      <c r="QPJ17" s="98"/>
      <c r="QPK17" s="98"/>
      <c r="QPL17" s="98"/>
      <c r="QPM17" s="98"/>
      <c r="QPN17" s="98"/>
      <c r="QPO17" s="98"/>
      <c r="QPP17" s="98"/>
      <c r="QPQ17" s="98"/>
      <c r="QPR17" s="98"/>
      <c r="QPS17" s="98"/>
      <c r="QPT17" s="98"/>
      <c r="QPU17" s="98"/>
      <c r="QPV17" s="98"/>
      <c r="QPW17" s="98"/>
      <c r="QPX17" s="98"/>
      <c r="QPY17" s="98"/>
      <c r="QPZ17" s="98"/>
      <c r="QQA17" s="98"/>
      <c r="QQB17" s="98"/>
      <c r="QQC17" s="98"/>
      <c r="QQD17" s="98"/>
      <c r="QQE17" s="98"/>
      <c r="QQF17" s="98"/>
      <c r="QQG17" s="98"/>
      <c r="QQH17" s="98"/>
      <c r="QQI17" s="98"/>
      <c r="QQJ17" s="98"/>
      <c r="QQK17" s="98"/>
      <c r="QQL17" s="98"/>
      <c r="QQM17" s="98"/>
      <c r="QQN17" s="98"/>
      <c r="QQO17" s="98"/>
      <c r="QQP17" s="98"/>
      <c r="QQQ17" s="98"/>
      <c r="QQR17" s="98"/>
      <c r="QQS17" s="98"/>
      <c r="QQT17" s="98"/>
      <c r="QQU17" s="98"/>
      <c r="QQV17" s="98"/>
      <c r="QQW17" s="98"/>
      <c r="QQX17" s="98"/>
      <c r="QQY17" s="98"/>
      <c r="QQZ17" s="98"/>
      <c r="QRA17" s="98"/>
      <c r="QRB17" s="98"/>
      <c r="QRC17" s="98"/>
      <c r="QRD17" s="98"/>
      <c r="QRE17" s="98"/>
      <c r="QRF17" s="98"/>
      <c r="QRG17" s="98"/>
      <c r="QRH17" s="98"/>
      <c r="QRI17" s="98"/>
      <c r="QRJ17" s="98"/>
      <c r="QRK17" s="98"/>
      <c r="QRL17" s="98"/>
      <c r="QRM17" s="98"/>
      <c r="QRN17" s="98"/>
      <c r="QRO17" s="98"/>
      <c r="QRP17" s="98"/>
      <c r="QRQ17" s="98"/>
      <c r="QRR17" s="98"/>
      <c r="QRS17" s="98"/>
      <c r="QRT17" s="98"/>
      <c r="QRU17" s="98"/>
      <c r="QRV17" s="98"/>
      <c r="QRW17" s="98"/>
      <c r="QRX17" s="98"/>
      <c r="QRY17" s="98"/>
      <c r="QRZ17" s="98"/>
      <c r="QSA17" s="98"/>
      <c r="QSB17" s="98"/>
      <c r="QSC17" s="98"/>
      <c r="QSD17" s="98"/>
      <c r="QSE17" s="98"/>
      <c r="QSF17" s="98"/>
      <c r="QSG17" s="98"/>
      <c r="QSH17" s="98"/>
      <c r="QSI17" s="98"/>
      <c r="QSJ17" s="98"/>
      <c r="QSK17" s="98"/>
      <c r="QSL17" s="98"/>
      <c r="QSM17" s="98"/>
      <c r="QSN17" s="98"/>
      <c r="QSO17" s="98"/>
      <c r="QSP17" s="98"/>
      <c r="QSQ17" s="98"/>
      <c r="QSR17" s="98"/>
      <c r="QSS17" s="98"/>
      <c r="QST17" s="98"/>
      <c r="QSU17" s="98"/>
      <c r="QSV17" s="98"/>
      <c r="QSW17" s="98"/>
      <c r="QSX17" s="98"/>
      <c r="QSY17" s="98"/>
      <c r="QSZ17" s="98"/>
      <c r="QTA17" s="98"/>
      <c r="QTB17" s="98"/>
      <c r="QTC17" s="98"/>
      <c r="QTD17" s="98"/>
      <c r="QTE17" s="98"/>
      <c r="QTF17" s="98"/>
      <c r="QTG17" s="98"/>
      <c r="QTH17" s="98"/>
      <c r="QTI17" s="98"/>
      <c r="QTJ17" s="98"/>
      <c r="QTK17" s="98"/>
      <c r="QTL17" s="98"/>
      <c r="QTM17" s="98"/>
      <c r="QTN17" s="98"/>
      <c r="QTO17" s="98"/>
      <c r="QTP17" s="98"/>
      <c r="QTQ17" s="98"/>
      <c r="QTR17" s="98"/>
      <c r="QTS17" s="98"/>
      <c r="QTT17" s="98"/>
      <c r="QTU17" s="98"/>
      <c r="QTV17" s="98"/>
      <c r="QTW17" s="98"/>
      <c r="QTX17" s="98"/>
      <c r="QTY17" s="98"/>
      <c r="QTZ17" s="98"/>
      <c r="QUA17" s="98"/>
      <c r="QUB17" s="98"/>
      <c r="QUC17" s="98"/>
      <c r="QUD17" s="98"/>
      <c r="QUE17" s="98"/>
      <c r="QUF17" s="98"/>
      <c r="QUG17" s="98"/>
      <c r="QUH17" s="98"/>
      <c r="QUI17" s="98"/>
      <c r="QUJ17" s="98"/>
      <c r="QUK17" s="98"/>
      <c r="QUL17" s="98"/>
      <c r="QUM17" s="98"/>
      <c r="QUN17" s="98"/>
      <c r="QUO17" s="98"/>
      <c r="QUP17" s="98"/>
      <c r="QUQ17" s="98"/>
      <c r="QUR17" s="98"/>
      <c r="QUS17" s="98"/>
      <c r="QUT17" s="98"/>
      <c r="QUU17" s="98"/>
      <c r="QUV17" s="98"/>
      <c r="QUW17" s="98"/>
      <c r="QUX17" s="98"/>
      <c r="QUY17" s="98"/>
      <c r="QUZ17" s="98"/>
      <c r="QVA17" s="98"/>
      <c r="QVB17" s="98"/>
      <c r="QVC17" s="98"/>
      <c r="QVD17" s="98"/>
      <c r="QVE17" s="98"/>
      <c r="QVF17" s="98"/>
      <c r="QVG17" s="98"/>
      <c r="QVH17" s="98"/>
      <c r="QVI17" s="98"/>
      <c r="QVJ17" s="98"/>
      <c r="QVK17" s="98"/>
      <c r="QVL17" s="98"/>
      <c r="QVM17" s="98"/>
      <c r="QVN17" s="98"/>
      <c r="QVO17" s="98"/>
      <c r="QVP17" s="98"/>
      <c r="QVQ17" s="98"/>
      <c r="QVR17" s="98"/>
      <c r="QVS17" s="98"/>
      <c r="QVT17" s="98"/>
      <c r="QVU17" s="98"/>
      <c r="QVV17" s="98"/>
      <c r="QVW17" s="98"/>
      <c r="QVX17" s="98"/>
      <c r="QVY17" s="98"/>
      <c r="QVZ17" s="98"/>
      <c r="QWA17" s="98"/>
      <c r="QWB17" s="98"/>
      <c r="QWC17" s="98"/>
      <c r="QWD17" s="98"/>
      <c r="QWE17" s="98"/>
      <c r="QWF17" s="98"/>
      <c r="QWG17" s="98"/>
      <c r="QWH17" s="98"/>
      <c r="QWI17" s="98"/>
      <c r="QWJ17" s="98"/>
      <c r="QWK17" s="98"/>
      <c r="QWL17" s="98"/>
      <c r="QWM17" s="98"/>
      <c r="QWN17" s="98"/>
      <c r="QWO17" s="98"/>
      <c r="QWP17" s="98"/>
      <c r="QWQ17" s="98"/>
      <c r="QWR17" s="98"/>
      <c r="QWS17" s="98"/>
      <c r="QWT17" s="98"/>
      <c r="QWU17" s="98"/>
      <c r="QWV17" s="98"/>
      <c r="QWW17" s="98"/>
      <c r="QWX17" s="98"/>
      <c r="QWY17" s="98"/>
      <c r="QWZ17" s="98"/>
      <c r="QXA17" s="98"/>
      <c r="QXB17" s="98"/>
      <c r="QXC17" s="98"/>
      <c r="QXD17" s="98"/>
      <c r="QXE17" s="98"/>
      <c r="QXF17" s="98"/>
      <c r="QXG17" s="98"/>
      <c r="QXH17" s="98"/>
      <c r="QXI17" s="98"/>
      <c r="QXJ17" s="98"/>
      <c r="QXK17" s="98"/>
      <c r="QXL17" s="98"/>
      <c r="QXM17" s="98"/>
      <c r="QXN17" s="98"/>
      <c r="QXO17" s="98"/>
      <c r="QXP17" s="98"/>
      <c r="QXQ17" s="98"/>
      <c r="QXR17" s="98"/>
      <c r="QXS17" s="98"/>
      <c r="QXT17" s="98"/>
      <c r="QXU17" s="98"/>
      <c r="QXV17" s="98"/>
      <c r="QXW17" s="98"/>
      <c r="QXX17" s="98"/>
      <c r="QXY17" s="98"/>
      <c r="QXZ17" s="98"/>
      <c r="QYA17" s="98"/>
      <c r="QYB17" s="98"/>
      <c r="QYC17" s="98"/>
      <c r="QYD17" s="98"/>
      <c r="QYE17" s="98"/>
      <c r="QYF17" s="98"/>
      <c r="QYG17" s="98"/>
      <c r="QYH17" s="98"/>
      <c r="QYI17" s="98"/>
      <c r="QYJ17" s="98"/>
      <c r="QYK17" s="98"/>
      <c r="QYL17" s="98"/>
      <c r="QYM17" s="98"/>
      <c r="QYN17" s="98"/>
      <c r="QYO17" s="98"/>
      <c r="QYP17" s="98"/>
      <c r="QYQ17" s="98"/>
      <c r="QYR17" s="98"/>
      <c r="QYS17" s="98"/>
      <c r="QYT17" s="98"/>
      <c r="QYU17" s="98"/>
      <c r="QYV17" s="98"/>
      <c r="QYW17" s="98"/>
      <c r="QYX17" s="98"/>
      <c r="QYY17" s="98"/>
      <c r="QYZ17" s="98"/>
      <c r="QZA17" s="98"/>
      <c r="QZB17" s="98"/>
      <c r="QZC17" s="98"/>
      <c r="QZD17" s="98"/>
      <c r="QZE17" s="98"/>
      <c r="QZF17" s="98"/>
      <c r="QZG17" s="98"/>
      <c r="QZH17" s="98"/>
      <c r="QZI17" s="98"/>
      <c r="QZJ17" s="98"/>
      <c r="QZK17" s="98"/>
      <c r="QZL17" s="98"/>
      <c r="QZM17" s="98"/>
      <c r="QZN17" s="98"/>
      <c r="QZO17" s="98"/>
      <c r="QZP17" s="98"/>
      <c r="QZQ17" s="98"/>
      <c r="QZR17" s="98"/>
      <c r="QZS17" s="98"/>
      <c r="QZT17" s="98"/>
      <c r="QZU17" s="98"/>
      <c r="QZV17" s="98"/>
      <c r="QZW17" s="98"/>
      <c r="QZX17" s="98"/>
      <c r="QZY17" s="98"/>
      <c r="QZZ17" s="98"/>
      <c r="RAA17" s="98"/>
      <c r="RAB17" s="98"/>
      <c r="RAC17" s="98"/>
      <c r="RAD17" s="98"/>
      <c r="RAE17" s="98"/>
      <c r="RAF17" s="98"/>
      <c r="RAG17" s="98"/>
      <c r="RAH17" s="98"/>
      <c r="RAI17" s="98"/>
      <c r="RAJ17" s="98"/>
      <c r="RAK17" s="98"/>
      <c r="RAL17" s="98"/>
      <c r="RAM17" s="98"/>
      <c r="RAN17" s="98"/>
      <c r="RAO17" s="98"/>
      <c r="RAP17" s="98"/>
      <c r="RAQ17" s="98"/>
      <c r="RAR17" s="98"/>
      <c r="RAS17" s="98"/>
      <c r="RAT17" s="98"/>
      <c r="RAU17" s="98"/>
      <c r="RAV17" s="98"/>
      <c r="RAW17" s="98"/>
      <c r="RAX17" s="98"/>
      <c r="RAY17" s="98"/>
      <c r="RAZ17" s="98"/>
      <c r="RBA17" s="98"/>
      <c r="RBB17" s="98"/>
      <c r="RBC17" s="98"/>
      <c r="RBD17" s="98"/>
      <c r="RBE17" s="98"/>
      <c r="RBF17" s="98"/>
      <c r="RBG17" s="98"/>
      <c r="RBH17" s="98"/>
      <c r="RBI17" s="98"/>
      <c r="RBJ17" s="98"/>
      <c r="RBK17" s="98"/>
      <c r="RBL17" s="98"/>
      <c r="RBM17" s="98"/>
      <c r="RBN17" s="98"/>
      <c r="RBO17" s="98"/>
      <c r="RBP17" s="98"/>
      <c r="RBQ17" s="98"/>
      <c r="RBR17" s="98"/>
      <c r="RBS17" s="98"/>
      <c r="RBT17" s="98"/>
      <c r="RBU17" s="98"/>
      <c r="RBV17" s="98"/>
      <c r="RBW17" s="98"/>
      <c r="RBX17" s="98"/>
      <c r="RBY17" s="98"/>
      <c r="RBZ17" s="98"/>
      <c r="RCA17" s="98"/>
      <c r="RCB17" s="98"/>
      <c r="RCC17" s="98"/>
      <c r="RCD17" s="98"/>
      <c r="RCE17" s="98"/>
      <c r="RCF17" s="98"/>
      <c r="RCG17" s="98"/>
      <c r="RCH17" s="98"/>
      <c r="RCI17" s="98"/>
      <c r="RCJ17" s="98"/>
      <c r="RCK17" s="98"/>
      <c r="RCL17" s="98"/>
      <c r="RCM17" s="98"/>
      <c r="RCN17" s="98"/>
      <c r="RCO17" s="98"/>
      <c r="RCP17" s="98"/>
      <c r="RCQ17" s="98"/>
      <c r="RCR17" s="98"/>
      <c r="RCS17" s="98"/>
      <c r="RCT17" s="98"/>
      <c r="RCU17" s="98"/>
      <c r="RCV17" s="98"/>
      <c r="RCW17" s="98"/>
      <c r="RCX17" s="98"/>
      <c r="RCY17" s="98"/>
      <c r="RCZ17" s="98"/>
      <c r="RDA17" s="98"/>
      <c r="RDB17" s="98"/>
      <c r="RDC17" s="98"/>
      <c r="RDD17" s="98"/>
      <c r="RDE17" s="98"/>
      <c r="RDF17" s="98"/>
      <c r="RDG17" s="98"/>
      <c r="RDH17" s="98"/>
      <c r="RDI17" s="98"/>
      <c r="RDJ17" s="98"/>
      <c r="RDK17" s="98"/>
      <c r="RDL17" s="98"/>
      <c r="RDM17" s="98"/>
      <c r="RDN17" s="98"/>
      <c r="RDO17" s="98"/>
      <c r="RDP17" s="98"/>
      <c r="RDQ17" s="98"/>
      <c r="RDR17" s="98"/>
      <c r="RDS17" s="98"/>
      <c r="RDT17" s="98"/>
      <c r="RDU17" s="98"/>
      <c r="RDV17" s="98"/>
      <c r="RDW17" s="98"/>
      <c r="RDX17" s="98"/>
      <c r="RDY17" s="98"/>
      <c r="RDZ17" s="98"/>
      <c r="REA17" s="98"/>
      <c r="REB17" s="98"/>
      <c r="REC17" s="98"/>
      <c r="RED17" s="98"/>
      <c r="REE17" s="98"/>
      <c r="REF17" s="98"/>
      <c r="REG17" s="98"/>
      <c r="REH17" s="98"/>
      <c r="REI17" s="98"/>
      <c r="REJ17" s="98"/>
      <c r="REK17" s="98"/>
      <c r="REL17" s="98"/>
      <c r="REM17" s="98"/>
      <c r="REN17" s="98"/>
      <c r="REO17" s="98"/>
      <c r="REP17" s="98"/>
      <c r="REQ17" s="98"/>
      <c r="RER17" s="98"/>
      <c r="RES17" s="98"/>
      <c r="RET17" s="98"/>
      <c r="REU17" s="98"/>
      <c r="REV17" s="98"/>
      <c r="REW17" s="98"/>
      <c r="REX17" s="98"/>
      <c r="REY17" s="98"/>
      <c r="REZ17" s="98"/>
      <c r="RFA17" s="98"/>
      <c r="RFB17" s="98"/>
      <c r="RFC17" s="98"/>
      <c r="RFD17" s="98"/>
      <c r="RFE17" s="98"/>
      <c r="RFF17" s="98"/>
      <c r="RFG17" s="98"/>
      <c r="RFH17" s="98"/>
      <c r="RFI17" s="98"/>
      <c r="RFJ17" s="98"/>
      <c r="RFK17" s="98"/>
      <c r="RFL17" s="98"/>
      <c r="RFM17" s="98"/>
      <c r="RFN17" s="98"/>
      <c r="RFO17" s="98"/>
      <c r="RFP17" s="98"/>
      <c r="RFQ17" s="98"/>
      <c r="RFR17" s="98"/>
      <c r="RFS17" s="98"/>
      <c r="RFT17" s="98"/>
      <c r="RFU17" s="98"/>
      <c r="RFV17" s="98"/>
      <c r="RFW17" s="98"/>
      <c r="RFX17" s="98"/>
      <c r="RFY17" s="98"/>
      <c r="RFZ17" s="98"/>
      <c r="RGA17" s="98"/>
      <c r="RGB17" s="98"/>
      <c r="RGC17" s="98"/>
      <c r="RGD17" s="98"/>
      <c r="RGE17" s="98"/>
      <c r="RGF17" s="98"/>
      <c r="RGG17" s="98"/>
      <c r="RGH17" s="98"/>
      <c r="RGI17" s="98"/>
      <c r="RGJ17" s="98"/>
      <c r="RGK17" s="98"/>
      <c r="RGL17" s="98"/>
      <c r="RGM17" s="98"/>
      <c r="RGN17" s="98"/>
      <c r="RGO17" s="98"/>
      <c r="RGP17" s="98"/>
      <c r="RGQ17" s="98"/>
      <c r="RGR17" s="98"/>
      <c r="RGS17" s="98"/>
      <c r="RGT17" s="98"/>
      <c r="RGU17" s="98"/>
      <c r="RGV17" s="98"/>
      <c r="RGW17" s="98"/>
      <c r="RGX17" s="98"/>
      <c r="RGY17" s="98"/>
      <c r="RGZ17" s="98"/>
      <c r="RHA17" s="98"/>
      <c r="RHB17" s="98"/>
      <c r="RHC17" s="98"/>
      <c r="RHD17" s="98"/>
      <c r="RHE17" s="98"/>
      <c r="RHF17" s="98"/>
      <c r="RHG17" s="98"/>
      <c r="RHH17" s="98"/>
      <c r="RHI17" s="98"/>
      <c r="RHJ17" s="98"/>
      <c r="RHK17" s="98"/>
      <c r="RHL17" s="98"/>
      <c r="RHM17" s="98"/>
      <c r="RHN17" s="98"/>
      <c r="RHO17" s="98"/>
      <c r="RHP17" s="98"/>
      <c r="RHQ17" s="98"/>
      <c r="RHR17" s="98"/>
      <c r="RHS17" s="98"/>
      <c r="RHT17" s="98"/>
      <c r="RHU17" s="98"/>
      <c r="RHV17" s="98"/>
      <c r="RHW17" s="98"/>
      <c r="RHX17" s="98"/>
      <c r="RHY17" s="98"/>
      <c r="RHZ17" s="98"/>
      <c r="RIA17" s="98"/>
      <c r="RIB17" s="98"/>
      <c r="RIC17" s="98"/>
      <c r="RID17" s="98"/>
      <c r="RIE17" s="98"/>
      <c r="RIF17" s="98"/>
      <c r="RIG17" s="98"/>
      <c r="RIH17" s="98"/>
      <c r="RII17" s="98"/>
      <c r="RIJ17" s="98"/>
      <c r="RIK17" s="98"/>
      <c r="RIL17" s="98"/>
      <c r="RIM17" s="98"/>
      <c r="RIN17" s="98"/>
      <c r="RIO17" s="98"/>
      <c r="RIP17" s="98"/>
      <c r="RIQ17" s="98"/>
      <c r="RIR17" s="98"/>
      <c r="RIS17" s="98"/>
      <c r="RIT17" s="98"/>
      <c r="RIU17" s="98"/>
      <c r="RIV17" s="98"/>
      <c r="RIW17" s="98"/>
      <c r="RIX17" s="98"/>
      <c r="RIY17" s="98"/>
      <c r="RIZ17" s="98"/>
      <c r="RJA17" s="98"/>
      <c r="RJB17" s="98"/>
      <c r="RJC17" s="98"/>
      <c r="RJD17" s="98"/>
      <c r="RJE17" s="98"/>
      <c r="RJF17" s="98"/>
      <c r="RJG17" s="98"/>
      <c r="RJH17" s="98"/>
      <c r="RJI17" s="98"/>
      <c r="RJJ17" s="98"/>
      <c r="RJK17" s="98"/>
      <c r="RJL17" s="98"/>
      <c r="RJM17" s="98"/>
      <c r="RJN17" s="98"/>
      <c r="RJO17" s="98"/>
      <c r="RJP17" s="98"/>
      <c r="RJQ17" s="98"/>
      <c r="RJR17" s="98"/>
      <c r="RJS17" s="98"/>
      <c r="RJT17" s="98"/>
      <c r="RJU17" s="98"/>
      <c r="RJV17" s="98"/>
      <c r="RJW17" s="98"/>
      <c r="RJX17" s="98"/>
      <c r="RJY17" s="98"/>
      <c r="RJZ17" s="98"/>
      <c r="RKA17" s="98"/>
      <c r="RKB17" s="98"/>
      <c r="RKC17" s="98"/>
      <c r="RKD17" s="98"/>
      <c r="RKE17" s="98"/>
      <c r="RKF17" s="98"/>
      <c r="RKG17" s="98"/>
      <c r="RKH17" s="98"/>
      <c r="RKI17" s="98"/>
      <c r="RKJ17" s="98"/>
      <c r="RKK17" s="98"/>
      <c r="RKL17" s="98"/>
      <c r="RKM17" s="98"/>
      <c r="RKN17" s="98"/>
      <c r="RKO17" s="98"/>
      <c r="RKP17" s="98"/>
      <c r="RKQ17" s="98"/>
      <c r="RKR17" s="98"/>
      <c r="RKS17" s="98"/>
      <c r="RKT17" s="98"/>
      <c r="RKU17" s="98"/>
      <c r="RKV17" s="98"/>
      <c r="RKW17" s="98"/>
      <c r="RKX17" s="98"/>
      <c r="RKY17" s="98"/>
      <c r="RKZ17" s="98"/>
      <c r="RLA17" s="98"/>
      <c r="RLB17" s="98"/>
      <c r="RLC17" s="98"/>
      <c r="RLD17" s="98"/>
      <c r="RLE17" s="98"/>
      <c r="RLF17" s="98"/>
      <c r="RLG17" s="98"/>
      <c r="RLH17" s="98"/>
      <c r="RLI17" s="98"/>
      <c r="RLJ17" s="98"/>
      <c r="RLK17" s="98"/>
      <c r="RLL17" s="98"/>
      <c r="RLM17" s="98"/>
      <c r="RLN17" s="98"/>
      <c r="RLO17" s="98"/>
      <c r="RLP17" s="98"/>
      <c r="RLQ17" s="98"/>
      <c r="RLR17" s="98"/>
      <c r="RLS17" s="98"/>
      <c r="RLT17" s="98"/>
      <c r="RLU17" s="98"/>
      <c r="RLV17" s="98"/>
      <c r="RLW17" s="98"/>
      <c r="RLX17" s="98"/>
      <c r="RLY17" s="98"/>
      <c r="RLZ17" s="98"/>
      <c r="RMA17" s="98"/>
      <c r="RMB17" s="98"/>
      <c r="RMC17" s="98"/>
      <c r="RMD17" s="98"/>
      <c r="RME17" s="98"/>
      <c r="RMF17" s="98"/>
      <c r="RMG17" s="98"/>
      <c r="RMH17" s="98"/>
      <c r="RMI17" s="98"/>
      <c r="RMJ17" s="98"/>
      <c r="RMK17" s="98"/>
      <c r="RML17" s="98"/>
      <c r="RMM17" s="98"/>
      <c r="RMN17" s="98"/>
      <c r="RMO17" s="98"/>
      <c r="RMP17" s="98"/>
      <c r="RMQ17" s="98"/>
      <c r="RMR17" s="98"/>
      <c r="RMS17" s="98"/>
      <c r="RMT17" s="98"/>
      <c r="RMU17" s="98"/>
      <c r="RMV17" s="98"/>
      <c r="RMW17" s="98"/>
      <c r="RMX17" s="98"/>
      <c r="RMY17" s="98"/>
      <c r="RMZ17" s="98"/>
      <c r="RNA17" s="98"/>
      <c r="RNB17" s="98"/>
      <c r="RNC17" s="98"/>
      <c r="RND17" s="98"/>
      <c r="RNE17" s="98"/>
      <c r="RNF17" s="98"/>
      <c r="RNG17" s="98"/>
      <c r="RNH17" s="98"/>
      <c r="RNI17" s="98"/>
      <c r="RNJ17" s="98"/>
      <c r="RNK17" s="98"/>
      <c r="RNL17" s="98"/>
      <c r="RNM17" s="98"/>
      <c r="RNN17" s="98"/>
      <c r="RNO17" s="98"/>
      <c r="RNP17" s="98"/>
      <c r="RNQ17" s="98"/>
      <c r="RNR17" s="98"/>
      <c r="RNS17" s="98"/>
      <c r="RNT17" s="98"/>
      <c r="RNU17" s="98"/>
      <c r="RNV17" s="98"/>
      <c r="RNW17" s="98"/>
      <c r="RNX17" s="98"/>
      <c r="RNY17" s="98"/>
      <c r="RNZ17" s="98"/>
      <c r="ROA17" s="98"/>
      <c r="ROB17" s="98"/>
      <c r="ROC17" s="98"/>
      <c r="ROD17" s="98"/>
      <c r="ROE17" s="98"/>
      <c r="ROF17" s="98"/>
      <c r="ROG17" s="98"/>
      <c r="ROH17" s="98"/>
      <c r="ROI17" s="98"/>
      <c r="ROJ17" s="98"/>
      <c r="ROK17" s="98"/>
      <c r="ROL17" s="98"/>
      <c r="ROM17" s="98"/>
      <c r="RON17" s="98"/>
      <c r="ROO17" s="98"/>
      <c r="ROP17" s="98"/>
      <c r="ROQ17" s="98"/>
      <c r="ROR17" s="98"/>
      <c r="ROS17" s="98"/>
      <c r="ROT17" s="98"/>
      <c r="ROU17" s="98"/>
      <c r="ROV17" s="98"/>
      <c r="ROW17" s="98"/>
      <c r="ROX17" s="98"/>
      <c r="ROY17" s="98"/>
      <c r="ROZ17" s="98"/>
      <c r="RPA17" s="98"/>
      <c r="RPB17" s="98"/>
      <c r="RPC17" s="98"/>
      <c r="RPD17" s="98"/>
      <c r="RPE17" s="98"/>
      <c r="RPF17" s="98"/>
      <c r="RPG17" s="98"/>
      <c r="RPH17" s="98"/>
      <c r="RPI17" s="98"/>
      <c r="RPJ17" s="98"/>
      <c r="RPK17" s="98"/>
      <c r="RPL17" s="98"/>
      <c r="RPM17" s="98"/>
      <c r="RPN17" s="98"/>
      <c r="RPO17" s="98"/>
      <c r="RPP17" s="98"/>
      <c r="RPQ17" s="98"/>
      <c r="RPR17" s="98"/>
      <c r="RPS17" s="98"/>
      <c r="RPT17" s="98"/>
      <c r="RPU17" s="98"/>
      <c r="RPV17" s="98"/>
      <c r="RPW17" s="98"/>
      <c r="RPX17" s="98"/>
      <c r="RPY17" s="98"/>
      <c r="RPZ17" s="98"/>
      <c r="RQA17" s="98"/>
      <c r="RQB17" s="98"/>
      <c r="RQC17" s="98"/>
      <c r="RQD17" s="98"/>
      <c r="RQE17" s="98"/>
      <c r="RQF17" s="98"/>
      <c r="RQG17" s="98"/>
      <c r="RQH17" s="98"/>
      <c r="RQI17" s="98"/>
      <c r="RQJ17" s="98"/>
      <c r="RQK17" s="98"/>
      <c r="RQL17" s="98"/>
      <c r="RQM17" s="98"/>
      <c r="RQN17" s="98"/>
      <c r="RQO17" s="98"/>
      <c r="RQP17" s="98"/>
      <c r="RQQ17" s="98"/>
      <c r="RQR17" s="98"/>
      <c r="RQS17" s="98"/>
      <c r="RQT17" s="98"/>
      <c r="RQU17" s="98"/>
      <c r="RQV17" s="98"/>
      <c r="RQW17" s="98"/>
      <c r="RQX17" s="98"/>
      <c r="RQY17" s="98"/>
      <c r="RQZ17" s="98"/>
      <c r="RRA17" s="98"/>
      <c r="RRB17" s="98"/>
      <c r="RRC17" s="98"/>
      <c r="RRD17" s="98"/>
      <c r="RRE17" s="98"/>
      <c r="RRF17" s="98"/>
      <c r="RRG17" s="98"/>
      <c r="RRH17" s="98"/>
      <c r="RRI17" s="98"/>
      <c r="RRJ17" s="98"/>
      <c r="RRK17" s="98"/>
      <c r="RRL17" s="98"/>
      <c r="RRM17" s="98"/>
      <c r="RRN17" s="98"/>
      <c r="RRO17" s="98"/>
      <c r="RRP17" s="98"/>
      <c r="RRQ17" s="98"/>
      <c r="RRR17" s="98"/>
      <c r="RRS17" s="98"/>
      <c r="RRT17" s="98"/>
      <c r="RRU17" s="98"/>
      <c r="RRV17" s="98"/>
      <c r="RRW17" s="98"/>
      <c r="RRX17" s="98"/>
      <c r="RRY17" s="98"/>
      <c r="RRZ17" s="98"/>
      <c r="RSA17" s="98"/>
      <c r="RSB17" s="98"/>
      <c r="RSC17" s="98"/>
      <c r="RSD17" s="98"/>
      <c r="RSE17" s="98"/>
      <c r="RSF17" s="98"/>
      <c r="RSG17" s="98"/>
      <c r="RSH17" s="98"/>
      <c r="RSI17" s="98"/>
      <c r="RSJ17" s="98"/>
      <c r="RSK17" s="98"/>
      <c r="RSL17" s="98"/>
      <c r="RSM17" s="98"/>
      <c r="RSN17" s="98"/>
      <c r="RSO17" s="98"/>
      <c r="RSP17" s="98"/>
      <c r="RSQ17" s="98"/>
      <c r="RSR17" s="98"/>
      <c r="RSS17" s="98"/>
      <c r="RST17" s="98"/>
      <c r="RSU17" s="98"/>
      <c r="RSV17" s="98"/>
      <c r="RSW17" s="98"/>
      <c r="RSX17" s="98"/>
      <c r="RSY17" s="98"/>
      <c r="RSZ17" s="98"/>
      <c r="RTA17" s="98"/>
      <c r="RTB17" s="98"/>
      <c r="RTC17" s="98"/>
      <c r="RTD17" s="98"/>
      <c r="RTE17" s="98"/>
      <c r="RTF17" s="98"/>
      <c r="RTG17" s="98"/>
      <c r="RTH17" s="98"/>
      <c r="RTI17" s="98"/>
      <c r="RTJ17" s="98"/>
      <c r="RTK17" s="98"/>
      <c r="RTL17" s="98"/>
      <c r="RTM17" s="98"/>
      <c r="RTN17" s="98"/>
      <c r="RTO17" s="98"/>
      <c r="RTP17" s="98"/>
      <c r="RTQ17" s="98"/>
      <c r="RTR17" s="98"/>
      <c r="RTS17" s="98"/>
      <c r="RTT17" s="98"/>
      <c r="RTU17" s="98"/>
      <c r="RTV17" s="98"/>
      <c r="RTW17" s="98"/>
      <c r="RTX17" s="98"/>
      <c r="RTY17" s="98"/>
      <c r="RTZ17" s="98"/>
      <c r="RUA17" s="98"/>
      <c r="RUB17" s="98"/>
      <c r="RUC17" s="98"/>
      <c r="RUD17" s="98"/>
      <c r="RUE17" s="98"/>
      <c r="RUF17" s="98"/>
      <c r="RUG17" s="98"/>
      <c r="RUH17" s="98"/>
      <c r="RUI17" s="98"/>
      <c r="RUJ17" s="98"/>
      <c r="RUK17" s="98"/>
      <c r="RUL17" s="98"/>
      <c r="RUM17" s="98"/>
      <c r="RUN17" s="98"/>
      <c r="RUO17" s="98"/>
      <c r="RUP17" s="98"/>
      <c r="RUQ17" s="98"/>
      <c r="RUR17" s="98"/>
      <c r="RUS17" s="98"/>
      <c r="RUT17" s="98"/>
      <c r="RUU17" s="98"/>
      <c r="RUV17" s="98"/>
      <c r="RUW17" s="98"/>
      <c r="RUX17" s="98"/>
      <c r="RUY17" s="98"/>
      <c r="RUZ17" s="98"/>
      <c r="RVA17" s="98"/>
      <c r="RVB17" s="98"/>
      <c r="RVC17" s="98"/>
      <c r="RVD17" s="98"/>
      <c r="RVE17" s="98"/>
      <c r="RVF17" s="98"/>
      <c r="RVG17" s="98"/>
      <c r="RVH17" s="98"/>
      <c r="RVI17" s="98"/>
      <c r="RVJ17" s="98"/>
      <c r="RVK17" s="98"/>
      <c r="RVL17" s="98"/>
      <c r="RVM17" s="98"/>
      <c r="RVN17" s="98"/>
      <c r="RVO17" s="98"/>
      <c r="RVP17" s="98"/>
      <c r="RVQ17" s="98"/>
      <c r="RVR17" s="98"/>
      <c r="RVS17" s="98"/>
      <c r="RVT17" s="98"/>
      <c r="RVU17" s="98"/>
      <c r="RVV17" s="98"/>
      <c r="RVW17" s="98"/>
      <c r="RVX17" s="98"/>
      <c r="RVY17" s="98"/>
      <c r="RVZ17" s="98"/>
      <c r="RWA17" s="98"/>
      <c r="RWB17" s="98"/>
      <c r="RWC17" s="98"/>
      <c r="RWD17" s="98"/>
      <c r="RWE17" s="98"/>
      <c r="RWF17" s="98"/>
      <c r="RWG17" s="98"/>
      <c r="RWH17" s="98"/>
      <c r="RWI17" s="98"/>
      <c r="RWJ17" s="98"/>
      <c r="RWK17" s="98"/>
      <c r="RWL17" s="98"/>
      <c r="RWM17" s="98"/>
      <c r="RWN17" s="98"/>
      <c r="RWO17" s="98"/>
      <c r="RWP17" s="98"/>
      <c r="RWQ17" s="98"/>
      <c r="RWR17" s="98"/>
      <c r="RWS17" s="98"/>
      <c r="RWT17" s="98"/>
      <c r="RWU17" s="98"/>
      <c r="RWV17" s="98"/>
      <c r="RWW17" s="98"/>
      <c r="RWX17" s="98"/>
      <c r="RWY17" s="98"/>
      <c r="RWZ17" s="98"/>
      <c r="RXA17" s="98"/>
      <c r="RXB17" s="98"/>
      <c r="RXC17" s="98"/>
      <c r="RXD17" s="98"/>
      <c r="RXE17" s="98"/>
      <c r="RXF17" s="98"/>
      <c r="RXG17" s="98"/>
      <c r="RXH17" s="98"/>
      <c r="RXI17" s="98"/>
      <c r="RXJ17" s="98"/>
      <c r="RXK17" s="98"/>
      <c r="RXL17" s="98"/>
      <c r="RXM17" s="98"/>
      <c r="RXN17" s="98"/>
      <c r="RXO17" s="98"/>
      <c r="RXP17" s="98"/>
      <c r="RXQ17" s="98"/>
      <c r="RXR17" s="98"/>
      <c r="RXS17" s="98"/>
      <c r="RXT17" s="98"/>
      <c r="RXU17" s="98"/>
      <c r="RXV17" s="98"/>
      <c r="RXW17" s="98"/>
      <c r="RXX17" s="98"/>
      <c r="RXY17" s="98"/>
      <c r="RXZ17" s="98"/>
      <c r="RYA17" s="98"/>
      <c r="RYB17" s="98"/>
      <c r="RYC17" s="98"/>
      <c r="RYD17" s="98"/>
      <c r="RYE17" s="98"/>
      <c r="RYF17" s="98"/>
      <c r="RYG17" s="98"/>
      <c r="RYH17" s="98"/>
      <c r="RYI17" s="98"/>
      <c r="RYJ17" s="98"/>
      <c r="RYK17" s="98"/>
      <c r="RYL17" s="98"/>
      <c r="RYM17" s="98"/>
      <c r="RYN17" s="98"/>
      <c r="RYO17" s="98"/>
      <c r="RYP17" s="98"/>
      <c r="RYQ17" s="98"/>
      <c r="RYR17" s="98"/>
      <c r="RYS17" s="98"/>
      <c r="RYT17" s="98"/>
      <c r="RYU17" s="98"/>
      <c r="RYV17" s="98"/>
      <c r="RYW17" s="98"/>
      <c r="RYX17" s="98"/>
      <c r="RYY17" s="98"/>
      <c r="RYZ17" s="98"/>
      <c r="RZA17" s="98"/>
      <c r="RZB17" s="98"/>
      <c r="RZC17" s="98"/>
      <c r="RZD17" s="98"/>
      <c r="RZE17" s="98"/>
      <c r="RZF17" s="98"/>
      <c r="RZG17" s="98"/>
      <c r="RZH17" s="98"/>
      <c r="RZI17" s="98"/>
      <c r="RZJ17" s="98"/>
      <c r="RZK17" s="98"/>
      <c r="RZL17" s="98"/>
      <c r="RZM17" s="98"/>
      <c r="RZN17" s="98"/>
      <c r="RZO17" s="98"/>
      <c r="RZP17" s="98"/>
      <c r="RZQ17" s="98"/>
      <c r="RZR17" s="98"/>
      <c r="RZS17" s="98"/>
      <c r="RZT17" s="98"/>
      <c r="RZU17" s="98"/>
      <c r="RZV17" s="98"/>
      <c r="RZW17" s="98"/>
      <c r="RZX17" s="98"/>
      <c r="RZY17" s="98"/>
      <c r="RZZ17" s="98"/>
      <c r="SAA17" s="98"/>
      <c r="SAB17" s="98"/>
      <c r="SAC17" s="98"/>
      <c r="SAD17" s="98"/>
      <c r="SAE17" s="98"/>
      <c r="SAF17" s="98"/>
      <c r="SAG17" s="98"/>
      <c r="SAH17" s="98"/>
      <c r="SAI17" s="98"/>
      <c r="SAJ17" s="98"/>
      <c r="SAK17" s="98"/>
      <c r="SAL17" s="98"/>
      <c r="SAM17" s="98"/>
      <c r="SAN17" s="98"/>
      <c r="SAO17" s="98"/>
      <c r="SAP17" s="98"/>
      <c r="SAQ17" s="98"/>
      <c r="SAR17" s="98"/>
      <c r="SAS17" s="98"/>
      <c r="SAT17" s="98"/>
      <c r="SAU17" s="98"/>
      <c r="SAV17" s="98"/>
      <c r="SAW17" s="98"/>
      <c r="SAX17" s="98"/>
      <c r="SAY17" s="98"/>
      <c r="SAZ17" s="98"/>
      <c r="SBA17" s="98"/>
      <c r="SBB17" s="98"/>
      <c r="SBC17" s="98"/>
      <c r="SBD17" s="98"/>
      <c r="SBE17" s="98"/>
      <c r="SBF17" s="98"/>
      <c r="SBG17" s="98"/>
      <c r="SBH17" s="98"/>
      <c r="SBI17" s="98"/>
      <c r="SBJ17" s="98"/>
      <c r="SBK17" s="98"/>
      <c r="SBL17" s="98"/>
      <c r="SBM17" s="98"/>
      <c r="SBN17" s="98"/>
      <c r="SBO17" s="98"/>
      <c r="SBP17" s="98"/>
      <c r="SBQ17" s="98"/>
      <c r="SBR17" s="98"/>
      <c r="SBS17" s="98"/>
      <c r="SBT17" s="98"/>
      <c r="SBU17" s="98"/>
      <c r="SBV17" s="98"/>
      <c r="SBW17" s="98"/>
      <c r="SBX17" s="98"/>
      <c r="SBY17" s="98"/>
      <c r="SBZ17" s="98"/>
      <c r="SCA17" s="98"/>
      <c r="SCB17" s="98"/>
      <c r="SCC17" s="98"/>
      <c r="SCD17" s="98"/>
      <c r="SCE17" s="98"/>
      <c r="SCF17" s="98"/>
      <c r="SCG17" s="98"/>
      <c r="SCH17" s="98"/>
      <c r="SCI17" s="98"/>
      <c r="SCJ17" s="98"/>
      <c r="SCK17" s="98"/>
      <c r="SCL17" s="98"/>
      <c r="SCM17" s="98"/>
      <c r="SCN17" s="98"/>
      <c r="SCO17" s="98"/>
      <c r="SCP17" s="98"/>
      <c r="SCQ17" s="98"/>
      <c r="SCR17" s="98"/>
      <c r="SCS17" s="98"/>
      <c r="SCT17" s="98"/>
      <c r="SCU17" s="98"/>
      <c r="SCV17" s="98"/>
      <c r="SCW17" s="98"/>
      <c r="SCX17" s="98"/>
      <c r="SCY17" s="98"/>
      <c r="SCZ17" s="98"/>
      <c r="SDA17" s="98"/>
      <c r="SDB17" s="98"/>
      <c r="SDC17" s="98"/>
      <c r="SDD17" s="98"/>
      <c r="SDE17" s="98"/>
      <c r="SDF17" s="98"/>
      <c r="SDG17" s="98"/>
      <c r="SDH17" s="98"/>
      <c r="SDI17" s="98"/>
      <c r="SDJ17" s="98"/>
      <c r="SDK17" s="98"/>
      <c r="SDL17" s="98"/>
      <c r="SDM17" s="98"/>
      <c r="SDN17" s="98"/>
      <c r="SDO17" s="98"/>
      <c r="SDP17" s="98"/>
      <c r="SDQ17" s="98"/>
      <c r="SDR17" s="98"/>
      <c r="SDS17" s="98"/>
      <c r="SDT17" s="98"/>
      <c r="SDU17" s="98"/>
      <c r="SDV17" s="98"/>
      <c r="SDW17" s="98"/>
      <c r="SDX17" s="98"/>
      <c r="SDY17" s="98"/>
      <c r="SDZ17" s="98"/>
      <c r="SEA17" s="98"/>
      <c r="SEB17" s="98"/>
      <c r="SEC17" s="98"/>
      <c r="SED17" s="98"/>
      <c r="SEE17" s="98"/>
      <c r="SEF17" s="98"/>
      <c r="SEG17" s="98"/>
      <c r="SEH17" s="98"/>
      <c r="SEI17" s="98"/>
      <c r="SEJ17" s="98"/>
      <c r="SEK17" s="98"/>
      <c r="SEL17" s="98"/>
      <c r="SEM17" s="98"/>
      <c r="SEN17" s="98"/>
      <c r="SEO17" s="98"/>
      <c r="SEP17" s="98"/>
      <c r="SEQ17" s="98"/>
      <c r="SER17" s="98"/>
      <c r="SES17" s="98"/>
      <c r="SET17" s="98"/>
      <c r="SEU17" s="98"/>
      <c r="SEV17" s="98"/>
      <c r="SEW17" s="98"/>
      <c r="SEX17" s="98"/>
      <c r="SEY17" s="98"/>
      <c r="SEZ17" s="98"/>
      <c r="SFA17" s="98"/>
      <c r="SFB17" s="98"/>
      <c r="SFC17" s="98"/>
      <c r="SFD17" s="98"/>
      <c r="SFE17" s="98"/>
      <c r="SFF17" s="98"/>
      <c r="SFG17" s="98"/>
      <c r="SFH17" s="98"/>
      <c r="SFI17" s="98"/>
      <c r="SFJ17" s="98"/>
      <c r="SFK17" s="98"/>
      <c r="SFL17" s="98"/>
      <c r="SFM17" s="98"/>
      <c r="SFN17" s="98"/>
      <c r="SFO17" s="98"/>
      <c r="SFP17" s="98"/>
      <c r="SFQ17" s="98"/>
      <c r="SFR17" s="98"/>
      <c r="SFS17" s="98"/>
      <c r="SFT17" s="98"/>
      <c r="SFU17" s="98"/>
      <c r="SFV17" s="98"/>
      <c r="SFW17" s="98"/>
      <c r="SFX17" s="98"/>
      <c r="SFY17" s="98"/>
      <c r="SFZ17" s="98"/>
      <c r="SGA17" s="98"/>
      <c r="SGB17" s="98"/>
      <c r="SGC17" s="98"/>
      <c r="SGD17" s="98"/>
      <c r="SGE17" s="98"/>
      <c r="SGF17" s="98"/>
      <c r="SGG17" s="98"/>
      <c r="SGH17" s="98"/>
      <c r="SGI17" s="98"/>
      <c r="SGJ17" s="98"/>
      <c r="SGK17" s="98"/>
      <c r="SGL17" s="98"/>
      <c r="SGM17" s="98"/>
      <c r="SGN17" s="98"/>
      <c r="SGO17" s="98"/>
      <c r="SGP17" s="98"/>
      <c r="SGQ17" s="98"/>
      <c r="SGR17" s="98"/>
      <c r="SGS17" s="98"/>
      <c r="SGT17" s="98"/>
      <c r="SGU17" s="98"/>
      <c r="SGV17" s="98"/>
      <c r="SGW17" s="98"/>
      <c r="SGX17" s="98"/>
      <c r="SGY17" s="98"/>
      <c r="SGZ17" s="98"/>
      <c r="SHA17" s="98"/>
      <c r="SHB17" s="98"/>
      <c r="SHC17" s="98"/>
      <c r="SHD17" s="98"/>
      <c r="SHE17" s="98"/>
      <c r="SHF17" s="98"/>
      <c r="SHG17" s="98"/>
      <c r="SHH17" s="98"/>
      <c r="SHI17" s="98"/>
      <c r="SHJ17" s="98"/>
      <c r="SHK17" s="98"/>
      <c r="SHL17" s="98"/>
      <c r="SHM17" s="98"/>
      <c r="SHN17" s="98"/>
      <c r="SHO17" s="98"/>
      <c r="SHP17" s="98"/>
      <c r="SHQ17" s="98"/>
      <c r="SHR17" s="98"/>
      <c r="SHS17" s="98"/>
      <c r="SHT17" s="98"/>
      <c r="SHU17" s="98"/>
      <c r="SHV17" s="98"/>
      <c r="SHW17" s="98"/>
      <c r="SHX17" s="98"/>
      <c r="SHY17" s="98"/>
      <c r="SHZ17" s="98"/>
      <c r="SIA17" s="98"/>
      <c r="SIB17" s="98"/>
      <c r="SIC17" s="98"/>
      <c r="SID17" s="98"/>
      <c r="SIE17" s="98"/>
      <c r="SIF17" s="98"/>
      <c r="SIG17" s="98"/>
      <c r="SIH17" s="98"/>
      <c r="SII17" s="98"/>
      <c r="SIJ17" s="98"/>
      <c r="SIK17" s="98"/>
      <c r="SIL17" s="98"/>
      <c r="SIM17" s="98"/>
      <c r="SIN17" s="98"/>
      <c r="SIO17" s="98"/>
      <c r="SIP17" s="98"/>
      <c r="SIQ17" s="98"/>
      <c r="SIR17" s="98"/>
      <c r="SIS17" s="98"/>
      <c r="SIT17" s="98"/>
      <c r="SIU17" s="98"/>
      <c r="SIV17" s="98"/>
      <c r="SIW17" s="98"/>
      <c r="SIX17" s="98"/>
      <c r="SIY17" s="98"/>
      <c r="SIZ17" s="98"/>
      <c r="SJA17" s="98"/>
      <c r="SJB17" s="98"/>
      <c r="SJC17" s="98"/>
      <c r="SJD17" s="98"/>
      <c r="SJE17" s="98"/>
      <c r="SJF17" s="98"/>
      <c r="SJG17" s="98"/>
      <c r="SJH17" s="98"/>
      <c r="SJI17" s="98"/>
      <c r="SJJ17" s="98"/>
      <c r="SJK17" s="98"/>
      <c r="SJL17" s="98"/>
      <c r="SJM17" s="98"/>
      <c r="SJN17" s="98"/>
      <c r="SJO17" s="98"/>
      <c r="SJP17" s="98"/>
      <c r="SJQ17" s="98"/>
      <c r="SJR17" s="98"/>
      <c r="SJS17" s="98"/>
      <c r="SJT17" s="98"/>
      <c r="SJU17" s="98"/>
      <c r="SJV17" s="98"/>
      <c r="SJW17" s="98"/>
      <c r="SJX17" s="98"/>
      <c r="SJY17" s="98"/>
      <c r="SJZ17" s="98"/>
      <c r="SKA17" s="98"/>
      <c r="SKB17" s="98"/>
      <c r="SKC17" s="98"/>
      <c r="SKD17" s="98"/>
      <c r="SKE17" s="98"/>
      <c r="SKF17" s="98"/>
      <c r="SKG17" s="98"/>
      <c r="SKH17" s="98"/>
      <c r="SKI17" s="98"/>
      <c r="SKJ17" s="98"/>
      <c r="SKK17" s="98"/>
      <c r="SKL17" s="98"/>
      <c r="SKM17" s="98"/>
      <c r="SKN17" s="98"/>
      <c r="SKO17" s="98"/>
      <c r="SKP17" s="98"/>
      <c r="SKQ17" s="98"/>
      <c r="SKR17" s="98"/>
      <c r="SKS17" s="98"/>
      <c r="SKT17" s="98"/>
      <c r="SKU17" s="98"/>
      <c r="SKV17" s="98"/>
      <c r="SKW17" s="98"/>
      <c r="SKX17" s="98"/>
      <c r="SKY17" s="98"/>
      <c r="SKZ17" s="98"/>
      <c r="SLA17" s="98"/>
      <c r="SLB17" s="98"/>
      <c r="SLC17" s="98"/>
      <c r="SLD17" s="98"/>
      <c r="SLE17" s="98"/>
      <c r="SLF17" s="98"/>
      <c r="SLG17" s="98"/>
      <c r="SLH17" s="98"/>
      <c r="SLI17" s="98"/>
      <c r="SLJ17" s="98"/>
      <c r="SLK17" s="98"/>
      <c r="SLL17" s="98"/>
      <c r="SLM17" s="98"/>
      <c r="SLN17" s="98"/>
      <c r="SLO17" s="98"/>
      <c r="SLP17" s="98"/>
      <c r="SLQ17" s="98"/>
      <c r="SLR17" s="98"/>
      <c r="SLS17" s="98"/>
      <c r="SLT17" s="98"/>
      <c r="SLU17" s="98"/>
      <c r="SLV17" s="98"/>
      <c r="SLW17" s="98"/>
      <c r="SLX17" s="98"/>
      <c r="SLY17" s="98"/>
      <c r="SLZ17" s="98"/>
      <c r="SMA17" s="98"/>
      <c r="SMB17" s="98"/>
      <c r="SMC17" s="98"/>
      <c r="SMD17" s="98"/>
      <c r="SME17" s="98"/>
      <c r="SMF17" s="98"/>
      <c r="SMG17" s="98"/>
      <c r="SMH17" s="98"/>
      <c r="SMI17" s="98"/>
      <c r="SMJ17" s="98"/>
      <c r="SMK17" s="98"/>
      <c r="SML17" s="98"/>
      <c r="SMM17" s="98"/>
      <c r="SMN17" s="98"/>
      <c r="SMO17" s="98"/>
      <c r="SMP17" s="98"/>
      <c r="SMQ17" s="98"/>
      <c r="SMR17" s="98"/>
      <c r="SMS17" s="98"/>
      <c r="SMT17" s="98"/>
      <c r="SMU17" s="98"/>
      <c r="SMV17" s="98"/>
      <c r="SMW17" s="98"/>
      <c r="SMX17" s="98"/>
      <c r="SMY17" s="98"/>
      <c r="SMZ17" s="98"/>
      <c r="SNA17" s="98"/>
      <c r="SNB17" s="98"/>
      <c r="SNC17" s="98"/>
      <c r="SND17" s="98"/>
      <c r="SNE17" s="98"/>
      <c r="SNF17" s="98"/>
      <c r="SNG17" s="98"/>
      <c r="SNH17" s="98"/>
      <c r="SNI17" s="98"/>
      <c r="SNJ17" s="98"/>
      <c r="SNK17" s="98"/>
      <c r="SNL17" s="98"/>
      <c r="SNM17" s="98"/>
      <c r="SNN17" s="98"/>
      <c r="SNO17" s="98"/>
      <c r="SNP17" s="98"/>
      <c r="SNQ17" s="98"/>
      <c r="SNR17" s="98"/>
      <c r="SNS17" s="98"/>
      <c r="SNT17" s="98"/>
      <c r="SNU17" s="98"/>
      <c r="SNV17" s="98"/>
      <c r="SNW17" s="98"/>
      <c r="SNX17" s="98"/>
      <c r="SNY17" s="98"/>
      <c r="SNZ17" s="98"/>
      <c r="SOA17" s="98"/>
      <c r="SOB17" s="98"/>
      <c r="SOC17" s="98"/>
      <c r="SOD17" s="98"/>
      <c r="SOE17" s="98"/>
      <c r="SOF17" s="98"/>
      <c r="SOG17" s="98"/>
      <c r="SOH17" s="98"/>
      <c r="SOI17" s="98"/>
      <c r="SOJ17" s="98"/>
      <c r="SOK17" s="98"/>
      <c r="SOL17" s="98"/>
      <c r="SOM17" s="98"/>
      <c r="SON17" s="98"/>
      <c r="SOO17" s="98"/>
      <c r="SOP17" s="98"/>
      <c r="SOQ17" s="98"/>
      <c r="SOR17" s="98"/>
      <c r="SOS17" s="98"/>
      <c r="SOT17" s="98"/>
      <c r="SOU17" s="98"/>
      <c r="SOV17" s="98"/>
      <c r="SOW17" s="98"/>
      <c r="SOX17" s="98"/>
      <c r="SOY17" s="98"/>
      <c r="SOZ17" s="98"/>
      <c r="SPA17" s="98"/>
      <c r="SPB17" s="98"/>
      <c r="SPC17" s="98"/>
      <c r="SPD17" s="98"/>
      <c r="SPE17" s="98"/>
      <c r="SPF17" s="98"/>
      <c r="SPG17" s="98"/>
      <c r="SPH17" s="98"/>
      <c r="SPI17" s="98"/>
      <c r="SPJ17" s="98"/>
      <c r="SPK17" s="98"/>
      <c r="SPL17" s="98"/>
      <c r="SPM17" s="98"/>
      <c r="SPN17" s="98"/>
      <c r="SPO17" s="98"/>
      <c r="SPP17" s="98"/>
      <c r="SPQ17" s="98"/>
      <c r="SPR17" s="98"/>
      <c r="SPS17" s="98"/>
      <c r="SPT17" s="98"/>
      <c r="SPU17" s="98"/>
      <c r="SPV17" s="98"/>
      <c r="SPW17" s="98"/>
      <c r="SPX17" s="98"/>
      <c r="SPY17" s="98"/>
      <c r="SPZ17" s="98"/>
      <c r="SQA17" s="98"/>
      <c r="SQB17" s="98"/>
      <c r="SQC17" s="98"/>
      <c r="SQD17" s="98"/>
      <c r="SQE17" s="98"/>
      <c r="SQF17" s="98"/>
      <c r="SQG17" s="98"/>
      <c r="SQH17" s="98"/>
      <c r="SQI17" s="98"/>
      <c r="SQJ17" s="98"/>
      <c r="SQK17" s="98"/>
      <c r="SQL17" s="98"/>
      <c r="SQM17" s="98"/>
      <c r="SQN17" s="98"/>
      <c r="SQO17" s="98"/>
      <c r="SQP17" s="98"/>
      <c r="SQQ17" s="98"/>
      <c r="SQR17" s="98"/>
      <c r="SQS17" s="98"/>
      <c r="SQT17" s="98"/>
      <c r="SQU17" s="98"/>
      <c r="SQV17" s="98"/>
      <c r="SQW17" s="98"/>
      <c r="SQX17" s="98"/>
      <c r="SQY17" s="98"/>
      <c r="SQZ17" s="98"/>
      <c r="SRA17" s="98"/>
      <c r="SRB17" s="98"/>
      <c r="SRC17" s="98"/>
      <c r="SRD17" s="98"/>
      <c r="SRE17" s="98"/>
      <c r="SRF17" s="98"/>
      <c r="SRG17" s="98"/>
      <c r="SRH17" s="98"/>
      <c r="SRI17" s="98"/>
      <c r="SRJ17" s="98"/>
      <c r="SRK17" s="98"/>
      <c r="SRL17" s="98"/>
      <c r="SRM17" s="98"/>
      <c r="SRN17" s="98"/>
      <c r="SRO17" s="98"/>
      <c r="SRP17" s="98"/>
      <c r="SRQ17" s="98"/>
      <c r="SRR17" s="98"/>
      <c r="SRS17" s="98"/>
      <c r="SRT17" s="98"/>
      <c r="SRU17" s="98"/>
      <c r="SRV17" s="98"/>
      <c r="SRW17" s="98"/>
      <c r="SRX17" s="98"/>
      <c r="SRY17" s="98"/>
      <c r="SRZ17" s="98"/>
      <c r="SSA17" s="98"/>
      <c r="SSB17" s="98"/>
      <c r="SSC17" s="98"/>
      <c r="SSD17" s="98"/>
      <c r="SSE17" s="98"/>
      <c r="SSF17" s="98"/>
      <c r="SSG17" s="98"/>
      <c r="SSH17" s="98"/>
      <c r="SSI17" s="98"/>
      <c r="SSJ17" s="98"/>
      <c r="SSK17" s="98"/>
      <c r="SSL17" s="98"/>
      <c r="SSM17" s="98"/>
      <c r="SSN17" s="98"/>
      <c r="SSO17" s="98"/>
      <c r="SSP17" s="98"/>
      <c r="SSQ17" s="98"/>
      <c r="SSR17" s="98"/>
      <c r="SSS17" s="98"/>
      <c r="SST17" s="98"/>
      <c r="SSU17" s="98"/>
      <c r="SSV17" s="98"/>
      <c r="SSW17" s="98"/>
      <c r="SSX17" s="98"/>
      <c r="SSY17" s="98"/>
      <c r="SSZ17" s="98"/>
      <c r="STA17" s="98"/>
      <c r="STB17" s="98"/>
      <c r="STC17" s="98"/>
      <c r="STD17" s="98"/>
      <c r="STE17" s="98"/>
      <c r="STF17" s="98"/>
      <c r="STG17" s="98"/>
      <c r="STH17" s="98"/>
      <c r="STI17" s="98"/>
      <c r="STJ17" s="98"/>
      <c r="STK17" s="98"/>
      <c r="STL17" s="98"/>
      <c r="STM17" s="98"/>
      <c r="STN17" s="98"/>
      <c r="STO17" s="98"/>
      <c r="STP17" s="98"/>
      <c r="STQ17" s="98"/>
      <c r="STR17" s="98"/>
      <c r="STS17" s="98"/>
      <c r="STT17" s="98"/>
      <c r="STU17" s="98"/>
      <c r="STV17" s="98"/>
      <c r="STW17" s="98"/>
      <c r="STX17" s="98"/>
      <c r="STY17" s="98"/>
      <c r="STZ17" s="98"/>
      <c r="SUA17" s="98"/>
      <c r="SUB17" s="98"/>
      <c r="SUC17" s="98"/>
      <c r="SUD17" s="98"/>
      <c r="SUE17" s="98"/>
      <c r="SUF17" s="98"/>
      <c r="SUG17" s="98"/>
      <c r="SUH17" s="98"/>
      <c r="SUI17" s="98"/>
      <c r="SUJ17" s="98"/>
      <c r="SUK17" s="98"/>
      <c r="SUL17" s="98"/>
      <c r="SUM17" s="98"/>
      <c r="SUN17" s="98"/>
      <c r="SUO17" s="98"/>
      <c r="SUP17" s="98"/>
      <c r="SUQ17" s="98"/>
      <c r="SUR17" s="98"/>
      <c r="SUS17" s="98"/>
      <c r="SUT17" s="98"/>
      <c r="SUU17" s="98"/>
      <c r="SUV17" s="98"/>
      <c r="SUW17" s="98"/>
      <c r="SUX17" s="98"/>
      <c r="SUY17" s="98"/>
      <c r="SUZ17" s="98"/>
      <c r="SVA17" s="98"/>
      <c r="SVB17" s="98"/>
      <c r="SVC17" s="98"/>
      <c r="SVD17" s="98"/>
      <c r="SVE17" s="98"/>
      <c r="SVF17" s="98"/>
      <c r="SVG17" s="98"/>
      <c r="SVH17" s="98"/>
      <c r="SVI17" s="98"/>
      <c r="SVJ17" s="98"/>
      <c r="SVK17" s="98"/>
      <c r="SVL17" s="98"/>
      <c r="SVM17" s="98"/>
      <c r="SVN17" s="98"/>
      <c r="SVO17" s="98"/>
      <c r="SVP17" s="98"/>
      <c r="SVQ17" s="98"/>
      <c r="SVR17" s="98"/>
      <c r="SVS17" s="98"/>
      <c r="SVT17" s="98"/>
      <c r="SVU17" s="98"/>
      <c r="SVV17" s="98"/>
      <c r="SVW17" s="98"/>
      <c r="SVX17" s="98"/>
      <c r="SVY17" s="98"/>
      <c r="SVZ17" s="98"/>
      <c r="SWA17" s="98"/>
      <c r="SWB17" s="98"/>
      <c r="SWC17" s="98"/>
      <c r="SWD17" s="98"/>
      <c r="SWE17" s="98"/>
      <c r="SWF17" s="98"/>
      <c r="SWG17" s="98"/>
      <c r="SWH17" s="98"/>
      <c r="SWI17" s="98"/>
      <c r="SWJ17" s="98"/>
      <c r="SWK17" s="98"/>
      <c r="SWL17" s="98"/>
      <c r="SWM17" s="98"/>
      <c r="SWN17" s="98"/>
      <c r="SWO17" s="98"/>
      <c r="SWP17" s="98"/>
      <c r="SWQ17" s="98"/>
      <c r="SWR17" s="98"/>
      <c r="SWS17" s="98"/>
      <c r="SWT17" s="98"/>
      <c r="SWU17" s="98"/>
      <c r="SWV17" s="98"/>
      <c r="SWW17" s="98"/>
      <c r="SWX17" s="98"/>
      <c r="SWY17" s="98"/>
      <c r="SWZ17" s="98"/>
      <c r="SXA17" s="98"/>
      <c r="SXB17" s="98"/>
      <c r="SXC17" s="98"/>
      <c r="SXD17" s="98"/>
      <c r="SXE17" s="98"/>
      <c r="SXF17" s="98"/>
      <c r="SXG17" s="98"/>
      <c r="SXH17" s="98"/>
      <c r="SXI17" s="98"/>
      <c r="SXJ17" s="98"/>
      <c r="SXK17" s="98"/>
      <c r="SXL17" s="98"/>
      <c r="SXM17" s="98"/>
      <c r="SXN17" s="98"/>
      <c r="SXO17" s="98"/>
      <c r="SXP17" s="98"/>
      <c r="SXQ17" s="98"/>
      <c r="SXR17" s="98"/>
      <c r="SXS17" s="98"/>
      <c r="SXT17" s="98"/>
      <c r="SXU17" s="98"/>
      <c r="SXV17" s="98"/>
      <c r="SXW17" s="98"/>
      <c r="SXX17" s="98"/>
      <c r="SXY17" s="98"/>
      <c r="SXZ17" s="98"/>
      <c r="SYA17" s="98"/>
      <c r="SYB17" s="98"/>
      <c r="SYC17" s="98"/>
      <c r="SYD17" s="98"/>
      <c r="SYE17" s="98"/>
      <c r="SYF17" s="98"/>
      <c r="SYG17" s="98"/>
      <c r="SYH17" s="98"/>
      <c r="SYI17" s="98"/>
      <c r="SYJ17" s="98"/>
      <c r="SYK17" s="98"/>
      <c r="SYL17" s="98"/>
      <c r="SYM17" s="98"/>
      <c r="SYN17" s="98"/>
      <c r="SYO17" s="98"/>
      <c r="SYP17" s="98"/>
      <c r="SYQ17" s="98"/>
      <c r="SYR17" s="98"/>
      <c r="SYS17" s="98"/>
      <c r="SYT17" s="98"/>
      <c r="SYU17" s="98"/>
      <c r="SYV17" s="98"/>
      <c r="SYW17" s="98"/>
      <c r="SYX17" s="98"/>
      <c r="SYY17" s="98"/>
      <c r="SYZ17" s="98"/>
      <c r="SZA17" s="98"/>
      <c r="SZB17" s="98"/>
      <c r="SZC17" s="98"/>
      <c r="SZD17" s="98"/>
      <c r="SZE17" s="98"/>
      <c r="SZF17" s="98"/>
      <c r="SZG17" s="98"/>
      <c r="SZH17" s="98"/>
      <c r="SZI17" s="98"/>
      <c r="SZJ17" s="98"/>
      <c r="SZK17" s="98"/>
      <c r="SZL17" s="98"/>
      <c r="SZM17" s="98"/>
      <c r="SZN17" s="98"/>
      <c r="SZO17" s="98"/>
      <c r="SZP17" s="98"/>
      <c r="SZQ17" s="98"/>
      <c r="SZR17" s="98"/>
      <c r="SZS17" s="98"/>
      <c r="SZT17" s="98"/>
      <c r="SZU17" s="98"/>
      <c r="SZV17" s="98"/>
      <c r="SZW17" s="98"/>
      <c r="SZX17" s="98"/>
      <c r="SZY17" s="98"/>
      <c r="SZZ17" s="98"/>
      <c r="TAA17" s="98"/>
      <c r="TAB17" s="98"/>
      <c r="TAC17" s="98"/>
      <c r="TAD17" s="98"/>
      <c r="TAE17" s="98"/>
      <c r="TAF17" s="98"/>
      <c r="TAG17" s="98"/>
      <c r="TAH17" s="98"/>
      <c r="TAI17" s="98"/>
      <c r="TAJ17" s="98"/>
      <c r="TAK17" s="98"/>
      <c r="TAL17" s="98"/>
      <c r="TAM17" s="98"/>
      <c r="TAN17" s="98"/>
      <c r="TAO17" s="98"/>
      <c r="TAP17" s="98"/>
      <c r="TAQ17" s="98"/>
      <c r="TAR17" s="98"/>
      <c r="TAS17" s="98"/>
      <c r="TAT17" s="98"/>
      <c r="TAU17" s="98"/>
      <c r="TAV17" s="98"/>
      <c r="TAW17" s="98"/>
      <c r="TAX17" s="98"/>
      <c r="TAY17" s="98"/>
      <c r="TAZ17" s="98"/>
      <c r="TBA17" s="98"/>
      <c r="TBB17" s="98"/>
      <c r="TBC17" s="98"/>
      <c r="TBD17" s="98"/>
      <c r="TBE17" s="98"/>
      <c r="TBF17" s="98"/>
      <c r="TBG17" s="98"/>
      <c r="TBH17" s="98"/>
      <c r="TBI17" s="98"/>
      <c r="TBJ17" s="98"/>
      <c r="TBK17" s="98"/>
      <c r="TBL17" s="98"/>
      <c r="TBM17" s="98"/>
      <c r="TBN17" s="98"/>
      <c r="TBO17" s="98"/>
      <c r="TBP17" s="98"/>
      <c r="TBQ17" s="98"/>
      <c r="TBR17" s="98"/>
      <c r="TBS17" s="98"/>
      <c r="TBT17" s="98"/>
      <c r="TBU17" s="98"/>
      <c r="TBV17" s="98"/>
      <c r="TBW17" s="98"/>
      <c r="TBX17" s="98"/>
      <c r="TBY17" s="98"/>
      <c r="TBZ17" s="98"/>
      <c r="TCA17" s="98"/>
      <c r="TCB17" s="98"/>
      <c r="TCC17" s="98"/>
      <c r="TCD17" s="98"/>
      <c r="TCE17" s="98"/>
      <c r="TCF17" s="98"/>
      <c r="TCG17" s="98"/>
      <c r="TCH17" s="98"/>
      <c r="TCI17" s="98"/>
      <c r="TCJ17" s="98"/>
      <c r="TCK17" s="98"/>
      <c r="TCL17" s="98"/>
      <c r="TCM17" s="98"/>
      <c r="TCN17" s="98"/>
      <c r="TCO17" s="98"/>
      <c r="TCP17" s="98"/>
      <c r="TCQ17" s="98"/>
      <c r="TCR17" s="98"/>
      <c r="TCS17" s="98"/>
      <c r="TCT17" s="98"/>
      <c r="TCU17" s="98"/>
      <c r="TCV17" s="98"/>
      <c r="TCW17" s="98"/>
      <c r="TCX17" s="98"/>
      <c r="TCY17" s="98"/>
      <c r="TCZ17" s="98"/>
      <c r="TDA17" s="98"/>
      <c r="TDB17" s="98"/>
      <c r="TDC17" s="98"/>
      <c r="TDD17" s="98"/>
      <c r="TDE17" s="98"/>
      <c r="TDF17" s="98"/>
      <c r="TDG17" s="98"/>
      <c r="TDH17" s="98"/>
      <c r="TDI17" s="98"/>
      <c r="TDJ17" s="98"/>
      <c r="TDK17" s="98"/>
      <c r="TDL17" s="98"/>
      <c r="TDM17" s="98"/>
      <c r="TDN17" s="98"/>
      <c r="TDO17" s="98"/>
      <c r="TDP17" s="98"/>
      <c r="TDQ17" s="98"/>
      <c r="TDR17" s="98"/>
      <c r="TDS17" s="98"/>
      <c r="TDT17" s="98"/>
      <c r="TDU17" s="98"/>
      <c r="TDV17" s="98"/>
      <c r="TDW17" s="98"/>
      <c r="TDX17" s="98"/>
      <c r="TDY17" s="98"/>
      <c r="TDZ17" s="98"/>
      <c r="TEA17" s="98"/>
      <c r="TEB17" s="98"/>
      <c r="TEC17" s="98"/>
      <c r="TED17" s="98"/>
      <c r="TEE17" s="98"/>
      <c r="TEF17" s="98"/>
      <c r="TEG17" s="98"/>
      <c r="TEH17" s="98"/>
      <c r="TEI17" s="98"/>
      <c r="TEJ17" s="98"/>
      <c r="TEK17" s="98"/>
      <c r="TEL17" s="98"/>
      <c r="TEM17" s="98"/>
      <c r="TEN17" s="98"/>
      <c r="TEO17" s="98"/>
      <c r="TEP17" s="98"/>
      <c r="TEQ17" s="98"/>
      <c r="TER17" s="98"/>
      <c r="TES17" s="98"/>
      <c r="TET17" s="98"/>
      <c r="TEU17" s="98"/>
      <c r="TEV17" s="98"/>
      <c r="TEW17" s="98"/>
      <c r="TEX17" s="98"/>
      <c r="TEY17" s="98"/>
      <c r="TEZ17" s="98"/>
      <c r="TFA17" s="98"/>
      <c r="TFB17" s="98"/>
      <c r="TFC17" s="98"/>
      <c r="TFD17" s="98"/>
      <c r="TFE17" s="98"/>
      <c r="TFF17" s="98"/>
      <c r="TFG17" s="98"/>
      <c r="TFH17" s="98"/>
      <c r="TFI17" s="98"/>
      <c r="TFJ17" s="98"/>
      <c r="TFK17" s="98"/>
      <c r="TFL17" s="98"/>
      <c r="TFM17" s="98"/>
      <c r="TFN17" s="98"/>
      <c r="TFO17" s="98"/>
      <c r="TFP17" s="98"/>
      <c r="TFQ17" s="98"/>
      <c r="TFR17" s="98"/>
      <c r="TFS17" s="98"/>
      <c r="TFT17" s="98"/>
      <c r="TFU17" s="98"/>
      <c r="TFV17" s="98"/>
      <c r="TFW17" s="98"/>
      <c r="TFX17" s="98"/>
      <c r="TFY17" s="98"/>
      <c r="TFZ17" s="98"/>
      <c r="TGA17" s="98"/>
      <c r="TGB17" s="98"/>
      <c r="TGC17" s="98"/>
      <c r="TGD17" s="98"/>
      <c r="TGE17" s="98"/>
      <c r="TGF17" s="98"/>
      <c r="TGG17" s="98"/>
      <c r="TGH17" s="98"/>
      <c r="TGI17" s="98"/>
      <c r="TGJ17" s="98"/>
      <c r="TGK17" s="98"/>
      <c r="TGL17" s="98"/>
      <c r="TGM17" s="98"/>
      <c r="TGN17" s="98"/>
      <c r="TGO17" s="98"/>
      <c r="TGP17" s="98"/>
      <c r="TGQ17" s="98"/>
      <c r="TGR17" s="98"/>
      <c r="TGS17" s="98"/>
      <c r="TGT17" s="98"/>
      <c r="TGU17" s="98"/>
      <c r="TGV17" s="98"/>
      <c r="TGW17" s="98"/>
      <c r="TGX17" s="98"/>
      <c r="TGY17" s="98"/>
      <c r="TGZ17" s="98"/>
      <c r="THA17" s="98"/>
      <c r="THB17" s="98"/>
      <c r="THC17" s="98"/>
      <c r="THD17" s="98"/>
      <c r="THE17" s="98"/>
      <c r="THF17" s="98"/>
      <c r="THG17" s="98"/>
      <c r="THH17" s="98"/>
      <c r="THI17" s="98"/>
      <c r="THJ17" s="98"/>
      <c r="THK17" s="98"/>
      <c r="THL17" s="98"/>
      <c r="THM17" s="98"/>
      <c r="THN17" s="98"/>
      <c r="THO17" s="98"/>
      <c r="THP17" s="98"/>
      <c r="THQ17" s="98"/>
      <c r="THR17" s="98"/>
      <c r="THS17" s="98"/>
      <c r="THT17" s="98"/>
      <c r="THU17" s="98"/>
      <c r="THV17" s="98"/>
      <c r="THW17" s="98"/>
      <c r="THX17" s="98"/>
      <c r="THY17" s="98"/>
      <c r="THZ17" s="98"/>
      <c r="TIA17" s="98"/>
      <c r="TIB17" s="98"/>
      <c r="TIC17" s="98"/>
      <c r="TID17" s="98"/>
      <c r="TIE17" s="98"/>
      <c r="TIF17" s="98"/>
      <c r="TIG17" s="98"/>
      <c r="TIH17" s="98"/>
      <c r="TII17" s="98"/>
      <c r="TIJ17" s="98"/>
      <c r="TIK17" s="98"/>
      <c r="TIL17" s="98"/>
      <c r="TIM17" s="98"/>
      <c r="TIN17" s="98"/>
      <c r="TIO17" s="98"/>
      <c r="TIP17" s="98"/>
      <c r="TIQ17" s="98"/>
      <c r="TIR17" s="98"/>
      <c r="TIS17" s="98"/>
      <c r="TIT17" s="98"/>
      <c r="TIU17" s="98"/>
      <c r="TIV17" s="98"/>
      <c r="TIW17" s="98"/>
      <c r="TIX17" s="98"/>
      <c r="TIY17" s="98"/>
      <c r="TIZ17" s="98"/>
      <c r="TJA17" s="98"/>
      <c r="TJB17" s="98"/>
      <c r="TJC17" s="98"/>
      <c r="TJD17" s="98"/>
      <c r="TJE17" s="98"/>
      <c r="TJF17" s="98"/>
      <c r="TJG17" s="98"/>
      <c r="TJH17" s="98"/>
      <c r="TJI17" s="98"/>
      <c r="TJJ17" s="98"/>
      <c r="TJK17" s="98"/>
      <c r="TJL17" s="98"/>
      <c r="TJM17" s="98"/>
      <c r="TJN17" s="98"/>
      <c r="TJO17" s="98"/>
      <c r="TJP17" s="98"/>
      <c r="TJQ17" s="98"/>
      <c r="TJR17" s="98"/>
      <c r="TJS17" s="98"/>
      <c r="TJT17" s="98"/>
      <c r="TJU17" s="98"/>
      <c r="TJV17" s="98"/>
      <c r="TJW17" s="98"/>
      <c r="TJX17" s="98"/>
      <c r="TJY17" s="98"/>
      <c r="TJZ17" s="98"/>
      <c r="TKA17" s="98"/>
      <c r="TKB17" s="98"/>
      <c r="TKC17" s="98"/>
      <c r="TKD17" s="98"/>
      <c r="TKE17" s="98"/>
      <c r="TKF17" s="98"/>
      <c r="TKG17" s="98"/>
      <c r="TKH17" s="98"/>
      <c r="TKI17" s="98"/>
      <c r="TKJ17" s="98"/>
      <c r="TKK17" s="98"/>
      <c r="TKL17" s="98"/>
      <c r="TKM17" s="98"/>
      <c r="TKN17" s="98"/>
      <c r="TKO17" s="98"/>
      <c r="TKP17" s="98"/>
      <c r="TKQ17" s="98"/>
      <c r="TKR17" s="98"/>
      <c r="TKS17" s="98"/>
      <c r="TKT17" s="98"/>
      <c r="TKU17" s="98"/>
      <c r="TKV17" s="98"/>
      <c r="TKW17" s="98"/>
      <c r="TKX17" s="98"/>
      <c r="TKY17" s="98"/>
      <c r="TKZ17" s="98"/>
      <c r="TLA17" s="98"/>
      <c r="TLB17" s="98"/>
      <c r="TLC17" s="98"/>
      <c r="TLD17" s="98"/>
      <c r="TLE17" s="98"/>
      <c r="TLF17" s="98"/>
      <c r="TLG17" s="98"/>
      <c r="TLH17" s="98"/>
      <c r="TLI17" s="98"/>
      <c r="TLJ17" s="98"/>
      <c r="TLK17" s="98"/>
      <c r="TLL17" s="98"/>
      <c r="TLM17" s="98"/>
      <c r="TLN17" s="98"/>
      <c r="TLO17" s="98"/>
      <c r="TLP17" s="98"/>
      <c r="TLQ17" s="98"/>
      <c r="TLR17" s="98"/>
      <c r="TLS17" s="98"/>
      <c r="TLT17" s="98"/>
      <c r="TLU17" s="98"/>
      <c r="TLV17" s="98"/>
      <c r="TLW17" s="98"/>
      <c r="TLX17" s="98"/>
      <c r="TLY17" s="98"/>
      <c r="TLZ17" s="98"/>
      <c r="TMA17" s="98"/>
      <c r="TMB17" s="98"/>
      <c r="TMC17" s="98"/>
      <c r="TMD17" s="98"/>
      <c r="TME17" s="98"/>
      <c r="TMF17" s="98"/>
      <c r="TMG17" s="98"/>
      <c r="TMH17" s="98"/>
      <c r="TMI17" s="98"/>
      <c r="TMJ17" s="98"/>
      <c r="TMK17" s="98"/>
      <c r="TML17" s="98"/>
      <c r="TMM17" s="98"/>
      <c r="TMN17" s="98"/>
      <c r="TMO17" s="98"/>
      <c r="TMP17" s="98"/>
      <c r="TMQ17" s="98"/>
      <c r="TMR17" s="98"/>
      <c r="TMS17" s="98"/>
      <c r="TMT17" s="98"/>
      <c r="TMU17" s="98"/>
      <c r="TMV17" s="98"/>
      <c r="TMW17" s="98"/>
      <c r="TMX17" s="98"/>
      <c r="TMY17" s="98"/>
      <c r="TMZ17" s="98"/>
      <c r="TNA17" s="98"/>
      <c r="TNB17" s="98"/>
      <c r="TNC17" s="98"/>
      <c r="TND17" s="98"/>
      <c r="TNE17" s="98"/>
      <c r="TNF17" s="98"/>
      <c r="TNG17" s="98"/>
      <c r="TNH17" s="98"/>
      <c r="TNI17" s="98"/>
      <c r="TNJ17" s="98"/>
      <c r="TNK17" s="98"/>
      <c r="TNL17" s="98"/>
      <c r="TNM17" s="98"/>
      <c r="TNN17" s="98"/>
      <c r="TNO17" s="98"/>
      <c r="TNP17" s="98"/>
      <c r="TNQ17" s="98"/>
      <c r="TNR17" s="98"/>
      <c r="TNS17" s="98"/>
      <c r="TNT17" s="98"/>
      <c r="TNU17" s="98"/>
      <c r="TNV17" s="98"/>
      <c r="TNW17" s="98"/>
      <c r="TNX17" s="98"/>
      <c r="TNY17" s="98"/>
      <c r="TNZ17" s="98"/>
      <c r="TOA17" s="98"/>
      <c r="TOB17" s="98"/>
      <c r="TOC17" s="98"/>
      <c r="TOD17" s="98"/>
      <c r="TOE17" s="98"/>
      <c r="TOF17" s="98"/>
      <c r="TOG17" s="98"/>
      <c r="TOH17" s="98"/>
      <c r="TOI17" s="98"/>
      <c r="TOJ17" s="98"/>
      <c r="TOK17" s="98"/>
      <c r="TOL17" s="98"/>
      <c r="TOM17" s="98"/>
      <c r="TON17" s="98"/>
      <c r="TOO17" s="98"/>
      <c r="TOP17" s="98"/>
      <c r="TOQ17" s="98"/>
      <c r="TOR17" s="98"/>
      <c r="TOS17" s="98"/>
      <c r="TOT17" s="98"/>
      <c r="TOU17" s="98"/>
      <c r="TOV17" s="98"/>
      <c r="TOW17" s="98"/>
      <c r="TOX17" s="98"/>
      <c r="TOY17" s="98"/>
      <c r="TOZ17" s="98"/>
      <c r="TPA17" s="98"/>
      <c r="TPB17" s="98"/>
      <c r="TPC17" s="98"/>
      <c r="TPD17" s="98"/>
      <c r="TPE17" s="98"/>
      <c r="TPF17" s="98"/>
      <c r="TPG17" s="98"/>
      <c r="TPH17" s="98"/>
      <c r="TPI17" s="98"/>
      <c r="TPJ17" s="98"/>
      <c r="TPK17" s="98"/>
      <c r="TPL17" s="98"/>
      <c r="TPM17" s="98"/>
      <c r="TPN17" s="98"/>
      <c r="TPO17" s="98"/>
      <c r="TPP17" s="98"/>
      <c r="TPQ17" s="98"/>
      <c r="TPR17" s="98"/>
      <c r="TPS17" s="98"/>
      <c r="TPT17" s="98"/>
      <c r="TPU17" s="98"/>
      <c r="TPV17" s="98"/>
      <c r="TPW17" s="98"/>
      <c r="TPX17" s="98"/>
      <c r="TPY17" s="98"/>
      <c r="TPZ17" s="98"/>
      <c r="TQA17" s="98"/>
      <c r="TQB17" s="98"/>
      <c r="TQC17" s="98"/>
      <c r="TQD17" s="98"/>
      <c r="TQE17" s="98"/>
      <c r="TQF17" s="98"/>
      <c r="TQG17" s="98"/>
      <c r="TQH17" s="98"/>
      <c r="TQI17" s="98"/>
      <c r="TQJ17" s="98"/>
      <c r="TQK17" s="98"/>
      <c r="TQL17" s="98"/>
      <c r="TQM17" s="98"/>
      <c r="TQN17" s="98"/>
      <c r="TQO17" s="98"/>
      <c r="TQP17" s="98"/>
      <c r="TQQ17" s="98"/>
      <c r="TQR17" s="98"/>
      <c r="TQS17" s="98"/>
      <c r="TQT17" s="98"/>
      <c r="TQU17" s="98"/>
      <c r="TQV17" s="98"/>
      <c r="TQW17" s="98"/>
      <c r="TQX17" s="98"/>
      <c r="TQY17" s="98"/>
      <c r="TQZ17" s="98"/>
      <c r="TRA17" s="98"/>
      <c r="TRB17" s="98"/>
      <c r="TRC17" s="98"/>
      <c r="TRD17" s="98"/>
      <c r="TRE17" s="98"/>
      <c r="TRF17" s="98"/>
      <c r="TRG17" s="98"/>
      <c r="TRH17" s="98"/>
      <c r="TRI17" s="98"/>
      <c r="TRJ17" s="98"/>
      <c r="TRK17" s="98"/>
      <c r="TRL17" s="98"/>
      <c r="TRM17" s="98"/>
      <c r="TRN17" s="98"/>
      <c r="TRO17" s="98"/>
      <c r="TRP17" s="98"/>
      <c r="TRQ17" s="98"/>
      <c r="TRR17" s="98"/>
      <c r="TRS17" s="98"/>
      <c r="TRT17" s="98"/>
      <c r="TRU17" s="98"/>
      <c r="TRV17" s="98"/>
      <c r="TRW17" s="98"/>
      <c r="TRX17" s="98"/>
      <c r="TRY17" s="98"/>
      <c r="TRZ17" s="98"/>
      <c r="TSA17" s="98"/>
      <c r="TSB17" s="98"/>
      <c r="TSC17" s="98"/>
      <c r="TSD17" s="98"/>
      <c r="TSE17" s="98"/>
      <c r="TSF17" s="98"/>
      <c r="TSG17" s="98"/>
      <c r="TSH17" s="98"/>
      <c r="TSI17" s="98"/>
      <c r="TSJ17" s="98"/>
      <c r="TSK17" s="98"/>
      <c r="TSL17" s="98"/>
      <c r="TSM17" s="98"/>
      <c r="TSN17" s="98"/>
      <c r="TSO17" s="98"/>
      <c r="TSP17" s="98"/>
      <c r="TSQ17" s="98"/>
      <c r="TSR17" s="98"/>
      <c r="TSS17" s="98"/>
      <c r="TST17" s="98"/>
      <c r="TSU17" s="98"/>
      <c r="TSV17" s="98"/>
      <c r="TSW17" s="98"/>
      <c r="TSX17" s="98"/>
      <c r="TSY17" s="98"/>
      <c r="TSZ17" s="98"/>
      <c r="TTA17" s="98"/>
      <c r="TTB17" s="98"/>
      <c r="TTC17" s="98"/>
      <c r="TTD17" s="98"/>
      <c r="TTE17" s="98"/>
      <c r="TTF17" s="98"/>
      <c r="TTG17" s="98"/>
      <c r="TTH17" s="98"/>
      <c r="TTI17" s="98"/>
      <c r="TTJ17" s="98"/>
      <c r="TTK17" s="98"/>
      <c r="TTL17" s="98"/>
      <c r="TTM17" s="98"/>
      <c r="TTN17" s="98"/>
      <c r="TTO17" s="98"/>
      <c r="TTP17" s="98"/>
      <c r="TTQ17" s="98"/>
      <c r="TTR17" s="98"/>
      <c r="TTS17" s="98"/>
      <c r="TTT17" s="98"/>
      <c r="TTU17" s="98"/>
      <c r="TTV17" s="98"/>
      <c r="TTW17" s="98"/>
      <c r="TTX17" s="98"/>
      <c r="TTY17" s="98"/>
      <c r="TTZ17" s="98"/>
      <c r="TUA17" s="98"/>
      <c r="TUB17" s="98"/>
      <c r="TUC17" s="98"/>
      <c r="TUD17" s="98"/>
      <c r="TUE17" s="98"/>
      <c r="TUF17" s="98"/>
      <c r="TUG17" s="98"/>
      <c r="TUH17" s="98"/>
      <c r="TUI17" s="98"/>
      <c r="TUJ17" s="98"/>
      <c r="TUK17" s="98"/>
      <c r="TUL17" s="98"/>
      <c r="TUM17" s="98"/>
      <c r="TUN17" s="98"/>
      <c r="TUO17" s="98"/>
      <c r="TUP17" s="98"/>
      <c r="TUQ17" s="98"/>
      <c r="TUR17" s="98"/>
      <c r="TUS17" s="98"/>
      <c r="TUT17" s="98"/>
      <c r="TUU17" s="98"/>
      <c r="TUV17" s="98"/>
      <c r="TUW17" s="98"/>
      <c r="TUX17" s="98"/>
      <c r="TUY17" s="98"/>
      <c r="TUZ17" s="98"/>
      <c r="TVA17" s="98"/>
      <c r="TVB17" s="98"/>
      <c r="TVC17" s="98"/>
      <c r="TVD17" s="98"/>
      <c r="TVE17" s="98"/>
      <c r="TVF17" s="98"/>
      <c r="TVG17" s="98"/>
      <c r="TVH17" s="98"/>
      <c r="TVI17" s="98"/>
      <c r="TVJ17" s="98"/>
      <c r="TVK17" s="98"/>
      <c r="TVL17" s="98"/>
      <c r="TVM17" s="98"/>
      <c r="TVN17" s="98"/>
      <c r="TVO17" s="98"/>
      <c r="TVP17" s="98"/>
      <c r="TVQ17" s="98"/>
      <c r="TVR17" s="98"/>
      <c r="TVS17" s="98"/>
      <c r="TVT17" s="98"/>
      <c r="TVU17" s="98"/>
      <c r="TVV17" s="98"/>
      <c r="TVW17" s="98"/>
      <c r="TVX17" s="98"/>
      <c r="TVY17" s="98"/>
      <c r="TVZ17" s="98"/>
      <c r="TWA17" s="98"/>
      <c r="TWB17" s="98"/>
      <c r="TWC17" s="98"/>
      <c r="TWD17" s="98"/>
      <c r="TWE17" s="98"/>
      <c r="TWF17" s="98"/>
      <c r="TWG17" s="98"/>
      <c r="TWH17" s="98"/>
      <c r="TWI17" s="98"/>
      <c r="TWJ17" s="98"/>
      <c r="TWK17" s="98"/>
      <c r="TWL17" s="98"/>
      <c r="TWM17" s="98"/>
      <c r="TWN17" s="98"/>
      <c r="TWO17" s="98"/>
      <c r="TWP17" s="98"/>
      <c r="TWQ17" s="98"/>
      <c r="TWR17" s="98"/>
      <c r="TWS17" s="98"/>
      <c r="TWT17" s="98"/>
      <c r="TWU17" s="98"/>
      <c r="TWV17" s="98"/>
      <c r="TWW17" s="98"/>
      <c r="TWX17" s="98"/>
      <c r="TWY17" s="98"/>
      <c r="TWZ17" s="98"/>
      <c r="TXA17" s="98"/>
      <c r="TXB17" s="98"/>
      <c r="TXC17" s="98"/>
      <c r="TXD17" s="98"/>
      <c r="TXE17" s="98"/>
      <c r="TXF17" s="98"/>
      <c r="TXG17" s="98"/>
      <c r="TXH17" s="98"/>
      <c r="TXI17" s="98"/>
      <c r="TXJ17" s="98"/>
      <c r="TXK17" s="98"/>
      <c r="TXL17" s="98"/>
      <c r="TXM17" s="98"/>
      <c r="TXN17" s="98"/>
      <c r="TXO17" s="98"/>
      <c r="TXP17" s="98"/>
      <c r="TXQ17" s="98"/>
      <c r="TXR17" s="98"/>
      <c r="TXS17" s="98"/>
      <c r="TXT17" s="98"/>
      <c r="TXU17" s="98"/>
      <c r="TXV17" s="98"/>
      <c r="TXW17" s="98"/>
      <c r="TXX17" s="98"/>
      <c r="TXY17" s="98"/>
      <c r="TXZ17" s="98"/>
      <c r="TYA17" s="98"/>
      <c r="TYB17" s="98"/>
      <c r="TYC17" s="98"/>
      <c r="TYD17" s="98"/>
      <c r="TYE17" s="98"/>
      <c r="TYF17" s="98"/>
      <c r="TYG17" s="98"/>
      <c r="TYH17" s="98"/>
      <c r="TYI17" s="98"/>
      <c r="TYJ17" s="98"/>
      <c r="TYK17" s="98"/>
      <c r="TYL17" s="98"/>
      <c r="TYM17" s="98"/>
      <c r="TYN17" s="98"/>
      <c r="TYO17" s="98"/>
      <c r="TYP17" s="98"/>
      <c r="TYQ17" s="98"/>
      <c r="TYR17" s="98"/>
      <c r="TYS17" s="98"/>
      <c r="TYT17" s="98"/>
      <c r="TYU17" s="98"/>
      <c r="TYV17" s="98"/>
      <c r="TYW17" s="98"/>
      <c r="TYX17" s="98"/>
      <c r="TYY17" s="98"/>
      <c r="TYZ17" s="98"/>
      <c r="TZA17" s="98"/>
      <c r="TZB17" s="98"/>
      <c r="TZC17" s="98"/>
      <c r="TZD17" s="98"/>
      <c r="TZE17" s="98"/>
      <c r="TZF17" s="98"/>
      <c r="TZG17" s="98"/>
      <c r="TZH17" s="98"/>
      <c r="TZI17" s="98"/>
      <c r="TZJ17" s="98"/>
      <c r="TZK17" s="98"/>
      <c r="TZL17" s="98"/>
      <c r="TZM17" s="98"/>
      <c r="TZN17" s="98"/>
      <c r="TZO17" s="98"/>
      <c r="TZP17" s="98"/>
      <c r="TZQ17" s="98"/>
      <c r="TZR17" s="98"/>
      <c r="TZS17" s="98"/>
      <c r="TZT17" s="98"/>
      <c r="TZU17" s="98"/>
      <c r="TZV17" s="98"/>
      <c r="TZW17" s="98"/>
      <c r="TZX17" s="98"/>
      <c r="TZY17" s="98"/>
      <c r="TZZ17" s="98"/>
      <c r="UAA17" s="98"/>
      <c r="UAB17" s="98"/>
      <c r="UAC17" s="98"/>
      <c r="UAD17" s="98"/>
      <c r="UAE17" s="98"/>
      <c r="UAF17" s="98"/>
      <c r="UAG17" s="98"/>
      <c r="UAH17" s="98"/>
      <c r="UAI17" s="98"/>
      <c r="UAJ17" s="98"/>
      <c r="UAK17" s="98"/>
      <c r="UAL17" s="98"/>
      <c r="UAM17" s="98"/>
      <c r="UAN17" s="98"/>
      <c r="UAO17" s="98"/>
      <c r="UAP17" s="98"/>
      <c r="UAQ17" s="98"/>
      <c r="UAR17" s="98"/>
      <c r="UAS17" s="98"/>
      <c r="UAT17" s="98"/>
      <c r="UAU17" s="98"/>
      <c r="UAV17" s="98"/>
      <c r="UAW17" s="98"/>
      <c r="UAX17" s="98"/>
      <c r="UAY17" s="98"/>
      <c r="UAZ17" s="98"/>
      <c r="UBA17" s="98"/>
      <c r="UBB17" s="98"/>
      <c r="UBC17" s="98"/>
      <c r="UBD17" s="98"/>
      <c r="UBE17" s="98"/>
      <c r="UBF17" s="98"/>
      <c r="UBG17" s="98"/>
      <c r="UBH17" s="98"/>
      <c r="UBI17" s="98"/>
      <c r="UBJ17" s="98"/>
      <c r="UBK17" s="98"/>
      <c r="UBL17" s="98"/>
      <c r="UBM17" s="98"/>
      <c r="UBN17" s="98"/>
      <c r="UBO17" s="98"/>
      <c r="UBP17" s="98"/>
      <c r="UBQ17" s="98"/>
      <c r="UBR17" s="98"/>
      <c r="UBS17" s="98"/>
      <c r="UBT17" s="98"/>
      <c r="UBU17" s="98"/>
      <c r="UBV17" s="98"/>
      <c r="UBW17" s="98"/>
      <c r="UBX17" s="98"/>
      <c r="UBY17" s="98"/>
      <c r="UBZ17" s="98"/>
      <c r="UCA17" s="98"/>
      <c r="UCB17" s="98"/>
      <c r="UCC17" s="98"/>
      <c r="UCD17" s="98"/>
      <c r="UCE17" s="98"/>
      <c r="UCF17" s="98"/>
      <c r="UCG17" s="98"/>
      <c r="UCH17" s="98"/>
      <c r="UCI17" s="98"/>
      <c r="UCJ17" s="98"/>
      <c r="UCK17" s="98"/>
      <c r="UCL17" s="98"/>
      <c r="UCM17" s="98"/>
      <c r="UCN17" s="98"/>
      <c r="UCO17" s="98"/>
      <c r="UCP17" s="98"/>
      <c r="UCQ17" s="98"/>
      <c r="UCR17" s="98"/>
      <c r="UCS17" s="98"/>
      <c r="UCT17" s="98"/>
      <c r="UCU17" s="98"/>
      <c r="UCV17" s="98"/>
      <c r="UCW17" s="98"/>
      <c r="UCX17" s="98"/>
      <c r="UCY17" s="98"/>
      <c r="UCZ17" s="98"/>
      <c r="UDA17" s="98"/>
      <c r="UDB17" s="98"/>
      <c r="UDC17" s="98"/>
      <c r="UDD17" s="98"/>
      <c r="UDE17" s="98"/>
      <c r="UDF17" s="98"/>
      <c r="UDG17" s="98"/>
      <c r="UDH17" s="98"/>
      <c r="UDI17" s="98"/>
      <c r="UDJ17" s="98"/>
      <c r="UDK17" s="98"/>
      <c r="UDL17" s="98"/>
      <c r="UDM17" s="98"/>
      <c r="UDN17" s="98"/>
      <c r="UDO17" s="98"/>
      <c r="UDP17" s="98"/>
      <c r="UDQ17" s="98"/>
      <c r="UDR17" s="98"/>
      <c r="UDS17" s="98"/>
      <c r="UDT17" s="98"/>
      <c r="UDU17" s="98"/>
      <c r="UDV17" s="98"/>
      <c r="UDW17" s="98"/>
      <c r="UDX17" s="98"/>
      <c r="UDY17" s="98"/>
      <c r="UDZ17" s="98"/>
      <c r="UEA17" s="98"/>
      <c r="UEB17" s="98"/>
      <c r="UEC17" s="98"/>
      <c r="UED17" s="98"/>
      <c r="UEE17" s="98"/>
      <c r="UEF17" s="98"/>
      <c r="UEG17" s="98"/>
      <c r="UEH17" s="98"/>
      <c r="UEI17" s="98"/>
      <c r="UEJ17" s="98"/>
      <c r="UEK17" s="98"/>
      <c r="UEL17" s="98"/>
      <c r="UEM17" s="98"/>
      <c r="UEN17" s="98"/>
      <c r="UEO17" s="98"/>
      <c r="UEP17" s="98"/>
      <c r="UEQ17" s="98"/>
      <c r="UER17" s="98"/>
      <c r="UES17" s="98"/>
      <c r="UET17" s="98"/>
      <c r="UEU17" s="98"/>
      <c r="UEV17" s="98"/>
      <c r="UEW17" s="98"/>
      <c r="UEX17" s="98"/>
      <c r="UEY17" s="98"/>
      <c r="UEZ17" s="98"/>
      <c r="UFA17" s="98"/>
      <c r="UFB17" s="98"/>
      <c r="UFC17" s="98"/>
      <c r="UFD17" s="98"/>
      <c r="UFE17" s="98"/>
      <c r="UFF17" s="98"/>
      <c r="UFG17" s="98"/>
      <c r="UFH17" s="98"/>
      <c r="UFI17" s="98"/>
      <c r="UFJ17" s="98"/>
      <c r="UFK17" s="98"/>
      <c r="UFL17" s="98"/>
      <c r="UFM17" s="98"/>
      <c r="UFN17" s="98"/>
      <c r="UFO17" s="98"/>
      <c r="UFP17" s="98"/>
      <c r="UFQ17" s="98"/>
      <c r="UFR17" s="98"/>
      <c r="UFS17" s="98"/>
      <c r="UFT17" s="98"/>
      <c r="UFU17" s="98"/>
      <c r="UFV17" s="98"/>
      <c r="UFW17" s="98"/>
      <c r="UFX17" s="98"/>
      <c r="UFY17" s="98"/>
      <c r="UFZ17" s="98"/>
      <c r="UGA17" s="98"/>
      <c r="UGB17" s="98"/>
      <c r="UGC17" s="98"/>
      <c r="UGD17" s="98"/>
      <c r="UGE17" s="98"/>
      <c r="UGF17" s="98"/>
      <c r="UGG17" s="98"/>
      <c r="UGH17" s="98"/>
      <c r="UGI17" s="98"/>
      <c r="UGJ17" s="98"/>
      <c r="UGK17" s="98"/>
      <c r="UGL17" s="98"/>
      <c r="UGM17" s="98"/>
      <c r="UGN17" s="98"/>
      <c r="UGO17" s="98"/>
      <c r="UGP17" s="98"/>
      <c r="UGQ17" s="98"/>
      <c r="UGR17" s="98"/>
      <c r="UGS17" s="98"/>
      <c r="UGT17" s="98"/>
      <c r="UGU17" s="98"/>
      <c r="UGV17" s="98"/>
      <c r="UGW17" s="98"/>
      <c r="UGX17" s="98"/>
      <c r="UGY17" s="98"/>
      <c r="UGZ17" s="98"/>
      <c r="UHA17" s="98"/>
      <c r="UHB17" s="98"/>
      <c r="UHC17" s="98"/>
      <c r="UHD17" s="98"/>
      <c r="UHE17" s="98"/>
      <c r="UHF17" s="98"/>
      <c r="UHG17" s="98"/>
      <c r="UHH17" s="98"/>
      <c r="UHI17" s="98"/>
      <c r="UHJ17" s="98"/>
      <c r="UHK17" s="98"/>
      <c r="UHL17" s="98"/>
      <c r="UHM17" s="98"/>
      <c r="UHN17" s="98"/>
      <c r="UHO17" s="98"/>
      <c r="UHP17" s="98"/>
      <c r="UHQ17" s="98"/>
      <c r="UHR17" s="98"/>
      <c r="UHS17" s="98"/>
      <c r="UHT17" s="98"/>
      <c r="UHU17" s="98"/>
      <c r="UHV17" s="98"/>
      <c r="UHW17" s="98"/>
      <c r="UHX17" s="98"/>
      <c r="UHY17" s="98"/>
      <c r="UHZ17" s="98"/>
      <c r="UIA17" s="98"/>
      <c r="UIB17" s="98"/>
      <c r="UIC17" s="98"/>
      <c r="UID17" s="98"/>
      <c r="UIE17" s="98"/>
      <c r="UIF17" s="98"/>
      <c r="UIG17" s="98"/>
      <c r="UIH17" s="98"/>
      <c r="UII17" s="98"/>
      <c r="UIJ17" s="98"/>
      <c r="UIK17" s="98"/>
      <c r="UIL17" s="98"/>
      <c r="UIM17" s="98"/>
      <c r="UIN17" s="98"/>
      <c r="UIO17" s="98"/>
      <c r="UIP17" s="98"/>
      <c r="UIQ17" s="98"/>
      <c r="UIR17" s="98"/>
      <c r="UIS17" s="98"/>
      <c r="UIT17" s="98"/>
      <c r="UIU17" s="98"/>
      <c r="UIV17" s="98"/>
      <c r="UIW17" s="98"/>
      <c r="UIX17" s="98"/>
      <c r="UIY17" s="98"/>
      <c r="UIZ17" s="98"/>
      <c r="UJA17" s="98"/>
      <c r="UJB17" s="98"/>
      <c r="UJC17" s="98"/>
      <c r="UJD17" s="98"/>
      <c r="UJE17" s="98"/>
      <c r="UJF17" s="98"/>
      <c r="UJG17" s="98"/>
      <c r="UJH17" s="98"/>
      <c r="UJI17" s="98"/>
      <c r="UJJ17" s="98"/>
      <c r="UJK17" s="98"/>
      <c r="UJL17" s="98"/>
      <c r="UJM17" s="98"/>
      <c r="UJN17" s="98"/>
      <c r="UJO17" s="98"/>
      <c r="UJP17" s="98"/>
      <c r="UJQ17" s="98"/>
      <c r="UJR17" s="98"/>
      <c r="UJS17" s="98"/>
      <c r="UJT17" s="98"/>
      <c r="UJU17" s="98"/>
      <c r="UJV17" s="98"/>
      <c r="UJW17" s="98"/>
      <c r="UJX17" s="98"/>
      <c r="UJY17" s="98"/>
      <c r="UJZ17" s="98"/>
      <c r="UKA17" s="98"/>
      <c r="UKB17" s="98"/>
      <c r="UKC17" s="98"/>
      <c r="UKD17" s="98"/>
      <c r="UKE17" s="98"/>
      <c r="UKF17" s="98"/>
      <c r="UKG17" s="98"/>
      <c r="UKH17" s="98"/>
      <c r="UKI17" s="98"/>
      <c r="UKJ17" s="98"/>
      <c r="UKK17" s="98"/>
      <c r="UKL17" s="98"/>
      <c r="UKM17" s="98"/>
      <c r="UKN17" s="98"/>
      <c r="UKO17" s="98"/>
      <c r="UKP17" s="98"/>
      <c r="UKQ17" s="98"/>
      <c r="UKR17" s="98"/>
      <c r="UKS17" s="98"/>
      <c r="UKT17" s="98"/>
      <c r="UKU17" s="98"/>
      <c r="UKV17" s="98"/>
      <c r="UKW17" s="98"/>
      <c r="UKX17" s="98"/>
      <c r="UKY17" s="98"/>
      <c r="UKZ17" s="98"/>
      <c r="ULA17" s="98"/>
      <c r="ULB17" s="98"/>
      <c r="ULC17" s="98"/>
      <c r="ULD17" s="98"/>
      <c r="ULE17" s="98"/>
      <c r="ULF17" s="98"/>
      <c r="ULG17" s="98"/>
      <c r="ULH17" s="98"/>
      <c r="ULI17" s="98"/>
      <c r="ULJ17" s="98"/>
      <c r="ULK17" s="98"/>
      <c r="ULL17" s="98"/>
      <c r="ULM17" s="98"/>
      <c r="ULN17" s="98"/>
      <c r="ULO17" s="98"/>
      <c r="ULP17" s="98"/>
      <c r="ULQ17" s="98"/>
      <c r="ULR17" s="98"/>
      <c r="ULS17" s="98"/>
      <c r="ULT17" s="98"/>
      <c r="ULU17" s="98"/>
      <c r="ULV17" s="98"/>
      <c r="ULW17" s="98"/>
      <c r="ULX17" s="98"/>
      <c r="ULY17" s="98"/>
      <c r="ULZ17" s="98"/>
      <c r="UMA17" s="98"/>
      <c r="UMB17" s="98"/>
      <c r="UMC17" s="98"/>
      <c r="UMD17" s="98"/>
      <c r="UME17" s="98"/>
      <c r="UMF17" s="98"/>
      <c r="UMG17" s="98"/>
      <c r="UMH17" s="98"/>
      <c r="UMI17" s="98"/>
      <c r="UMJ17" s="98"/>
      <c r="UMK17" s="98"/>
      <c r="UML17" s="98"/>
      <c r="UMM17" s="98"/>
      <c r="UMN17" s="98"/>
      <c r="UMO17" s="98"/>
      <c r="UMP17" s="98"/>
      <c r="UMQ17" s="98"/>
      <c r="UMR17" s="98"/>
      <c r="UMS17" s="98"/>
      <c r="UMT17" s="98"/>
      <c r="UMU17" s="98"/>
      <c r="UMV17" s="98"/>
      <c r="UMW17" s="98"/>
      <c r="UMX17" s="98"/>
      <c r="UMY17" s="98"/>
      <c r="UMZ17" s="98"/>
      <c r="UNA17" s="98"/>
      <c r="UNB17" s="98"/>
      <c r="UNC17" s="98"/>
      <c r="UND17" s="98"/>
      <c r="UNE17" s="98"/>
      <c r="UNF17" s="98"/>
      <c r="UNG17" s="98"/>
      <c r="UNH17" s="98"/>
      <c r="UNI17" s="98"/>
      <c r="UNJ17" s="98"/>
      <c r="UNK17" s="98"/>
      <c r="UNL17" s="98"/>
      <c r="UNM17" s="98"/>
      <c r="UNN17" s="98"/>
      <c r="UNO17" s="98"/>
      <c r="UNP17" s="98"/>
      <c r="UNQ17" s="98"/>
      <c r="UNR17" s="98"/>
      <c r="UNS17" s="98"/>
      <c r="UNT17" s="98"/>
      <c r="UNU17" s="98"/>
      <c r="UNV17" s="98"/>
      <c r="UNW17" s="98"/>
      <c r="UNX17" s="98"/>
      <c r="UNY17" s="98"/>
      <c r="UNZ17" s="98"/>
      <c r="UOA17" s="98"/>
      <c r="UOB17" s="98"/>
      <c r="UOC17" s="98"/>
      <c r="UOD17" s="98"/>
      <c r="UOE17" s="98"/>
      <c r="UOF17" s="98"/>
      <c r="UOG17" s="98"/>
      <c r="UOH17" s="98"/>
      <c r="UOI17" s="98"/>
      <c r="UOJ17" s="98"/>
      <c r="UOK17" s="98"/>
      <c r="UOL17" s="98"/>
      <c r="UOM17" s="98"/>
      <c r="UON17" s="98"/>
      <c r="UOO17" s="98"/>
      <c r="UOP17" s="98"/>
      <c r="UOQ17" s="98"/>
      <c r="UOR17" s="98"/>
      <c r="UOS17" s="98"/>
      <c r="UOT17" s="98"/>
      <c r="UOU17" s="98"/>
      <c r="UOV17" s="98"/>
      <c r="UOW17" s="98"/>
      <c r="UOX17" s="98"/>
      <c r="UOY17" s="98"/>
      <c r="UOZ17" s="98"/>
      <c r="UPA17" s="98"/>
      <c r="UPB17" s="98"/>
      <c r="UPC17" s="98"/>
      <c r="UPD17" s="98"/>
      <c r="UPE17" s="98"/>
      <c r="UPF17" s="98"/>
      <c r="UPG17" s="98"/>
      <c r="UPH17" s="98"/>
      <c r="UPI17" s="98"/>
      <c r="UPJ17" s="98"/>
      <c r="UPK17" s="98"/>
      <c r="UPL17" s="98"/>
      <c r="UPM17" s="98"/>
      <c r="UPN17" s="98"/>
      <c r="UPO17" s="98"/>
      <c r="UPP17" s="98"/>
      <c r="UPQ17" s="98"/>
      <c r="UPR17" s="98"/>
      <c r="UPS17" s="98"/>
      <c r="UPT17" s="98"/>
      <c r="UPU17" s="98"/>
      <c r="UPV17" s="98"/>
      <c r="UPW17" s="98"/>
      <c r="UPX17" s="98"/>
      <c r="UPY17" s="98"/>
      <c r="UPZ17" s="98"/>
      <c r="UQA17" s="98"/>
      <c r="UQB17" s="98"/>
      <c r="UQC17" s="98"/>
      <c r="UQD17" s="98"/>
      <c r="UQE17" s="98"/>
      <c r="UQF17" s="98"/>
      <c r="UQG17" s="98"/>
      <c r="UQH17" s="98"/>
      <c r="UQI17" s="98"/>
      <c r="UQJ17" s="98"/>
      <c r="UQK17" s="98"/>
      <c r="UQL17" s="98"/>
      <c r="UQM17" s="98"/>
      <c r="UQN17" s="98"/>
      <c r="UQO17" s="98"/>
      <c r="UQP17" s="98"/>
      <c r="UQQ17" s="98"/>
      <c r="UQR17" s="98"/>
      <c r="UQS17" s="98"/>
      <c r="UQT17" s="98"/>
      <c r="UQU17" s="98"/>
      <c r="UQV17" s="98"/>
      <c r="UQW17" s="98"/>
      <c r="UQX17" s="98"/>
      <c r="UQY17" s="98"/>
      <c r="UQZ17" s="98"/>
      <c r="URA17" s="98"/>
      <c r="URB17" s="98"/>
      <c r="URC17" s="98"/>
      <c r="URD17" s="98"/>
      <c r="URE17" s="98"/>
      <c r="URF17" s="98"/>
      <c r="URG17" s="98"/>
      <c r="URH17" s="98"/>
      <c r="URI17" s="98"/>
      <c r="URJ17" s="98"/>
      <c r="URK17" s="98"/>
      <c r="URL17" s="98"/>
      <c r="URM17" s="98"/>
      <c r="URN17" s="98"/>
      <c r="URO17" s="98"/>
      <c r="URP17" s="98"/>
      <c r="URQ17" s="98"/>
      <c r="URR17" s="98"/>
      <c r="URS17" s="98"/>
      <c r="URT17" s="98"/>
      <c r="URU17" s="98"/>
      <c r="URV17" s="98"/>
      <c r="URW17" s="98"/>
      <c r="URX17" s="98"/>
      <c r="URY17" s="98"/>
      <c r="URZ17" s="98"/>
      <c r="USA17" s="98"/>
      <c r="USB17" s="98"/>
      <c r="USC17" s="98"/>
      <c r="USD17" s="98"/>
      <c r="USE17" s="98"/>
      <c r="USF17" s="98"/>
      <c r="USG17" s="98"/>
      <c r="USH17" s="98"/>
      <c r="USI17" s="98"/>
      <c r="USJ17" s="98"/>
      <c r="USK17" s="98"/>
      <c r="USL17" s="98"/>
      <c r="USM17" s="98"/>
      <c r="USN17" s="98"/>
      <c r="USO17" s="98"/>
      <c r="USP17" s="98"/>
      <c r="USQ17" s="98"/>
      <c r="USR17" s="98"/>
      <c r="USS17" s="98"/>
      <c r="UST17" s="98"/>
      <c r="USU17" s="98"/>
      <c r="USV17" s="98"/>
      <c r="USW17" s="98"/>
      <c r="USX17" s="98"/>
      <c r="USY17" s="98"/>
      <c r="USZ17" s="98"/>
      <c r="UTA17" s="98"/>
      <c r="UTB17" s="98"/>
      <c r="UTC17" s="98"/>
      <c r="UTD17" s="98"/>
      <c r="UTE17" s="98"/>
      <c r="UTF17" s="98"/>
      <c r="UTG17" s="98"/>
      <c r="UTH17" s="98"/>
      <c r="UTI17" s="98"/>
      <c r="UTJ17" s="98"/>
      <c r="UTK17" s="98"/>
      <c r="UTL17" s="98"/>
      <c r="UTM17" s="98"/>
      <c r="UTN17" s="98"/>
      <c r="UTO17" s="98"/>
      <c r="UTP17" s="98"/>
      <c r="UTQ17" s="98"/>
      <c r="UTR17" s="98"/>
      <c r="UTS17" s="98"/>
      <c r="UTT17" s="98"/>
      <c r="UTU17" s="98"/>
      <c r="UTV17" s="98"/>
      <c r="UTW17" s="98"/>
      <c r="UTX17" s="98"/>
      <c r="UTY17" s="98"/>
      <c r="UTZ17" s="98"/>
      <c r="UUA17" s="98"/>
      <c r="UUB17" s="98"/>
      <c r="UUC17" s="98"/>
      <c r="UUD17" s="98"/>
      <c r="UUE17" s="98"/>
      <c r="UUF17" s="98"/>
      <c r="UUG17" s="98"/>
      <c r="UUH17" s="98"/>
      <c r="UUI17" s="98"/>
      <c r="UUJ17" s="98"/>
      <c r="UUK17" s="98"/>
      <c r="UUL17" s="98"/>
      <c r="UUM17" s="98"/>
      <c r="UUN17" s="98"/>
      <c r="UUO17" s="98"/>
      <c r="UUP17" s="98"/>
      <c r="UUQ17" s="98"/>
      <c r="UUR17" s="98"/>
      <c r="UUS17" s="98"/>
      <c r="UUT17" s="98"/>
      <c r="UUU17" s="98"/>
      <c r="UUV17" s="98"/>
      <c r="UUW17" s="98"/>
      <c r="UUX17" s="98"/>
      <c r="UUY17" s="98"/>
      <c r="UUZ17" s="98"/>
      <c r="UVA17" s="98"/>
      <c r="UVB17" s="98"/>
      <c r="UVC17" s="98"/>
      <c r="UVD17" s="98"/>
      <c r="UVE17" s="98"/>
      <c r="UVF17" s="98"/>
      <c r="UVG17" s="98"/>
      <c r="UVH17" s="98"/>
      <c r="UVI17" s="98"/>
      <c r="UVJ17" s="98"/>
      <c r="UVK17" s="98"/>
      <c r="UVL17" s="98"/>
      <c r="UVM17" s="98"/>
      <c r="UVN17" s="98"/>
      <c r="UVO17" s="98"/>
      <c r="UVP17" s="98"/>
      <c r="UVQ17" s="98"/>
      <c r="UVR17" s="98"/>
      <c r="UVS17" s="98"/>
      <c r="UVT17" s="98"/>
      <c r="UVU17" s="98"/>
      <c r="UVV17" s="98"/>
      <c r="UVW17" s="98"/>
      <c r="UVX17" s="98"/>
      <c r="UVY17" s="98"/>
      <c r="UVZ17" s="98"/>
      <c r="UWA17" s="98"/>
      <c r="UWB17" s="98"/>
      <c r="UWC17" s="98"/>
      <c r="UWD17" s="98"/>
      <c r="UWE17" s="98"/>
      <c r="UWF17" s="98"/>
      <c r="UWG17" s="98"/>
      <c r="UWH17" s="98"/>
      <c r="UWI17" s="98"/>
      <c r="UWJ17" s="98"/>
      <c r="UWK17" s="98"/>
      <c r="UWL17" s="98"/>
      <c r="UWM17" s="98"/>
      <c r="UWN17" s="98"/>
      <c r="UWO17" s="98"/>
      <c r="UWP17" s="98"/>
      <c r="UWQ17" s="98"/>
      <c r="UWR17" s="98"/>
      <c r="UWS17" s="98"/>
      <c r="UWT17" s="98"/>
      <c r="UWU17" s="98"/>
      <c r="UWV17" s="98"/>
      <c r="UWW17" s="98"/>
      <c r="UWX17" s="98"/>
      <c r="UWY17" s="98"/>
      <c r="UWZ17" s="98"/>
      <c r="UXA17" s="98"/>
      <c r="UXB17" s="98"/>
      <c r="UXC17" s="98"/>
      <c r="UXD17" s="98"/>
      <c r="UXE17" s="98"/>
      <c r="UXF17" s="98"/>
      <c r="UXG17" s="98"/>
      <c r="UXH17" s="98"/>
      <c r="UXI17" s="98"/>
      <c r="UXJ17" s="98"/>
      <c r="UXK17" s="98"/>
      <c r="UXL17" s="98"/>
      <c r="UXM17" s="98"/>
      <c r="UXN17" s="98"/>
      <c r="UXO17" s="98"/>
      <c r="UXP17" s="98"/>
      <c r="UXQ17" s="98"/>
      <c r="UXR17" s="98"/>
      <c r="UXS17" s="98"/>
      <c r="UXT17" s="98"/>
      <c r="UXU17" s="98"/>
      <c r="UXV17" s="98"/>
      <c r="UXW17" s="98"/>
      <c r="UXX17" s="98"/>
      <c r="UXY17" s="98"/>
      <c r="UXZ17" s="98"/>
      <c r="UYA17" s="98"/>
      <c r="UYB17" s="98"/>
      <c r="UYC17" s="98"/>
      <c r="UYD17" s="98"/>
      <c r="UYE17" s="98"/>
      <c r="UYF17" s="98"/>
      <c r="UYG17" s="98"/>
      <c r="UYH17" s="98"/>
      <c r="UYI17" s="98"/>
      <c r="UYJ17" s="98"/>
      <c r="UYK17" s="98"/>
      <c r="UYL17" s="98"/>
      <c r="UYM17" s="98"/>
      <c r="UYN17" s="98"/>
      <c r="UYO17" s="98"/>
      <c r="UYP17" s="98"/>
      <c r="UYQ17" s="98"/>
      <c r="UYR17" s="98"/>
      <c r="UYS17" s="98"/>
      <c r="UYT17" s="98"/>
      <c r="UYU17" s="98"/>
      <c r="UYV17" s="98"/>
      <c r="UYW17" s="98"/>
      <c r="UYX17" s="98"/>
      <c r="UYY17" s="98"/>
      <c r="UYZ17" s="98"/>
      <c r="UZA17" s="98"/>
      <c r="UZB17" s="98"/>
      <c r="UZC17" s="98"/>
      <c r="UZD17" s="98"/>
      <c r="UZE17" s="98"/>
      <c r="UZF17" s="98"/>
      <c r="UZG17" s="98"/>
      <c r="UZH17" s="98"/>
      <c r="UZI17" s="98"/>
      <c r="UZJ17" s="98"/>
      <c r="UZK17" s="98"/>
      <c r="UZL17" s="98"/>
      <c r="UZM17" s="98"/>
      <c r="UZN17" s="98"/>
      <c r="UZO17" s="98"/>
      <c r="UZP17" s="98"/>
      <c r="UZQ17" s="98"/>
      <c r="UZR17" s="98"/>
      <c r="UZS17" s="98"/>
      <c r="UZT17" s="98"/>
      <c r="UZU17" s="98"/>
      <c r="UZV17" s="98"/>
      <c r="UZW17" s="98"/>
      <c r="UZX17" s="98"/>
      <c r="UZY17" s="98"/>
      <c r="UZZ17" s="98"/>
      <c r="VAA17" s="98"/>
      <c r="VAB17" s="98"/>
      <c r="VAC17" s="98"/>
      <c r="VAD17" s="98"/>
      <c r="VAE17" s="98"/>
      <c r="VAF17" s="98"/>
      <c r="VAG17" s="98"/>
      <c r="VAH17" s="98"/>
      <c r="VAI17" s="98"/>
      <c r="VAJ17" s="98"/>
      <c r="VAK17" s="98"/>
      <c r="VAL17" s="98"/>
      <c r="VAM17" s="98"/>
      <c r="VAN17" s="98"/>
      <c r="VAO17" s="98"/>
      <c r="VAP17" s="98"/>
      <c r="VAQ17" s="98"/>
      <c r="VAR17" s="98"/>
      <c r="VAS17" s="98"/>
      <c r="VAT17" s="98"/>
      <c r="VAU17" s="98"/>
      <c r="VAV17" s="98"/>
      <c r="VAW17" s="98"/>
      <c r="VAX17" s="98"/>
      <c r="VAY17" s="98"/>
      <c r="VAZ17" s="98"/>
      <c r="VBA17" s="98"/>
      <c r="VBB17" s="98"/>
      <c r="VBC17" s="98"/>
      <c r="VBD17" s="98"/>
      <c r="VBE17" s="98"/>
      <c r="VBF17" s="98"/>
      <c r="VBG17" s="98"/>
      <c r="VBH17" s="98"/>
      <c r="VBI17" s="98"/>
      <c r="VBJ17" s="98"/>
      <c r="VBK17" s="98"/>
      <c r="VBL17" s="98"/>
      <c r="VBM17" s="98"/>
      <c r="VBN17" s="98"/>
      <c r="VBO17" s="98"/>
      <c r="VBP17" s="98"/>
      <c r="VBQ17" s="98"/>
      <c r="VBR17" s="98"/>
      <c r="VBS17" s="98"/>
      <c r="VBT17" s="98"/>
      <c r="VBU17" s="98"/>
      <c r="VBV17" s="98"/>
      <c r="VBW17" s="98"/>
      <c r="VBX17" s="98"/>
      <c r="VBY17" s="98"/>
      <c r="VBZ17" s="98"/>
      <c r="VCA17" s="98"/>
      <c r="VCB17" s="98"/>
      <c r="VCC17" s="98"/>
      <c r="VCD17" s="98"/>
      <c r="VCE17" s="98"/>
      <c r="VCF17" s="98"/>
      <c r="VCG17" s="98"/>
      <c r="VCH17" s="98"/>
      <c r="VCI17" s="98"/>
      <c r="VCJ17" s="98"/>
      <c r="VCK17" s="98"/>
      <c r="VCL17" s="98"/>
      <c r="VCM17" s="98"/>
      <c r="VCN17" s="98"/>
      <c r="VCO17" s="98"/>
      <c r="VCP17" s="98"/>
      <c r="VCQ17" s="98"/>
      <c r="VCR17" s="98"/>
      <c r="VCS17" s="98"/>
      <c r="VCT17" s="98"/>
      <c r="VCU17" s="98"/>
      <c r="VCV17" s="98"/>
      <c r="VCW17" s="98"/>
      <c r="VCX17" s="98"/>
      <c r="VCY17" s="98"/>
      <c r="VCZ17" s="98"/>
      <c r="VDA17" s="98"/>
      <c r="VDB17" s="98"/>
      <c r="VDC17" s="98"/>
      <c r="VDD17" s="98"/>
      <c r="VDE17" s="98"/>
      <c r="VDF17" s="98"/>
      <c r="VDG17" s="98"/>
      <c r="VDH17" s="98"/>
      <c r="VDI17" s="98"/>
      <c r="VDJ17" s="98"/>
      <c r="VDK17" s="98"/>
      <c r="VDL17" s="98"/>
      <c r="VDM17" s="98"/>
      <c r="VDN17" s="98"/>
      <c r="VDO17" s="98"/>
      <c r="VDP17" s="98"/>
      <c r="VDQ17" s="98"/>
      <c r="VDR17" s="98"/>
      <c r="VDS17" s="98"/>
      <c r="VDT17" s="98"/>
      <c r="VDU17" s="98"/>
      <c r="VDV17" s="98"/>
      <c r="VDW17" s="98"/>
      <c r="VDX17" s="98"/>
      <c r="VDY17" s="98"/>
      <c r="VDZ17" s="98"/>
      <c r="VEA17" s="98"/>
      <c r="VEB17" s="98"/>
      <c r="VEC17" s="98"/>
      <c r="VED17" s="98"/>
      <c r="VEE17" s="98"/>
      <c r="VEF17" s="98"/>
      <c r="VEG17" s="98"/>
      <c r="VEH17" s="98"/>
      <c r="VEI17" s="98"/>
      <c r="VEJ17" s="98"/>
      <c r="VEK17" s="98"/>
      <c r="VEL17" s="98"/>
      <c r="VEM17" s="98"/>
      <c r="VEN17" s="98"/>
      <c r="VEO17" s="98"/>
      <c r="VEP17" s="98"/>
      <c r="VEQ17" s="98"/>
      <c r="VER17" s="98"/>
      <c r="VES17" s="98"/>
      <c r="VET17" s="98"/>
      <c r="VEU17" s="98"/>
      <c r="VEV17" s="98"/>
      <c r="VEW17" s="98"/>
      <c r="VEX17" s="98"/>
      <c r="VEY17" s="98"/>
      <c r="VEZ17" s="98"/>
      <c r="VFA17" s="98"/>
      <c r="VFB17" s="98"/>
      <c r="VFC17" s="98"/>
      <c r="VFD17" s="98"/>
      <c r="VFE17" s="98"/>
      <c r="VFF17" s="98"/>
      <c r="VFG17" s="98"/>
      <c r="VFH17" s="98"/>
      <c r="VFI17" s="98"/>
      <c r="VFJ17" s="98"/>
      <c r="VFK17" s="98"/>
      <c r="VFL17" s="98"/>
      <c r="VFM17" s="98"/>
      <c r="VFN17" s="98"/>
      <c r="VFO17" s="98"/>
      <c r="VFP17" s="98"/>
      <c r="VFQ17" s="98"/>
      <c r="VFR17" s="98"/>
      <c r="VFS17" s="98"/>
      <c r="VFT17" s="98"/>
      <c r="VFU17" s="98"/>
      <c r="VFV17" s="98"/>
      <c r="VFW17" s="98"/>
      <c r="VFX17" s="98"/>
      <c r="VFY17" s="98"/>
      <c r="VFZ17" s="98"/>
      <c r="VGA17" s="98"/>
      <c r="VGB17" s="98"/>
      <c r="VGC17" s="98"/>
      <c r="VGD17" s="98"/>
      <c r="VGE17" s="98"/>
      <c r="VGF17" s="98"/>
      <c r="VGG17" s="98"/>
      <c r="VGH17" s="98"/>
      <c r="VGI17" s="98"/>
      <c r="VGJ17" s="98"/>
      <c r="VGK17" s="98"/>
      <c r="VGL17" s="98"/>
      <c r="VGM17" s="98"/>
      <c r="VGN17" s="98"/>
      <c r="VGO17" s="98"/>
      <c r="VGP17" s="98"/>
      <c r="VGQ17" s="98"/>
      <c r="VGR17" s="98"/>
      <c r="VGS17" s="98"/>
      <c r="VGT17" s="98"/>
      <c r="VGU17" s="98"/>
      <c r="VGV17" s="98"/>
      <c r="VGW17" s="98"/>
      <c r="VGX17" s="98"/>
      <c r="VGY17" s="98"/>
      <c r="VGZ17" s="98"/>
      <c r="VHA17" s="98"/>
      <c r="VHB17" s="98"/>
      <c r="VHC17" s="98"/>
      <c r="VHD17" s="98"/>
      <c r="VHE17" s="98"/>
      <c r="VHF17" s="98"/>
      <c r="VHG17" s="98"/>
      <c r="VHH17" s="98"/>
      <c r="VHI17" s="98"/>
      <c r="VHJ17" s="98"/>
      <c r="VHK17" s="98"/>
      <c r="VHL17" s="98"/>
      <c r="VHM17" s="98"/>
      <c r="VHN17" s="98"/>
      <c r="VHO17" s="98"/>
      <c r="VHP17" s="98"/>
      <c r="VHQ17" s="98"/>
      <c r="VHR17" s="98"/>
      <c r="VHS17" s="98"/>
      <c r="VHT17" s="98"/>
      <c r="VHU17" s="98"/>
      <c r="VHV17" s="98"/>
      <c r="VHW17" s="98"/>
      <c r="VHX17" s="98"/>
      <c r="VHY17" s="98"/>
      <c r="VHZ17" s="98"/>
      <c r="VIA17" s="98"/>
      <c r="VIB17" s="98"/>
      <c r="VIC17" s="98"/>
      <c r="VID17" s="98"/>
      <c r="VIE17" s="98"/>
      <c r="VIF17" s="98"/>
      <c r="VIG17" s="98"/>
      <c r="VIH17" s="98"/>
      <c r="VII17" s="98"/>
      <c r="VIJ17" s="98"/>
      <c r="VIK17" s="98"/>
      <c r="VIL17" s="98"/>
      <c r="VIM17" s="98"/>
      <c r="VIN17" s="98"/>
      <c r="VIO17" s="98"/>
      <c r="VIP17" s="98"/>
      <c r="VIQ17" s="98"/>
      <c r="VIR17" s="98"/>
      <c r="VIS17" s="98"/>
      <c r="VIT17" s="98"/>
      <c r="VIU17" s="98"/>
      <c r="VIV17" s="98"/>
      <c r="VIW17" s="98"/>
      <c r="VIX17" s="98"/>
      <c r="VIY17" s="98"/>
      <c r="VIZ17" s="98"/>
      <c r="VJA17" s="98"/>
      <c r="VJB17" s="98"/>
      <c r="VJC17" s="98"/>
      <c r="VJD17" s="98"/>
      <c r="VJE17" s="98"/>
      <c r="VJF17" s="98"/>
      <c r="VJG17" s="98"/>
      <c r="VJH17" s="98"/>
      <c r="VJI17" s="98"/>
      <c r="VJJ17" s="98"/>
      <c r="VJK17" s="98"/>
      <c r="VJL17" s="98"/>
      <c r="VJM17" s="98"/>
      <c r="VJN17" s="98"/>
      <c r="VJO17" s="98"/>
      <c r="VJP17" s="98"/>
      <c r="VJQ17" s="98"/>
      <c r="VJR17" s="98"/>
      <c r="VJS17" s="98"/>
      <c r="VJT17" s="98"/>
      <c r="VJU17" s="98"/>
      <c r="VJV17" s="98"/>
      <c r="VJW17" s="98"/>
      <c r="VJX17" s="98"/>
      <c r="VJY17" s="98"/>
      <c r="VJZ17" s="98"/>
      <c r="VKA17" s="98"/>
      <c r="VKB17" s="98"/>
      <c r="VKC17" s="98"/>
      <c r="VKD17" s="98"/>
      <c r="VKE17" s="98"/>
      <c r="VKF17" s="98"/>
      <c r="VKG17" s="98"/>
      <c r="VKH17" s="98"/>
      <c r="VKI17" s="98"/>
      <c r="VKJ17" s="98"/>
      <c r="VKK17" s="98"/>
      <c r="VKL17" s="98"/>
      <c r="VKM17" s="98"/>
      <c r="VKN17" s="98"/>
      <c r="VKO17" s="98"/>
      <c r="VKP17" s="98"/>
      <c r="VKQ17" s="98"/>
      <c r="VKR17" s="98"/>
      <c r="VKS17" s="98"/>
      <c r="VKT17" s="98"/>
      <c r="VKU17" s="98"/>
      <c r="VKV17" s="98"/>
      <c r="VKW17" s="98"/>
      <c r="VKX17" s="98"/>
      <c r="VKY17" s="98"/>
      <c r="VKZ17" s="98"/>
      <c r="VLA17" s="98"/>
      <c r="VLB17" s="98"/>
      <c r="VLC17" s="98"/>
      <c r="VLD17" s="98"/>
      <c r="VLE17" s="98"/>
      <c r="VLF17" s="98"/>
      <c r="VLG17" s="98"/>
      <c r="VLH17" s="98"/>
      <c r="VLI17" s="98"/>
      <c r="VLJ17" s="98"/>
      <c r="VLK17" s="98"/>
      <c r="VLL17" s="98"/>
      <c r="VLM17" s="98"/>
      <c r="VLN17" s="98"/>
      <c r="VLO17" s="98"/>
      <c r="VLP17" s="98"/>
      <c r="VLQ17" s="98"/>
      <c r="VLR17" s="98"/>
      <c r="VLS17" s="98"/>
      <c r="VLT17" s="98"/>
      <c r="VLU17" s="98"/>
      <c r="VLV17" s="98"/>
      <c r="VLW17" s="98"/>
      <c r="VLX17" s="98"/>
      <c r="VLY17" s="98"/>
      <c r="VLZ17" s="98"/>
      <c r="VMA17" s="98"/>
      <c r="VMB17" s="98"/>
      <c r="VMC17" s="98"/>
      <c r="VMD17" s="98"/>
      <c r="VME17" s="98"/>
      <c r="VMF17" s="98"/>
      <c r="VMG17" s="98"/>
      <c r="VMH17" s="98"/>
      <c r="VMI17" s="98"/>
      <c r="VMJ17" s="98"/>
      <c r="VMK17" s="98"/>
      <c r="VML17" s="98"/>
      <c r="VMM17" s="98"/>
      <c r="VMN17" s="98"/>
      <c r="VMO17" s="98"/>
      <c r="VMP17" s="98"/>
      <c r="VMQ17" s="98"/>
      <c r="VMR17" s="98"/>
      <c r="VMS17" s="98"/>
      <c r="VMT17" s="98"/>
      <c r="VMU17" s="98"/>
      <c r="VMV17" s="98"/>
      <c r="VMW17" s="98"/>
      <c r="VMX17" s="98"/>
      <c r="VMY17" s="98"/>
      <c r="VMZ17" s="98"/>
      <c r="VNA17" s="98"/>
      <c r="VNB17" s="98"/>
      <c r="VNC17" s="98"/>
      <c r="VND17" s="98"/>
      <c r="VNE17" s="98"/>
      <c r="VNF17" s="98"/>
      <c r="VNG17" s="98"/>
      <c r="VNH17" s="98"/>
      <c r="VNI17" s="98"/>
      <c r="VNJ17" s="98"/>
      <c r="VNK17" s="98"/>
      <c r="VNL17" s="98"/>
      <c r="VNM17" s="98"/>
      <c r="VNN17" s="98"/>
      <c r="VNO17" s="98"/>
      <c r="VNP17" s="98"/>
      <c r="VNQ17" s="98"/>
      <c r="VNR17" s="98"/>
      <c r="VNS17" s="98"/>
      <c r="VNT17" s="98"/>
      <c r="VNU17" s="98"/>
      <c r="VNV17" s="98"/>
      <c r="VNW17" s="98"/>
      <c r="VNX17" s="98"/>
      <c r="VNY17" s="98"/>
      <c r="VNZ17" s="98"/>
      <c r="VOA17" s="98"/>
      <c r="VOB17" s="98"/>
      <c r="VOC17" s="98"/>
      <c r="VOD17" s="98"/>
      <c r="VOE17" s="98"/>
      <c r="VOF17" s="98"/>
      <c r="VOG17" s="98"/>
      <c r="VOH17" s="98"/>
      <c r="VOI17" s="98"/>
      <c r="VOJ17" s="98"/>
      <c r="VOK17" s="98"/>
      <c r="VOL17" s="98"/>
      <c r="VOM17" s="98"/>
      <c r="VON17" s="98"/>
      <c r="VOO17" s="98"/>
      <c r="VOP17" s="98"/>
      <c r="VOQ17" s="98"/>
      <c r="VOR17" s="98"/>
      <c r="VOS17" s="98"/>
      <c r="VOT17" s="98"/>
      <c r="VOU17" s="98"/>
      <c r="VOV17" s="98"/>
      <c r="VOW17" s="98"/>
      <c r="VOX17" s="98"/>
      <c r="VOY17" s="98"/>
      <c r="VOZ17" s="98"/>
      <c r="VPA17" s="98"/>
      <c r="VPB17" s="98"/>
      <c r="VPC17" s="98"/>
      <c r="VPD17" s="98"/>
      <c r="VPE17" s="98"/>
      <c r="VPF17" s="98"/>
      <c r="VPG17" s="98"/>
      <c r="VPH17" s="98"/>
      <c r="VPI17" s="98"/>
      <c r="VPJ17" s="98"/>
      <c r="VPK17" s="98"/>
      <c r="VPL17" s="98"/>
      <c r="VPM17" s="98"/>
      <c r="VPN17" s="98"/>
      <c r="VPO17" s="98"/>
      <c r="VPP17" s="98"/>
      <c r="VPQ17" s="98"/>
      <c r="VPR17" s="98"/>
      <c r="VPS17" s="98"/>
      <c r="VPT17" s="98"/>
      <c r="VPU17" s="98"/>
      <c r="VPV17" s="98"/>
      <c r="VPW17" s="98"/>
      <c r="VPX17" s="98"/>
      <c r="VPY17" s="98"/>
      <c r="VPZ17" s="98"/>
      <c r="VQA17" s="98"/>
      <c r="VQB17" s="98"/>
      <c r="VQC17" s="98"/>
      <c r="VQD17" s="98"/>
      <c r="VQE17" s="98"/>
      <c r="VQF17" s="98"/>
      <c r="VQG17" s="98"/>
      <c r="VQH17" s="98"/>
      <c r="VQI17" s="98"/>
      <c r="VQJ17" s="98"/>
      <c r="VQK17" s="98"/>
      <c r="VQL17" s="98"/>
      <c r="VQM17" s="98"/>
      <c r="VQN17" s="98"/>
      <c r="VQO17" s="98"/>
      <c r="VQP17" s="98"/>
      <c r="VQQ17" s="98"/>
      <c r="VQR17" s="98"/>
      <c r="VQS17" s="98"/>
      <c r="VQT17" s="98"/>
      <c r="VQU17" s="98"/>
      <c r="VQV17" s="98"/>
      <c r="VQW17" s="98"/>
      <c r="VQX17" s="98"/>
      <c r="VQY17" s="98"/>
      <c r="VQZ17" s="98"/>
      <c r="VRA17" s="98"/>
      <c r="VRB17" s="98"/>
      <c r="VRC17" s="98"/>
      <c r="VRD17" s="98"/>
      <c r="VRE17" s="98"/>
      <c r="VRF17" s="98"/>
      <c r="VRG17" s="98"/>
      <c r="VRH17" s="98"/>
      <c r="VRI17" s="98"/>
      <c r="VRJ17" s="98"/>
      <c r="VRK17" s="98"/>
      <c r="VRL17" s="98"/>
      <c r="VRM17" s="98"/>
      <c r="VRN17" s="98"/>
      <c r="VRO17" s="98"/>
      <c r="VRP17" s="98"/>
      <c r="VRQ17" s="98"/>
      <c r="VRR17" s="98"/>
      <c r="VRS17" s="98"/>
      <c r="VRT17" s="98"/>
      <c r="VRU17" s="98"/>
      <c r="VRV17" s="98"/>
      <c r="VRW17" s="98"/>
      <c r="VRX17" s="98"/>
      <c r="VRY17" s="98"/>
      <c r="VRZ17" s="98"/>
      <c r="VSA17" s="98"/>
      <c r="VSB17" s="98"/>
      <c r="VSC17" s="98"/>
      <c r="VSD17" s="98"/>
      <c r="VSE17" s="98"/>
      <c r="VSF17" s="98"/>
      <c r="VSG17" s="98"/>
      <c r="VSH17" s="98"/>
      <c r="VSI17" s="98"/>
      <c r="VSJ17" s="98"/>
      <c r="VSK17" s="98"/>
      <c r="VSL17" s="98"/>
      <c r="VSM17" s="98"/>
      <c r="VSN17" s="98"/>
      <c r="VSO17" s="98"/>
      <c r="VSP17" s="98"/>
      <c r="VSQ17" s="98"/>
      <c r="VSR17" s="98"/>
      <c r="VSS17" s="98"/>
      <c r="VST17" s="98"/>
      <c r="VSU17" s="98"/>
      <c r="VSV17" s="98"/>
      <c r="VSW17" s="98"/>
      <c r="VSX17" s="98"/>
      <c r="VSY17" s="98"/>
      <c r="VSZ17" s="98"/>
      <c r="VTA17" s="98"/>
      <c r="VTB17" s="98"/>
      <c r="VTC17" s="98"/>
      <c r="VTD17" s="98"/>
      <c r="VTE17" s="98"/>
      <c r="VTF17" s="98"/>
      <c r="VTG17" s="98"/>
      <c r="VTH17" s="98"/>
      <c r="VTI17" s="98"/>
      <c r="VTJ17" s="98"/>
      <c r="VTK17" s="98"/>
      <c r="VTL17" s="98"/>
      <c r="VTM17" s="98"/>
      <c r="VTN17" s="98"/>
      <c r="VTO17" s="98"/>
      <c r="VTP17" s="98"/>
      <c r="VTQ17" s="98"/>
      <c r="VTR17" s="98"/>
      <c r="VTS17" s="98"/>
      <c r="VTT17" s="98"/>
      <c r="VTU17" s="98"/>
      <c r="VTV17" s="98"/>
      <c r="VTW17" s="98"/>
      <c r="VTX17" s="98"/>
      <c r="VTY17" s="98"/>
      <c r="VTZ17" s="98"/>
      <c r="VUA17" s="98"/>
      <c r="VUB17" s="98"/>
      <c r="VUC17" s="98"/>
      <c r="VUD17" s="98"/>
      <c r="VUE17" s="98"/>
      <c r="VUF17" s="98"/>
      <c r="VUG17" s="98"/>
      <c r="VUH17" s="98"/>
      <c r="VUI17" s="98"/>
      <c r="VUJ17" s="98"/>
      <c r="VUK17" s="98"/>
      <c r="VUL17" s="98"/>
      <c r="VUM17" s="98"/>
      <c r="VUN17" s="98"/>
      <c r="VUO17" s="98"/>
      <c r="VUP17" s="98"/>
      <c r="VUQ17" s="98"/>
      <c r="VUR17" s="98"/>
      <c r="VUS17" s="98"/>
      <c r="VUT17" s="98"/>
      <c r="VUU17" s="98"/>
      <c r="VUV17" s="98"/>
      <c r="VUW17" s="98"/>
      <c r="VUX17" s="98"/>
      <c r="VUY17" s="98"/>
      <c r="VUZ17" s="98"/>
      <c r="VVA17" s="98"/>
      <c r="VVB17" s="98"/>
      <c r="VVC17" s="98"/>
      <c r="VVD17" s="98"/>
      <c r="VVE17" s="98"/>
      <c r="VVF17" s="98"/>
      <c r="VVG17" s="98"/>
      <c r="VVH17" s="98"/>
      <c r="VVI17" s="98"/>
      <c r="VVJ17" s="98"/>
      <c r="VVK17" s="98"/>
      <c r="VVL17" s="98"/>
      <c r="VVM17" s="98"/>
      <c r="VVN17" s="98"/>
      <c r="VVO17" s="98"/>
      <c r="VVP17" s="98"/>
      <c r="VVQ17" s="98"/>
      <c r="VVR17" s="98"/>
      <c r="VVS17" s="98"/>
      <c r="VVT17" s="98"/>
      <c r="VVU17" s="98"/>
      <c r="VVV17" s="98"/>
      <c r="VVW17" s="98"/>
      <c r="VVX17" s="98"/>
      <c r="VVY17" s="98"/>
      <c r="VVZ17" s="98"/>
      <c r="VWA17" s="98"/>
      <c r="VWB17" s="98"/>
      <c r="VWC17" s="98"/>
      <c r="VWD17" s="98"/>
      <c r="VWE17" s="98"/>
      <c r="VWF17" s="98"/>
      <c r="VWG17" s="98"/>
      <c r="VWH17" s="98"/>
      <c r="VWI17" s="98"/>
      <c r="VWJ17" s="98"/>
      <c r="VWK17" s="98"/>
      <c r="VWL17" s="98"/>
      <c r="VWM17" s="98"/>
      <c r="VWN17" s="98"/>
      <c r="VWO17" s="98"/>
      <c r="VWP17" s="98"/>
      <c r="VWQ17" s="98"/>
      <c r="VWR17" s="98"/>
      <c r="VWS17" s="98"/>
      <c r="VWT17" s="98"/>
      <c r="VWU17" s="98"/>
      <c r="VWV17" s="98"/>
      <c r="VWW17" s="98"/>
      <c r="VWX17" s="98"/>
      <c r="VWY17" s="98"/>
      <c r="VWZ17" s="98"/>
      <c r="VXA17" s="98"/>
      <c r="VXB17" s="98"/>
      <c r="VXC17" s="98"/>
      <c r="VXD17" s="98"/>
      <c r="VXE17" s="98"/>
      <c r="VXF17" s="98"/>
      <c r="VXG17" s="98"/>
      <c r="VXH17" s="98"/>
      <c r="VXI17" s="98"/>
      <c r="VXJ17" s="98"/>
      <c r="VXK17" s="98"/>
      <c r="VXL17" s="98"/>
      <c r="VXM17" s="98"/>
      <c r="VXN17" s="98"/>
      <c r="VXO17" s="98"/>
      <c r="VXP17" s="98"/>
      <c r="VXQ17" s="98"/>
      <c r="VXR17" s="98"/>
      <c r="VXS17" s="98"/>
      <c r="VXT17" s="98"/>
      <c r="VXU17" s="98"/>
      <c r="VXV17" s="98"/>
      <c r="VXW17" s="98"/>
      <c r="VXX17" s="98"/>
      <c r="VXY17" s="98"/>
      <c r="VXZ17" s="98"/>
      <c r="VYA17" s="98"/>
      <c r="VYB17" s="98"/>
      <c r="VYC17" s="98"/>
      <c r="VYD17" s="98"/>
      <c r="VYE17" s="98"/>
      <c r="VYF17" s="98"/>
      <c r="VYG17" s="98"/>
      <c r="VYH17" s="98"/>
      <c r="VYI17" s="98"/>
      <c r="VYJ17" s="98"/>
      <c r="VYK17" s="98"/>
      <c r="VYL17" s="98"/>
      <c r="VYM17" s="98"/>
      <c r="VYN17" s="98"/>
      <c r="VYO17" s="98"/>
      <c r="VYP17" s="98"/>
      <c r="VYQ17" s="98"/>
      <c r="VYR17" s="98"/>
      <c r="VYS17" s="98"/>
      <c r="VYT17" s="98"/>
      <c r="VYU17" s="98"/>
      <c r="VYV17" s="98"/>
      <c r="VYW17" s="98"/>
      <c r="VYX17" s="98"/>
      <c r="VYY17" s="98"/>
      <c r="VYZ17" s="98"/>
      <c r="VZA17" s="98"/>
      <c r="VZB17" s="98"/>
      <c r="VZC17" s="98"/>
      <c r="VZD17" s="98"/>
      <c r="VZE17" s="98"/>
      <c r="VZF17" s="98"/>
      <c r="VZG17" s="98"/>
      <c r="VZH17" s="98"/>
      <c r="VZI17" s="98"/>
      <c r="VZJ17" s="98"/>
      <c r="VZK17" s="98"/>
      <c r="VZL17" s="98"/>
      <c r="VZM17" s="98"/>
      <c r="VZN17" s="98"/>
      <c r="VZO17" s="98"/>
      <c r="VZP17" s="98"/>
      <c r="VZQ17" s="98"/>
      <c r="VZR17" s="98"/>
      <c r="VZS17" s="98"/>
      <c r="VZT17" s="98"/>
      <c r="VZU17" s="98"/>
      <c r="VZV17" s="98"/>
      <c r="VZW17" s="98"/>
      <c r="VZX17" s="98"/>
      <c r="VZY17" s="98"/>
      <c r="VZZ17" s="98"/>
      <c r="WAA17" s="98"/>
      <c r="WAB17" s="98"/>
      <c r="WAC17" s="98"/>
      <c r="WAD17" s="98"/>
      <c r="WAE17" s="98"/>
      <c r="WAF17" s="98"/>
      <c r="WAG17" s="98"/>
      <c r="WAH17" s="98"/>
      <c r="WAI17" s="98"/>
      <c r="WAJ17" s="98"/>
      <c r="WAK17" s="98"/>
      <c r="WAL17" s="98"/>
      <c r="WAM17" s="98"/>
      <c r="WAN17" s="98"/>
      <c r="WAO17" s="98"/>
      <c r="WAP17" s="98"/>
      <c r="WAQ17" s="98"/>
      <c r="WAR17" s="98"/>
      <c r="WAS17" s="98"/>
      <c r="WAT17" s="98"/>
      <c r="WAU17" s="98"/>
      <c r="WAV17" s="98"/>
      <c r="WAW17" s="98"/>
      <c r="WAX17" s="98"/>
      <c r="WAY17" s="98"/>
      <c r="WAZ17" s="98"/>
      <c r="WBA17" s="98"/>
      <c r="WBB17" s="98"/>
      <c r="WBC17" s="98"/>
      <c r="WBD17" s="98"/>
      <c r="WBE17" s="98"/>
      <c r="WBF17" s="98"/>
      <c r="WBG17" s="98"/>
      <c r="WBH17" s="98"/>
      <c r="WBI17" s="98"/>
      <c r="WBJ17" s="98"/>
      <c r="WBK17" s="98"/>
      <c r="WBL17" s="98"/>
      <c r="WBM17" s="98"/>
      <c r="WBN17" s="98"/>
      <c r="WBO17" s="98"/>
      <c r="WBP17" s="98"/>
      <c r="WBQ17" s="98"/>
      <c r="WBR17" s="98"/>
      <c r="WBS17" s="98"/>
      <c r="WBT17" s="98"/>
      <c r="WBU17" s="98"/>
      <c r="WBV17" s="98"/>
      <c r="WBW17" s="98"/>
      <c r="WBX17" s="98"/>
      <c r="WBY17" s="98"/>
      <c r="WBZ17" s="98"/>
      <c r="WCA17" s="98"/>
      <c r="WCB17" s="98"/>
      <c r="WCC17" s="98"/>
      <c r="WCD17" s="98"/>
      <c r="WCE17" s="98"/>
      <c r="WCF17" s="98"/>
      <c r="WCG17" s="98"/>
      <c r="WCH17" s="98"/>
      <c r="WCI17" s="98"/>
      <c r="WCJ17" s="98"/>
      <c r="WCK17" s="98"/>
      <c r="WCL17" s="98"/>
      <c r="WCM17" s="98"/>
      <c r="WCN17" s="98"/>
      <c r="WCO17" s="98"/>
      <c r="WCP17" s="98"/>
      <c r="WCQ17" s="98"/>
      <c r="WCR17" s="98"/>
      <c r="WCS17" s="98"/>
      <c r="WCT17" s="98"/>
      <c r="WCU17" s="98"/>
      <c r="WCV17" s="98"/>
      <c r="WCW17" s="98"/>
      <c r="WCX17" s="98"/>
      <c r="WCY17" s="98"/>
      <c r="WCZ17" s="98"/>
      <c r="WDA17" s="98"/>
      <c r="WDB17" s="98"/>
      <c r="WDC17" s="98"/>
      <c r="WDD17" s="98"/>
      <c r="WDE17" s="98"/>
      <c r="WDF17" s="98"/>
      <c r="WDG17" s="98"/>
      <c r="WDH17" s="98"/>
      <c r="WDI17" s="98"/>
      <c r="WDJ17" s="98"/>
      <c r="WDK17" s="98"/>
      <c r="WDL17" s="98"/>
      <c r="WDM17" s="98"/>
      <c r="WDN17" s="98"/>
      <c r="WDO17" s="98"/>
      <c r="WDP17" s="98"/>
      <c r="WDQ17" s="98"/>
      <c r="WDR17" s="98"/>
      <c r="WDS17" s="98"/>
      <c r="WDT17" s="98"/>
      <c r="WDU17" s="98"/>
      <c r="WDV17" s="98"/>
      <c r="WDW17" s="98"/>
      <c r="WDX17" s="98"/>
      <c r="WDY17" s="98"/>
      <c r="WDZ17" s="98"/>
      <c r="WEA17" s="98"/>
      <c r="WEB17" s="98"/>
      <c r="WEC17" s="98"/>
      <c r="WED17" s="98"/>
      <c r="WEE17" s="98"/>
      <c r="WEF17" s="98"/>
      <c r="WEG17" s="98"/>
      <c r="WEH17" s="98"/>
      <c r="WEI17" s="98"/>
      <c r="WEJ17" s="98"/>
      <c r="WEK17" s="98"/>
      <c r="WEL17" s="98"/>
      <c r="WEM17" s="98"/>
      <c r="WEN17" s="98"/>
      <c r="WEO17" s="98"/>
      <c r="WEP17" s="98"/>
      <c r="WEQ17" s="98"/>
      <c r="WER17" s="98"/>
      <c r="WES17" s="98"/>
      <c r="WET17" s="98"/>
      <c r="WEU17" s="98"/>
      <c r="WEV17" s="98"/>
      <c r="WEW17" s="98"/>
      <c r="WEX17" s="98"/>
      <c r="WEY17" s="98"/>
      <c r="WEZ17" s="98"/>
      <c r="WFA17" s="98"/>
      <c r="WFB17" s="98"/>
      <c r="WFC17" s="98"/>
      <c r="WFD17" s="98"/>
      <c r="WFE17" s="98"/>
      <c r="WFF17" s="98"/>
      <c r="WFG17" s="98"/>
      <c r="WFH17" s="98"/>
      <c r="WFI17" s="98"/>
      <c r="WFJ17" s="98"/>
      <c r="WFK17" s="98"/>
      <c r="WFL17" s="98"/>
      <c r="WFM17" s="98"/>
      <c r="WFN17" s="98"/>
      <c r="WFO17" s="98"/>
      <c r="WFP17" s="98"/>
      <c r="WFQ17" s="98"/>
      <c r="WFR17" s="98"/>
      <c r="WFS17" s="98"/>
      <c r="WFT17" s="98"/>
      <c r="WFU17" s="98"/>
      <c r="WFV17" s="98"/>
      <c r="WFW17" s="98"/>
      <c r="WFX17" s="98"/>
      <c r="WFY17" s="98"/>
      <c r="WFZ17" s="98"/>
      <c r="WGA17" s="98"/>
      <c r="WGB17" s="98"/>
      <c r="WGC17" s="98"/>
      <c r="WGD17" s="98"/>
      <c r="WGE17" s="98"/>
      <c r="WGF17" s="98"/>
      <c r="WGG17" s="98"/>
      <c r="WGH17" s="98"/>
      <c r="WGI17" s="98"/>
      <c r="WGJ17" s="98"/>
      <c r="WGK17" s="98"/>
      <c r="WGL17" s="98"/>
      <c r="WGM17" s="98"/>
      <c r="WGN17" s="98"/>
      <c r="WGO17" s="98"/>
      <c r="WGP17" s="98"/>
      <c r="WGQ17" s="98"/>
      <c r="WGR17" s="98"/>
      <c r="WGS17" s="98"/>
      <c r="WGT17" s="98"/>
      <c r="WGU17" s="98"/>
      <c r="WGV17" s="98"/>
      <c r="WGW17" s="98"/>
      <c r="WGX17" s="98"/>
      <c r="WGY17" s="98"/>
      <c r="WGZ17" s="98"/>
      <c r="WHA17" s="98"/>
      <c r="WHB17" s="98"/>
      <c r="WHC17" s="98"/>
      <c r="WHD17" s="98"/>
      <c r="WHE17" s="98"/>
      <c r="WHF17" s="98"/>
      <c r="WHG17" s="98"/>
      <c r="WHH17" s="98"/>
      <c r="WHI17" s="98"/>
      <c r="WHJ17" s="98"/>
      <c r="WHK17" s="98"/>
      <c r="WHL17" s="98"/>
      <c r="WHM17" s="98"/>
      <c r="WHN17" s="98"/>
      <c r="WHO17" s="98"/>
      <c r="WHP17" s="98"/>
      <c r="WHQ17" s="98"/>
      <c r="WHR17" s="98"/>
      <c r="WHS17" s="98"/>
      <c r="WHT17" s="98"/>
      <c r="WHU17" s="98"/>
      <c r="WHV17" s="98"/>
      <c r="WHW17" s="98"/>
      <c r="WHX17" s="98"/>
      <c r="WHY17" s="98"/>
      <c r="WHZ17" s="98"/>
      <c r="WIA17" s="98"/>
      <c r="WIB17" s="98"/>
      <c r="WIC17" s="98"/>
      <c r="WID17" s="98"/>
      <c r="WIE17" s="98"/>
      <c r="WIF17" s="98"/>
      <c r="WIG17" s="98"/>
      <c r="WIH17" s="98"/>
      <c r="WII17" s="98"/>
      <c r="WIJ17" s="98"/>
      <c r="WIK17" s="98"/>
      <c r="WIL17" s="98"/>
      <c r="WIM17" s="98"/>
      <c r="WIN17" s="98"/>
      <c r="WIO17" s="98"/>
      <c r="WIP17" s="98"/>
      <c r="WIQ17" s="98"/>
      <c r="WIR17" s="98"/>
      <c r="WIS17" s="98"/>
      <c r="WIT17" s="98"/>
      <c r="WIU17" s="98"/>
      <c r="WIV17" s="98"/>
      <c r="WIW17" s="98"/>
      <c r="WIX17" s="98"/>
      <c r="WIY17" s="98"/>
      <c r="WIZ17" s="98"/>
      <c r="WJA17" s="98"/>
      <c r="WJB17" s="98"/>
      <c r="WJC17" s="98"/>
      <c r="WJD17" s="98"/>
      <c r="WJE17" s="98"/>
      <c r="WJF17" s="98"/>
      <c r="WJG17" s="98"/>
      <c r="WJH17" s="98"/>
      <c r="WJI17" s="98"/>
      <c r="WJJ17" s="98"/>
      <c r="WJK17" s="98"/>
      <c r="WJL17" s="98"/>
      <c r="WJM17" s="98"/>
      <c r="WJN17" s="98"/>
      <c r="WJO17" s="98"/>
      <c r="WJP17" s="98"/>
      <c r="WJQ17" s="98"/>
      <c r="WJR17" s="98"/>
      <c r="WJS17" s="98"/>
      <c r="WJT17" s="98"/>
      <c r="WJU17" s="98"/>
      <c r="WJV17" s="98"/>
      <c r="WJW17" s="98"/>
      <c r="WJX17" s="98"/>
      <c r="WJY17" s="98"/>
      <c r="WJZ17" s="98"/>
      <c r="WKA17" s="98"/>
      <c r="WKB17" s="98"/>
      <c r="WKC17" s="98"/>
      <c r="WKD17" s="98"/>
      <c r="WKE17" s="98"/>
      <c r="WKF17" s="98"/>
      <c r="WKG17" s="98"/>
      <c r="WKH17" s="98"/>
      <c r="WKI17" s="98"/>
      <c r="WKJ17" s="98"/>
      <c r="WKK17" s="98"/>
      <c r="WKL17" s="98"/>
      <c r="WKM17" s="98"/>
      <c r="WKN17" s="98"/>
      <c r="WKO17" s="98"/>
      <c r="WKP17" s="98"/>
      <c r="WKQ17" s="98"/>
      <c r="WKR17" s="98"/>
      <c r="WKS17" s="98"/>
      <c r="WKT17" s="98"/>
      <c r="WKU17" s="98"/>
      <c r="WKV17" s="98"/>
      <c r="WKW17" s="98"/>
      <c r="WKX17" s="98"/>
      <c r="WKY17" s="98"/>
      <c r="WKZ17" s="98"/>
      <c r="WLA17" s="98"/>
      <c r="WLB17" s="98"/>
      <c r="WLC17" s="98"/>
      <c r="WLD17" s="98"/>
      <c r="WLE17" s="98"/>
      <c r="WLF17" s="98"/>
      <c r="WLG17" s="98"/>
      <c r="WLH17" s="98"/>
      <c r="WLI17" s="98"/>
      <c r="WLJ17" s="98"/>
      <c r="WLK17" s="98"/>
      <c r="WLL17" s="98"/>
      <c r="WLM17" s="98"/>
      <c r="WLN17" s="98"/>
      <c r="WLO17" s="98"/>
      <c r="WLP17" s="98"/>
      <c r="WLQ17" s="98"/>
      <c r="WLR17" s="98"/>
      <c r="WLS17" s="98"/>
      <c r="WLT17" s="98"/>
      <c r="WLU17" s="98"/>
      <c r="WLV17" s="98"/>
      <c r="WLW17" s="98"/>
      <c r="WLX17" s="98"/>
      <c r="WLY17" s="98"/>
      <c r="WLZ17" s="98"/>
      <c r="WMA17" s="98"/>
      <c r="WMB17" s="98"/>
      <c r="WMC17" s="98"/>
      <c r="WMD17" s="98"/>
      <c r="WME17" s="98"/>
      <c r="WMF17" s="98"/>
      <c r="WMG17" s="98"/>
      <c r="WMH17" s="98"/>
      <c r="WMI17" s="98"/>
      <c r="WMJ17" s="98"/>
      <c r="WMK17" s="98"/>
      <c r="WML17" s="98"/>
      <c r="WMM17" s="98"/>
      <c r="WMN17" s="98"/>
      <c r="WMO17" s="98"/>
      <c r="WMP17" s="98"/>
      <c r="WMQ17" s="98"/>
      <c r="WMR17" s="98"/>
      <c r="WMS17" s="98"/>
      <c r="WMT17" s="98"/>
      <c r="WMU17" s="98"/>
      <c r="WMV17" s="98"/>
      <c r="WMW17" s="98"/>
      <c r="WMX17" s="98"/>
      <c r="WMY17" s="98"/>
      <c r="WMZ17" s="98"/>
      <c r="WNA17" s="98"/>
      <c r="WNB17" s="98"/>
      <c r="WNC17" s="98"/>
      <c r="WND17" s="98"/>
      <c r="WNE17" s="98"/>
      <c r="WNF17" s="98"/>
      <c r="WNG17" s="98"/>
      <c r="WNH17" s="98"/>
      <c r="WNI17" s="98"/>
      <c r="WNJ17" s="98"/>
      <c r="WNK17" s="98"/>
      <c r="WNL17" s="98"/>
      <c r="WNM17" s="98"/>
      <c r="WNN17" s="98"/>
      <c r="WNO17" s="98"/>
      <c r="WNP17" s="98"/>
      <c r="WNQ17" s="98"/>
      <c r="WNR17" s="98"/>
      <c r="WNS17" s="98"/>
      <c r="WNT17" s="98"/>
      <c r="WNU17" s="98"/>
      <c r="WNV17" s="98"/>
      <c r="WNW17" s="98"/>
      <c r="WNX17" s="98"/>
      <c r="WNY17" s="98"/>
      <c r="WNZ17" s="98"/>
      <c r="WOA17" s="98"/>
      <c r="WOB17" s="98"/>
      <c r="WOC17" s="98"/>
      <c r="WOD17" s="98"/>
      <c r="WOE17" s="98"/>
      <c r="WOF17" s="98"/>
      <c r="WOG17" s="98"/>
      <c r="WOH17" s="98"/>
      <c r="WOI17" s="98"/>
      <c r="WOJ17" s="98"/>
      <c r="WOK17" s="98"/>
      <c r="WOL17" s="98"/>
      <c r="WOM17" s="98"/>
      <c r="WON17" s="98"/>
      <c r="WOO17" s="98"/>
      <c r="WOP17" s="98"/>
      <c r="WOQ17" s="98"/>
      <c r="WOR17" s="98"/>
      <c r="WOS17" s="98"/>
      <c r="WOT17" s="98"/>
      <c r="WOU17" s="98"/>
      <c r="WOV17" s="98"/>
      <c r="WOW17" s="98"/>
      <c r="WOX17" s="98"/>
      <c r="WOY17" s="98"/>
      <c r="WOZ17" s="98"/>
      <c r="WPA17" s="98"/>
      <c r="WPB17" s="98"/>
      <c r="WPC17" s="98"/>
      <c r="WPD17" s="98"/>
      <c r="WPE17" s="98"/>
      <c r="WPF17" s="98"/>
      <c r="WPG17" s="98"/>
      <c r="WPH17" s="98"/>
      <c r="WPI17" s="98"/>
      <c r="WPJ17" s="98"/>
      <c r="WPK17" s="98"/>
      <c r="WPL17" s="98"/>
      <c r="WPM17" s="98"/>
      <c r="WPN17" s="98"/>
      <c r="WPO17" s="98"/>
      <c r="WPP17" s="98"/>
      <c r="WPQ17" s="98"/>
      <c r="WPR17" s="98"/>
      <c r="WPS17" s="98"/>
      <c r="WPT17" s="98"/>
      <c r="WPU17" s="98"/>
      <c r="WPV17" s="98"/>
      <c r="WPW17" s="98"/>
      <c r="WPX17" s="98"/>
      <c r="WPY17" s="98"/>
      <c r="WPZ17" s="98"/>
      <c r="WQA17" s="98"/>
      <c r="WQB17" s="98"/>
      <c r="WQC17" s="98"/>
      <c r="WQD17" s="98"/>
      <c r="WQE17" s="98"/>
      <c r="WQF17" s="98"/>
      <c r="WQG17" s="98"/>
      <c r="WQH17" s="98"/>
      <c r="WQI17" s="98"/>
      <c r="WQJ17" s="98"/>
      <c r="WQK17" s="98"/>
      <c r="WQL17" s="98"/>
      <c r="WQM17" s="98"/>
      <c r="WQN17" s="98"/>
      <c r="WQO17" s="98"/>
      <c r="WQP17" s="98"/>
      <c r="WQQ17" s="98"/>
      <c r="WQR17" s="98"/>
      <c r="WQS17" s="98"/>
      <c r="WQT17" s="98"/>
      <c r="WQU17" s="98"/>
      <c r="WQV17" s="98"/>
      <c r="WQW17" s="98"/>
      <c r="WQX17" s="98"/>
      <c r="WQY17" s="98"/>
      <c r="WQZ17" s="98"/>
      <c r="WRA17" s="98"/>
      <c r="WRB17" s="98"/>
      <c r="WRC17" s="98"/>
      <c r="WRD17" s="98"/>
      <c r="WRE17" s="98"/>
      <c r="WRF17" s="98"/>
      <c r="WRG17" s="98"/>
      <c r="WRH17" s="98"/>
      <c r="WRI17" s="98"/>
      <c r="WRJ17" s="98"/>
      <c r="WRK17" s="98"/>
      <c r="WRL17" s="98"/>
      <c r="WRM17" s="98"/>
      <c r="WRN17" s="98"/>
      <c r="WRO17" s="98"/>
      <c r="WRP17" s="98"/>
      <c r="WRQ17" s="98"/>
      <c r="WRR17" s="98"/>
      <c r="WRS17" s="98"/>
      <c r="WRT17" s="98"/>
      <c r="WRU17" s="98"/>
      <c r="WRV17" s="98"/>
      <c r="WRW17" s="98"/>
      <c r="WRX17" s="98"/>
      <c r="WRY17" s="98"/>
      <c r="WRZ17" s="98"/>
      <c r="WSA17" s="98"/>
      <c r="WSB17" s="98"/>
      <c r="WSC17" s="98"/>
      <c r="WSD17" s="98"/>
      <c r="WSE17" s="98"/>
      <c r="WSF17" s="98"/>
      <c r="WSG17" s="98"/>
      <c r="WSH17" s="98"/>
      <c r="WSI17" s="98"/>
      <c r="WSJ17" s="98"/>
      <c r="WSK17" s="98"/>
      <c r="WSL17" s="98"/>
      <c r="WSM17" s="98"/>
      <c r="WSN17" s="98"/>
      <c r="WSO17" s="98"/>
      <c r="WSP17" s="98"/>
      <c r="WSQ17" s="98"/>
      <c r="WSR17" s="98"/>
      <c r="WSS17" s="98"/>
      <c r="WST17" s="98"/>
      <c r="WSU17" s="98"/>
      <c r="WSV17" s="98"/>
      <c r="WSW17" s="98"/>
      <c r="WSX17" s="98"/>
      <c r="WSY17" s="98"/>
      <c r="WSZ17" s="98"/>
      <c r="WTA17" s="98"/>
      <c r="WTB17" s="98"/>
      <c r="WTC17" s="98"/>
      <c r="WTD17" s="98"/>
      <c r="WTE17" s="98"/>
      <c r="WTF17" s="98"/>
      <c r="WTG17" s="98"/>
      <c r="WTH17" s="98"/>
      <c r="WTI17" s="98"/>
      <c r="WTJ17" s="98"/>
      <c r="WTK17" s="98"/>
      <c r="WTL17" s="98"/>
      <c r="WTM17" s="98"/>
      <c r="WTN17" s="98"/>
      <c r="WTO17" s="98"/>
      <c r="WTP17" s="98"/>
      <c r="WTQ17" s="98"/>
      <c r="WTR17" s="98"/>
      <c r="WTS17" s="98"/>
      <c r="WTT17" s="98"/>
      <c r="WTU17" s="98"/>
      <c r="WTV17" s="98"/>
      <c r="WTW17" s="98"/>
      <c r="WTX17" s="98"/>
      <c r="WTY17" s="98"/>
      <c r="WTZ17" s="98"/>
      <c r="WUA17" s="98"/>
      <c r="WUB17" s="98"/>
      <c r="WUC17" s="98"/>
      <c r="WUD17" s="98"/>
      <c r="WUE17" s="98"/>
      <c r="WUF17" s="98"/>
      <c r="WUG17" s="98"/>
      <c r="WUH17" s="98"/>
      <c r="WUI17" s="98"/>
      <c r="WUJ17" s="98"/>
      <c r="WUK17" s="98"/>
      <c r="WUL17" s="98"/>
      <c r="WUM17" s="98"/>
      <c r="WUN17" s="98"/>
      <c r="WUO17" s="98"/>
      <c r="WUP17" s="98"/>
      <c r="WUQ17" s="98"/>
      <c r="WUR17" s="98"/>
      <c r="WUS17" s="98"/>
      <c r="WUT17" s="98"/>
      <c r="WUU17" s="98"/>
      <c r="WUV17" s="98"/>
      <c r="WUW17" s="98"/>
      <c r="WUX17" s="98"/>
      <c r="WUY17" s="98"/>
      <c r="WUZ17" s="98"/>
      <c r="WVA17" s="98"/>
      <c r="WVB17" s="98"/>
      <c r="WVC17" s="98"/>
      <c r="WVD17" s="98"/>
      <c r="WVE17" s="98"/>
      <c r="WVF17" s="98"/>
      <c r="WVG17" s="98"/>
      <c r="WVH17" s="98"/>
      <c r="WVI17" s="98"/>
      <c r="WVJ17" s="98"/>
      <c r="WVK17" s="98"/>
      <c r="WVL17" s="98"/>
      <c r="WVM17" s="98"/>
      <c r="WVN17" s="98"/>
      <c r="WVO17" s="98"/>
      <c r="WVP17" s="98"/>
      <c r="WVQ17" s="98"/>
      <c r="WVR17" s="98"/>
      <c r="WVS17" s="98"/>
      <c r="WVT17" s="98"/>
      <c r="WVU17" s="98"/>
      <c r="WVV17" s="98"/>
      <c r="WVW17" s="98"/>
      <c r="WVX17" s="98"/>
      <c r="WVY17" s="98"/>
      <c r="WVZ17" s="98"/>
      <c r="WWA17" s="98"/>
      <c r="WWB17" s="98"/>
      <c r="WWC17" s="98"/>
      <c r="WWD17" s="98"/>
      <c r="WWE17" s="98"/>
      <c r="WWF17" s="98"/>
      <c r="WWG17" s="98"/>
      <c r="WWH17" s="98"/>
      <c r="WWI17" s="98"/>
      <c r="WWJ17" s="98"/>
      <c r="WWK17" s="98"/>
      <c r="WWL17" s="98"/>
      <c r="WWM17" s="98"/>
      <c r="WWN17" s="98"/>
      <c r="WWO17" s="98"/>
      <c r="WWP17" s="98"/>
      <c r="WWQ17" s="98"/>
      <c r="WWR17" s="98"/>
      <c r="WWS17" s="98"/>
      <c r="WWT17" s="98"/>
      <c r="WWU17" s="98"/>
      <c r="WWV17" s="98"/>
      <c r="WWW17" s="98"/>
      <c r="WWX17" s="98"/>
      <c r="WWY17" s="98"/>
      <c r="WWZ17" s="98"/>
      <c r="WXA17" s="98"/>
      <c r="WXB17" s="98"/>
      <c r="WXC17" s="98"/>
      <c r="WXD17" s="98"/>
      <c r="WXE17" s="98"/>
      <c r="WXF17" s="98"/>
      <c r="WXG17" s="98"/>
      <c r="WXH17" s="98"/>
      <c r="WXI17" s="98"/>
      <c r="WXJ17" s="98"/>
      <c r="WXK17" s="98"/>
      <c r="WXL17" s="98"/>
      <c r="WXM17" s="98"/>
      <c r="WXN17" s="98"/>
      <c r="WXO17" s="98"/>
      <c r="WXP17" s="98"/>
      <c r="WXQ17" s="98"/>
      <c r="WXR17" s="98"/>
      <c r="WXS17" s="98"/>
      <c r="WXT17" s="98"/>
      <c r="WXU17" s="98"/>
      <c r="WXV17" s="98"/>
      <c r="WXW17" s="98"/>
      <c r="WXX17" s="98"/>
      <c r="WXY17" s="98"/>
      <c r="WXZ17" s="98"/>
      <c r="WYA17" s="98"/>
      <c r="WYB17" s="98"/>
      <c r="WYC17" s="98"/>
      <c r="WYD17" s="98"/>
      <c r="WYE17" s="98"/>
      <c r="WYF17" s="98"/>
      <c r="WYG17" s="98"/>
      <c r="WYH17" s="98"/>
      <c r="WYI17" s="98"/>
      <c r="WYJ17" s="98"/>
      <c r="WYK17" s="98"/>
      <c r="WYL17" s="98"/>
      <c r="WYM17" s="98"/>
      <c r="WYN17" s="98"/>
      <c r="WYO17" s="98"/>
      <c r="WYP17" s="98"/>
      <c r="WYQ17" s="98"/>
      <c r="WYR17" s="98"/>
      <c r="WYS17" s="98"/>
      <c r="WYT17" s="98"/>
      <c r="WYU17" s="98"/>
      <c r="WYV17" s="98"/>
      <c r="WYW17" s="98"/>
      <c r="WYX17" s="98"/>
      <c r="WYY17" s="98"/>
      <c r="WYZ17" s="98"/>
      <c r="WZA17" s="98"/>
      <c r="WZB17" s="98"/>
      <c r="WZC17" s="98"/>
      <c r="WZD17" s="98"/>
      <c r="WZE17" s="98"/>
      <c r="WZF17" s="98"/>
      <c r="WZG17" s="98"/>
      <c r="WZH17" s="98"/>
      <c r="WZI17" s="98"/>
      <c r="WZJ17" s="98"/>
      <c r="WZK17" s="98"/>
      <c r="WZL17" s="98"/>
      <c r="WZM17" s="98"/>
      <c r="WZN17" s="98"/>
      <c r="WZO17" s="98"/>
      <c r="WZP17" s="98"/>
      <c r="WZQ17" s="98"/>
      <c r="WZR17" s="98"/>
      <c r="WZS17" s="98"/>
      <c r="WZT17" s="98"/>
      <c r="WZU17" s="98"/>
      <c r="WZV17" s="98"/>
      <c r="WZW17" s="98"/>
      <c r="WZX17" s="98"/>
      <c r="WZY17" s="98"/>
      <c r="WZZ17" s="98"/>
      <c r="XAA17" s="98"/>
      <c r="XAB17" s="98"/>
      <c r="XAC17" s="98"/>
      <c r="XAD17" s="98"/>
      <c r="XAE17" s="98"/>
      <c r="XAF17" s="98"/>
      <c r="XAG17" s="98"/>
      <c r="XAH17" s="98"/>
      <c r="XAI17" s="98"/>
      <c r="XAJ17" s="98"/>
      <c r="XAK17" s="98"/>
      <c r="XAL17" s="98"/>
      <c r="XAM17" s="98"/>
      <c r="XAN17" s="98"/>
      <c r="XAO17" s="98"/>
      <c r="XAP17" s="98"/>
      <c r="XAQ17" s="98"/>
      <c r="XAR17" s="98"/>
      <c r="XAS17" s="98"/>
      <c r="XAT17" s="98"/>
      <c r="XAU17" s="98"/>
      <c r="XAV17" s="98"/>
      <c r="XAW17" s="98"/>
      <c r="XAX17" s="98"/>
      <c r="XAY17" s="98"/>
      <c r="XAZ17" s="98"/>
      <c r="XBA17" s="98"/>
      <c r="XBB17" s="98"/>
      <c r="XBC17" s="98"/>
      <c r="XBD17" s="98"/>
      <c r="XBE17" s="98"/>
      <c r="XBF17" s="98"/>
      <c r="XBG17" s="98"/>
      <c r="XBH17" s="98"/>
      <c r="XBI17" s="98"/>
      <c r="XBJ17" s="98"/>
      <c r="XBK17" s="98"/>
      <c r="XBL17" s="98"/>
      <c r="XBM17" s="98"/>
      <c r="XBN17" s="98"/>
      <c r="XBO17" s="98"/>
      <c r="XBP17" s="98"/>
      <c r="XBQ17" s="98"/>
      <c r="XBR17" s="98"/>
      <c r="XBS17" s="98"/>
      <c r="XBT17" s="98"/>
      <c r="XBU17" s="98"/>
      <c r="XBV17" s="98"/>
      <c r="XBW17" s="98"/>
      <c r="XBX17" s="98"/>
      <c r="XBY17" s="98"/>
      <c r="XBZ17" s="98"/>
      <c r="XCA17" s="98"/>
      <c r="XCB17" s="98"/>
      <c r="XCC17" s="98"/>
      <c r="XCD17" s="98"/>
      <c r="XCE17" s="98"/>
      <c r="XCF17" s="98"/>
      <c r="XCG17" s="98"/>
      <c r="XCH17" s="98"/>
      <c r="XCI17" s="98"/>
      <c r="XCJ17" s="98"/>
      <c r="XCK17" s="98"/>
      <c r="XCL17" s="98"/>
      <c r="XCM17" s="98"/>
      <c r="XCN17" s="98"/>
      <c r="XCO17" s="98"/>
      <c r="XCP17" s="98"/>
      <c r="XCQ17" s="98"/>
      <c r="XCR17" s="98"/>
      <c r="XCS17" s="98"/>
      <c r="XCT17" s="98"/>
      <c r="XCU17" s="98"/>
      <c r="XCV17" s="98"/>
      <c r="XCW17" s="98"/>
      <c r="XCX17" s="98"/>
      <c r="XCY17" s="98"/>
      <c r="XCZ17" s="98"/>
      <c r="XDA17" s="98"/>
      <c r="XDB17" s="98"/>
      <c r="XDC17" s="98"/>
      <c r="XDD17" s="98"/>
      <c r="XDE17" s="98"/>
      <c r="XDF17" s="98"/>
      <c r="XDG17" s="98"/>
      <c r="XDH17" s="98"/>
      <c r="XDI17" s="98"/>
      <c r="XDJ17" s="98"/>
      <c r="XDK17" s="98"/>
      <c r="XDL17" s="98"/>
      <c r="XDM17" s="98"/>
      <c r="XDN17" s="98"/>
      <c r="XDO17" s="98"/>
      <c r="XDP17" s="98"/>
      <c r="XDQ17" s="98"/>
      <c r="XDR17" s="98"/>
      <c r="XDS17" s="98"/>
      <c r="XDT17" s="98"/>
      <c r="XDU17" s="98"/>
      <c r="XDV17" s="98"/>
      <c r="XDW17" s="98"/>
      <c r="XDX17" s="98"/>
      <c r="XDY17" s="98"/>
      <c r="XDZ17" s="98"/>
      <c r="XEA17" s="98"/>
      <c r="XEB17" s="98"/>
      <c r="XEC17" s="98"/>
      <c r="XED17" s="98"/>
      <c r="XEE17" s="98"/>
      <c r="XEF17" s="98"/>
      <c r="XEG17" s="98"/>
      <c r="XEH17" s="98"/>
      <c r="XEI17" s="98"/>
      <c r="XEJ17" s="98"/>
      <c r="XEK17" s="98"/>
      <c r="XEL17" s="98"/>
      <c r="XEM17" s="98"/>
      <c r="XEN17" s="98"/>
      <c r="XEO17" s="98"/>
      <c r="XEP17" s="98"/>
      <c r="XEQ17" s="98"/>
      <c r="XER17" s="98"/>
      <c r="XES17" s="98"/>
      <c r="XET17" s="98"/>
      <c r="XEU17" s="98"/>
      <c r="XEV17" s="98"/>
      <c r="XEW17" s="98"/>
      <c r="XEX17" s="98"/>
      <c r="XEY17" s="98"/>
      <c r="XEZ17" s="98"/>
      <c r="XFA17" s="98"/>
      <c r="XFB17" s="98"/>
      <c r="XFC17" s="98"/>
      <c r="XFD17" s="98"/>
    </row>
    <row r="18" spans="1:16384" ht="15" customHeight="1" x14ac:dyDescent="0.25">
      <c r="A18" s="233"/>
      <c r="B18" s="233"/>
      <c r="C18" s="233"/>
      <c r="D18" s="233"/>
      <c r="E18" s="233"/>
      <c r="F18" s="233"/>
      <c r="G18" s="233"/>
      <c r="H18" s="233"/>
      <c r="I18" s="233"/>
      <c r="J18" s="233"/>
      <c r="K18" s="233"/>
      <c r="L18" s="233"/>
      <c r="M18" s="233"/>
      <c r="N18" s="233"/>
      <c r="O18" s="233"/>
      <c r="P18" s="257"/>
      <c r="Q18" s="257"/>
      <c r="R18" s="257"/>
      <c r="S18" s="257"/>
      <c r="T18" s="257"/>
      <c r="U18" s="257"/>
      <c r="V18" s="257"/>
      <c r="W18" s="257"/>
      <c r="X18" s="257"/>
      <c r="Y18" s="257"/>
      <c r="Z18" s="257"/>
      <c r="AA18" s="257"/>
      <c r="AB18" s="257"/>
      <c r="AC18" s="257"/>
      <c r="AD18" s="257"/>
      <c r="AE18" s="257"/>
      <c r="AF18" s="257"/>
      <c r="AG18" s="257"/>
      <c r="AH18" s="257"/>
      <c r="AI18" s="257"/>
      <c r="AJ18" s="257"/>
      <c r="AK18" s="257"/>
      <c r="AL18" s="257"/>
      <c r="AM18" s="257"/>
      <c r="AN18" s="257"/>
      <c r="AO18" s="257"/>
      <c r="AP18" s="257"/>
      <c r="AQ18" s="257"/>
      <c r="AR18" s="257"/>
      <c r="AS18" s="257"/>
      <c r="AT18" s="257"/>
      <c r="AU18" s="257"/>
      <c r="AV18" s="257"/>
      <c r="AW18" s="257"/>
      <c r="AX18" s="257"/>
      <c r="AY18" s="257"/>
      <c r="AZ18" s="257"/>
      <c r="BA18" s="257"/>
      <c r="BB18" s="257"/>
      <c r="BC18" s="257"/>
      <c r="BD18" s="257"/>
      <c r="BE18" s="257"/>
      <c r="BF18" s="257"/>
      <c r="BG18" s="257"/>
      <c r="BH18" s="257"/>
      <c r="BI18" s="257"/>
      <c r="BJ18" s="257"/>
      <c r="BK18" s="257"/>
      <c r="BL18" s="257"/>
      <c r="BM18" s="257"/>
      <c r="BN18" s="257"/>
      <c r="BO18" s="257"/>
      <c r="BP18" s="257"/>
      <c r="BQ18" s="257"/>
      <c r="BR18" s="257"/>
      <c r="BS18" s="257"/>
      <c r="BT18" s="257"/>
      <c r="BU18" s="257"/>
      <c r="BV18" s="257"/>
      <c r="BW18" s="257"/>
      <c r="BX18" s="257"/>
      <c r="BY18" s="257"/>
      <c r="BZ18" s="257"/>
      <c r="CA18" s="257"/>
      <c r="CB18" s="257"/>
      <c r="CC18" s="257"/>
      <c r="CD18" s="257"/>
      <c r="CE18" s="257"/>
      <c r="CF18" s="257"/>
      <c r="CG18" s="257"/>
      <c r="CH18" s="257"/>
      <c r="CI18" s="257"/>
      <c r="CJ18" s="257"/>
      <c r="CK18" s="257"/>
      <c r="CL18" s="257"/>
      <c r="CM18" s="257"/>
      <c r="CN18" s="257"/>
      <c r="CO18" s="257"/>
      <c r="CP18" s="257"/>
      <c r="CQ18" s="257"/>
      <c r="CR18" s="257"/>
      <c r="CS18" s="257"/>
      <c r="CT18" s="257"/>
      <c r="CU18" s="257"/>
      <c r="CV18" s="257"/>
      <c r="CW18" s="257"/>
      <c r="CX18" s="257"/>
      <c r="CY18" s="257"/>
      <c r="CZ18" s="257"/>
      <c r="DA18" s="257"/>
      <c r="DB18" s="257"/>
      <c r="DC18" s="257"/>
      <c r="DD18" s="257"/>
      <c r="DE18" s="257"/>
      <c r="DF18" s="257"/>
      <c r="DG18" s="257"/>
      <c r="DH18" s="257"/>
      <c r="DI18" s="257"/>
      <c r="DJ18" s="257"/>
      <c r="DK18" s="257"/>
      <c r="DL18" s="257"/>
      <c r="DM18" s="257"/>
      <c r="DN18" s="257"/>
      <c r="DO18" s="257"/>
      <c r="DP18" s="257"/>
      <c r="DQ18" s="257"/>
      <c r="DR18" s="257"/>
      <c r="DS18" s="257"/>
      <c r="DT18" s="257"/>
      <c r="DU18" s="257"/>
      <c r="DV18" s="257"/>
      <c r="DW18" s="257"/>
      <c r="DX18" s="257"/>
      <c r="DY18" s="257"/>
      <c r="DZ18" s="257"/>
      <c r="EA18" s="257"/>
      <c r="EB18" s="257"/>
      <c r="EC18" s="257"/>
      <c r="ED18" s="257"/>
      <c r="EE18" s="257"/>
      <c r="EF18" s="257"/>
      <c r="EG18" s="257"/>
      <c r="EH18" s="257"/>
      <c r="EI18" s="257"/>
      <c r="EJ18" s="257"/>
      <c r="EK18" s="257"/>
      <c r="EL18" s="257"/>
      <c r="EM18" s="257"/>
      <c r="EN18" s="257"/>
      <c r="EO18" s="257"/>
      <c r="EP18" s="257"/>
      <c r="EQ18" s="257"/>
      <c r="ER18" s="257"/>
      <c r="ES18" s="257"/>
      <c r="ET18" s="257"/>
      <c r="EU18" s="257"/>
      <c r="EV18" s="257"/>
      <c r="EW18" s="257"/>
      <c r="EX18" s="257"/>
      <c r="EY18" s="257"/>
      <c r="EZ18" s="257"/>
      <c r="FA18" s="257"/>
      <c r="FB18" s="257"/>
      <c r="FC18" s="257"/>
      <c r="FD18" s="257"/>
      <c r="FE18" s="257"/>
      <c r="FF18" s="257"/>
      <c r="FG18" s="257"/>
      <c r="FH18" s="257"/>
      <c r="FI18" s="257"/>
      <c r="FJ18" s="257"/>
      <c r="FK18" s="257"/>
      <c r="FL18" s="257"/>
      <c r="FM18" s="257"/>
      <c r="FN18" s="257"/>
      <c r="FO18" s="257"/>
      <c r="FP18" s="257"/>
      <c r="FQ18" s="257"/>
      <c r="FR18" s="257"/>
      <c r="FS18" s="257"/>
      <c r="FT18" s="257"/>
      <c r="FU18" s="257"/>
      <c r="FV18" s="257"/>
      <c r="FW18" s="257"/>
      <c r="FX18" s="257"/>
      <c r="FY18" s="257"/>
      <c r="FZ18" s="257"/>
      <c r="GA18" s="257"/>
      <c r="GB18" s="257"/>
      <c r="GC18" s="257"/>
      <c r="GD18" s="257"/>
      <c r="GE18" s="257"/>
      <c r="GF18" s="257"/>
      <c r="GG18" s="257"/>
      <c r="GH18" s="257"/>
      <c r="GI18" s="257"/>
      <c r="GJ18" s="257"/>
      <c r="GK18" s="257"/>
      <c r="GL18" s="257"/>
      <c r="GM18" s="257"/>
      <c r="GN18" s="257"/>
      <c r="GO18" s="257"/>
      <c r="GP18" s="257"/>
      <c r="GQ18" s="257"/>
      <c r="GR18" s="257"/>
      <c r="GS18" s="257"/>
      <c r="GT18" s="257"/>
      <c r="GU18" s="257"/>
      <c r="GV18" s="257"/>
      <c r="GW18" s="257"/>
      <c r="GX18" s="257"/>
      <c r="GY18" s="257"/>
      <c r="GZ18" s="257"/>
      <c r="HA18" s="257"/>
      <c r="HB18" s="257"/>
      <c r="HC18" s="257"/>
      <c r="HD18" s="257"/>
      <c r="HE18" s="257"/>
      <c r="HF18" s="257"/>
      <c r="HG18" s="257"/>
      <c r="HH18" s="257"/>
      <c r="HI18" s="257"/>
      <c r="HJ18" s="257"/>
      <c r="HK18" s="257"/>
      <c r="HL18" s="257"/>
      <c r="HM18" s="257"/>
      <c r="HN18" s="257"/>
      <c r="HO18" s="257"/>
      <c r="HP18" s="257"/>
      <c r="HQ18" s="257"/>
      <c r="HR18" s="257"/>
      <c r="HS18" s="257"/>
      <c r="HT18" s="257"/>
      <c r="HU18" s="257"/>
      <c r="HV18" s="257"/>
      <c r="HW18" s="257"/>
      <c r="HX18" s="257"/>
      <c r="HY18" s="257"/>
      <c r="HZ18" s="257"/>
      <c r="IA18" s="257"/>
      <c r="IB18" s="257"/>
      <c r="IC18" s="257"/>
      <c r="ID18" s="257"/>
      <c r="IE18" s="257"/>
      <c r="IF18" s="257"/>
      <c r="IG18" s="257"/>
      <c r="IH18" s="257"/>
      <c r="II18" s="257"/>
      <c r="IJ18" s="257"/>
      <c r="IK18" s="257"/>
      <c r="IL18" s="257"/>
      <c r="IM18" s="257"/>
      <c r="IN18" s="257"/>
      <c r="IO18" s="257"/>
      <c r="IP18" s="257"/>
      <c r="IQ18" s="257"/>
      <c r="IR18" s="257"/>
      <c r="IS18" s="257"/>
      <c r="IT18" s="257"/>
      <c r="IU18" s="257"/>
      <c r="IV18" s="257"/>
      <c r="IW18" s="257"/>
      <c r="IX18" s="257"/>
      <c r="IY18" s="257"/>
      <c r="IZ18" s="257"/>
      <c r="JA18" s="257"/>
      <c r="JB18" s="257"/>
      <c r="JC18" s="257"/>
      <c r="JD18" s="257"/>
      <c r="JE18" s="257"/>
      <c r="JF18" s="257"/>
      <c r="JG18" s="257"/>
      <c r="JH18" s="257"/>
      <c r="JI18" s="257"/>
      <c r="JJ18" s="257"/>
      <c r="JK18" s="257"/>
      <c r="JL18" s="257"/>
      <c r="JM18" s="257"/>
      <c r="JN18" s="257"/>
      <c r="JO18" s="257"/>
      <c r="JP18" s="257"/>
      <c r="JQ18" s="257"/>
      <c r="JR18" s="257"/>
      <c r="JS18" s="257"/>
      <c r="JT18" s="257"/>
      <c r="JU18" s="257"/>
      <c r="JV18" s="257"/>
      <c r="JW18" s="257"/>
      <c r="JX18" s="257"/>
      <c r="JY18" s="257"/>
      <c r="JZ18" s="257"/>
      <c r="KA18" s="257"/>
      <c r="KB18" s="257"/>
      <c r="KC18" s="257"/>
      <c r="KD18" s="257"/>
      <c r="KE18" s="257"/>
      <c r="KF18" s="257"/>
      <c r="KG18" s="257"/>
      <c r="KH18" s="257"/>
      <c r="KI18" s="257"/>
      <c r="KJ18" s="257"/>
      <c r="KK18" s="257"/>
      <c r="KL18" s="257"/>
      <c r="KM18" s="257"/>
      <c r="KN18" s="257"/>
      <c r="KO18" s="257"/>
      <c r="KP18" s="257"/>
      <c r="KQ18" s="257"/>
      <c r="KR18" s="257"/>
      <c r="KS18" s="257"/>
      <c r="KT18" s="257"/>
      <c r="KU18" s="257"/>
      <c r="KV18" s="257"/>
      <c r="KW18" s="257"/>
      <c r="KX18" s="257"/>
      <c r="KY18" s="257"/>
      <c r="KZ18" s="257"/>
      <c r="LA18" s="257"/>
      <c r="LB18" s="257"/>
      <c r="LC18" s="257"/>
      <c r="LD18" s="257"/>
      <c r="LE18" s="257"/>
      <c r="LF18" s="257"/>
      <c r="LG18" s="257"/>
      <c r="LH18" s="257"/>
      <c r="LI18" s="257"/>
      <c r="LJ18" s="257"/>
      <c r="LK18" s="257"/>
      <c r="LL18" s="257"/>
      <c r="LM18" s="257"/>
      <c r="LN18" s="257"/>
      <c r="LO18" s="257"/>
      <c r="LP18" s="257"/>
      <c r="LQ18" s="257"/>
      <c r="LR18" s="257"/>
      <c r="LS18" s="257"/>
      <c r="LT18" s="257"/>
      <c r="LU18" s="257"/>
      <c r="LV18" s="257"/>
      <c r="LW18" s="257"/>
      <c r="LX18" s="257"/>
      <c r="LY18" s="257"/>
      <c r="LZ18" s="257"/>
      <c r="MA18" s="257"/>
      <c r="MB18" s="257"/>
      <c r="MC18" s="257"/>
      <c r="MD18" s="257"/>
      <c r="ME18" s="257"/>
      <c r="MF18" s="257"/>
      <c r="MG18" s="257"/>
      <c r="MH18" s="257"/>
      <c r="MI18" s="257"/>
      <c r="MJ18" s="257"/>
      <c r="MK18" s="257"/>
      <c r="ML18" s="257"/>
      <c r="MM18" s="257"/>
      <c r="MN18" s="257"/>
      <c r="MO18" s="257"/>
      <c r="MP18" s="257"/>
      <c r="MQ18" s="257"/>
      <c r="MR18" s="257"/>
      <c r="MS18" s="257"/>
      <c r="MT18" s="257"/>
      <c r="MU18" s="257"/>
      <c r="MV18" s="257"/>
      <c r="MW18" s="257"/>
      <c r="MX18" s="257"/>
      <c r="MY18" s="257"/>
      <c r="MZ18" s="257"/>
      <c r="NA18" s="257"/>
      <c r="NB18" s="257"/>
      <c r="NC18" s="257"/>
      <c r="ND18" s="257"/>
      <c r="NE18" s="257"/>
      <c r="NF18" s="257"/>
      <c r="NG18" s="257"/>
      <c r="NH18" s="257"/>
      <c r="NI18" s="257"/>
      <c r="NJ18" s="257"/>
      <c r="NK18" s="257"/>
      <c r="NL18" s="257"/>
      <c r="NM18" s="257"/>
      <c r="NN18" s="257"/>
      <c r="NO18" s="257"/>
      <c r="NP18" s="257"/>
      <c r="NQ18" s="257"/>
      <c r="NR18" s="257"/>
      <c r="NS18" s="257"/>
      <c r="NT18" s="257"/>
      <c r="NU18" s="257"/>
      <c r="NV18" s="257"/>
      <c r="NW18" s="257"/>
      <c r="NX18" s="257"/>
      <c r="NY18" s="257"/>
      <c r="NZ18" s="257"/>
      <c r="OA18" s="257"/>
      <c r="OB18" s="257"/>
      <c r="OC18" s="257"/>
      <c r="OD18" s="257"/>
      <c r="OE18" s="257"/>
      <c r="OF18" s="257"/>
      <c r="OG18" s="257"/>
      <c r="OH18" s="257"/>
      <c r="OI18" s="257"/>
      <c r="OJ18" s="257"/>
      <c r="OK18" s="257"/>
      <c r="OL18" s="257"/>
      <c r="OM18" s="257"/>
      <c r="ON18" s="257"/>
      <c r="OO18" s="257"/>
      <c r="OP18" s="257"/>
      <c r="OQ18" s="257"/>
      <c r="OR18" s="257"/>
      <c r="OS18" s="257"/>
      <c r="OT18" s="257"/>
      <c r="OU18" s="257"/>
      <c r="OV18" s="257"/>
      <c r="OW18" s="257"/>
      <c r="OX18" s="257"/>
      <c r="OY18" s="257"/>
      <c r="OZ18" s="257"/>
      <c r="PA18" s="257"/>
      <c r="PB18" s="257"/>
      <c r="PC18" s="257"/>
      <c r="PD18" s="257"/>
      <c r="PE18" s="257"/>
      <c r="PF18" s="257"/>
      <c r="PG18" s="257"/>
      <c r="PH18" s="257"/>
      <c r="PI18" s="257"/>
      <c r="PJ18" s="257"/>
      <c r="PK18" s="257"/>
      <c r="PL18" s="257"/>
      <c r="PM18" s="257"/>
      <c r="PN18" s="257"/>
      <c r="PO18" s="257"/>
      <c r="PP18" s="257"/>
      <c r="PQ18" s="257"/>
      <c r="PR18" s="257"/>
      <c r="PS18" s="257"/>
      <c r="PT18" s="257"/>
      <c r="PU18" s="257"/>
      <c r="PV18" s="257"/>
      <c r="PW18" s="257"/>
      <c r="PX18" s="257"/>
      <c r="PY18" s="257"/>
      <c r="PZ18" s="257"/>
      <c r="QA18" s="257"/>
      <c r="QB18" s="257"/>
      <c r="QC18" s="257"/>
      <c r="QD18" s="257"/>
      <c r="QE18" s="257"/>
      <c r="QF18" s="257"/>
      <c r="QG18" s="257"/>
      <c r="QH18" s="257"/>
      <c r="QI18" s="257"/>
      <c r="QJ18" s="257"/>
      <c r="QK18" s="257"/>
      <c r="QL18" s="257"/>
      <c r="QM18" s="257"/>
      <c r="QN18" s="257"/>
      <c r="QO18" s="257"/>
      <c r="QP18" s="257"/>
      <c r="QQ18" s="257"/>
      <c r="QR18" s="257"/>
      <c r="QS18" s="257"/>
      <c r="QT18" s="257"/>
      <c r="QU18" s="257"/>
      <c r="QV18" s="257"/>
      <c r="QW18" s="257"/>
      <c r="QX18" s="257"/>
      <c r="QY18" s="257"/>
      <c r="QZ18" s="257"/>
      <c r="RA18" s="257"/>
      <c r="RB18" s="257"/>
      <c r="RC18" s="257"/>
      <c r="RD18" s="257"/>
      <c r="RE18" s="257"/>
      <c r="RF18" s="257"/>
      <c r="RG18" s="257"/>
      <c r="RH18" s="257"/>
      <c r="RI18" s="257"/>
      <c r="RJ18" s="257"/>
      <c r="RK18" s="257"/>
      <c r="RL18" s="257"/>
      <c r="RM18" s="257"/>
      <c r="RN18" s="257"/>
      <c r="RO18" s="257"/>
      <c r="RP18" s="257"/>
      <c r="RQ18" s="257"/>
      <c r="RR18" s="257"/>
      <c r="RS18" s="257"/>
      <c r="RT18" s="257"/>
      <c r="RU18" s="257"/>
      <c r="RV18" s="257"/>
      <c r="RW18" s="257"/>
      <c r="RX18" s="257"/>
      <c r="RY18" s="257"/>
      <c r="RZ18" s="257"/>
      <c r="SA18" s="257"/>
      <c r="SB18" s="257"/>
      <c r="SC18" s="257"/>
      <c r="SD18" s="257"/>
      <c r="SE18" s="257"/>
      <c r="SF18" s="257"/>
      <c r="SG18" s="257"/>
      <c r="SH18" s="257"/>
      <c r="SI18" s="257"/>
      <c r="SJ18" s="257"/>
      <c r="SK18" s="257"/>
      <c r="SL18" s="257"/>
      <c r="SM18" s="257"/>
      <c r="SN18" s="257"/>
      <c r="SO18" s="257"/>
      <c r="SP18" s="257"/>
      <c r="SQ18" s="257"/>
      <c r="SR18" s="257"/>
      <c r="SS18" s="257"/>
      <c r="ST18" s="257"/>
      <c r="SU18" s="257"/>
      <c r="SV18" s="257"/>
      <c r="SW18" s="257"/>
      <c r="SX18" s="257"/>
      <c r="SY18" s="257"/>
      <c r="SZ18" s="257"/>
      <c r="TA18" s="257"/>
      <c r="TB18" s="257"/>
      <c r="TC18" s="257"/>
      <c r="TD18" s="257"/>
      <c r="TE18" s="257"/>
      <c r="TF18" s="257"/>
      <c r="TG18" s="257"/>
      <c r="TH18" s="257"/>
      <c r="TI18" s="257"/>
      <c r="TJ18" s="257"/>
      <c r="TK18" s="257"/>
      <c r="TL18" s="257"/>
      <c r="TM18" s="257"/>
      <c r="TN18" s="257"/>
      <c r="TO18" s="257"/>
      <c r="TP18" s="257"/>
      <c r="TQ18" s="257"/>
      <c r="TR18" s="257"/>
      <c r="TS18" s="257"/>
      <c r="TT18" s="257"/>
      <c r="TU18" s="257"/>
      <c r="TV18" s="257"/>
      <c r="TW18" s="257"/>
      <c r="TX18" s="257"/>
      <c r="TY18" s="257"/>
      <c r="TZ18" s="257"/>
      <c r="UA18" s="257"/>
      <c r="UB18" s="257"/>
      <c r="UC18" s="257"/>
      <c r="UD18" s="257"/>
      <c r="UE18" s="257"/>
      <c r="UF18" s="257"/>
      <c r="UG18" s="257"/>
      <c r="UH18" s="257"/>
      <c r="UI18" s="257"/>
      <c r="UJ18" s="257"/>
      <c r="UK18" s="257"/>
      <c r="UL18" s="257"/>
      <c r="UM18" s="257"/>
      <c r="UN18" s="257"/>
      <c r="UO18" s="257"/>
      <c r="UP18" s="257"/>
      <c r="UQ18" s="257"/>
      <c r="UR18" s="257"/>
      <c r="US18" s="257"/>
      <c r="UT18" s="257"/>
      <c r="UU18" s="257"/>
      <c r="UV18" s="257"/>
      <c r="UW18" s="257"/>
      <c r="UX18" s="257"/>
      <c r="UY18" s="257"/>
      <c r="UZ18" s="257"/>
      <c r="VA18" s="257"/>
      <c r="VB18" s="257"/>
      <c r="VC18" s="257"/>
      <c r="VD18" s="257"/>
      <c r="VE18" s="257"/>
      <c r="VF18" s="257"/>
      <c r="VG18" s="257"/>
      <c r="VH18" s="257"/>
      <c r="VI18" s="257"/>
      <c r="VJ18" s="257"/>
      <c r="VK18" s="257"/>
      <c r="VL18" s="257"/>
      <c r="VM18" s="257"/>
      <c r="VN18" s="257"/>
      <c r="VO18" s="257"/>
      <c r="VP18" s="257"/>
      <c r="VQ18" s="257"/>
      <c r="VR18" s="257"/>
      <c r="VS18" s="257"/>
      <c r="VT18" s="257"/>
      <c r="VU18" s="257"/>
      <c r="VV18" s="257"/>
      <c r="VW18" s="257"/>
      <c r="VX18" s="257"/>
      <c r="VY18" s="257"/>
      <c r="VZ18" s="257"/>
      <c r="WA18" s="257"/>
      <c r="WB18" s="257"/>
      <c r="WC18" s="257"/>
      <c r="WD18" s="257"/>
      <c r="WE18" s="257"/>
      <c r="WF18" s="257"/>
      <c r="WG18" s="257"/>
      <c r="WH18" s="257"/>
      <c r="WI18" s="257"/>
      <c r="WJ18" s="257"/>
      <c r="WK18" s="257"/>
      <c r="WL18" s="257"/>
      <c r="WM18" s="257"/>
      <c r="WN18" s="257"/>
      <c r="WO18" s="257"/>
      <c r="WP18" s="257"/>
      <c r="WQ18" s="257"/>
      <c r="WR18" s="257"/>
      <c r="WS18" s="257"/>
      <c r="WT18" s="257"/>
      <c r="WU18" s="257"/>
      <c r="WV18" s="257"/>
      <c r="WW18" s="257"/>
      <c r="WX18" s="257"/>
      <c r="WY18" s="257"/>
      <c r="WZ18" s="257"/>
      <c r="XA18" s="257"/>
      <c r="XB18" s="257"/>
      <c r="XC18" s="257"/>
      <c r="XD18" s="257"/>
      <c r="XE18" s="257"/>
      <c r="XF18" s="257"/>
      <c r="XG18" s="257"/>
      <c r="XH18" s="257"/>
      <c r="XI18" s="257"/>
      <c r="XJ18" s="257"/>
      <c r="XK18" s="257"/>
      <c r="XL18" s="257"/>
      <c r="XM18" s="257"/>
      <c r="XN18" s="257"/>
      <c r="XO18" s="257"/>
      <c r="XP18" s="257"/>
      <c r="XQ18" s="257"/>
      <c r="XR18" s="257"/>
      <c r="XS18" s="257"/>
      <c r="XT18" s="257"/>
      <c r="XU18" s="257"/>
      <c r="XV18" s="257"/>
      <c r="XW18" s="257"/>
      <c r="XX18" s="257"/>
      <c r="XY18" s="257"/>
      <c r="XZ18" s="257"/>
      <c r="YA18" s="257"/>
      <c r="YB18" s="257"/>
      <c r="YC18" s="257"/>
      <c r="YD18" s="257"/>
      <c r="YE18" s="257"/>
      <c r="YF18" s="257"/>
      <c r="YG18" s="257"/>
      <c r="YH18" s="257"/>
      <c r="YI18" s="257"/>
      <c r="YJ18" s="257"/>
      <c r="YK18" s="257"/>
      <c r="YL18" s="257"/>
      <c r="YM18" s="257"/>
      <c r="YN18" s="257"/>
      <c r="YO18" s="257"/>
      <c r="YP18" s="257"/>
      <c r="YQ18" s="257"/>
      <c r="YR18" s="257"/>
      <c r="YS18" s="257"/>
      <c r="YT18" s="257"/>
      <c r="YU18" s="257"/>
      <c r="YV18" s="257"/>
      <c r="YW18" s="257"/>
      <c r="YX18" s="257"/>
      <c r="YY18" s="257"/>
      <c r="YZ18" s="257"/>
      <c r="ZA18" s="257"/>
      <c r="ZB18" s="257"/>
      <c r="ZC18" s="257"/>
      <c r="ZD18" s="257"/>
      <c r="ZE18" s="257"/>
      <c r="ZF18" s="257"/>
      <c r="ZG18" s="257"/>
      <c r="ZH18" s="257"/>
      <c r="ZI18" s="257"/>
      <c r="ZJ18" s="257"/>
      <c r="ZK18" s="257"/>
      <c r="ZL18" s="257"/>
      <c r="ZM18" s="257"/>
      <c r="ZN18" s="257"/>
      <c r="ZO18" s="257"/>
      <c r="ZP18" s="257"/>
      <c r="ZQ18" s="257"/>
      <c r="ZR18" s="257"/>
      <c r="ZS18" s="257"/>
      <c r="ZT18" s="257"/>
      <c r="ZU18" s="257"/>
      <c r="ZV18" s="257"/>
      <c r="ZW18" s="257"/>
      <c r="ZX18" s="257"/>
      <c r="ZY18" s="257"/>
      <c r="ZZ18" s="257"/>
      <c r="AAA18" s="257"/>
      <c r="AAB18" s="257"/>
      <c r="AAC18" s="257"/>
      <c r="AAD18" s="257"/>
      <c r="AAE18" s="257"/>
      <c r="AAF18" s="257"/>
      <c r="AAG18" s="257"/>
      <c r="AAH18" s="257"/>
      <c r="AAI18" s="257"/>
      <c r="AAJ18" s="257"/>
      <c r="AAK18" s="257"/>
      <c r="AAL18" s="257"/>
      <c r="AAM18" s="257"/>
      <c r="AAN18" s="257"/>
      <c r="AAO18" s="257"/>
      <c r="AAP18" s="257"/>
      <c r="AAQ18" s="257"/>
      <c r="AAR18" s="257"/>
      <c r="AAS18" s="257"/>
      <c r="AAT18" s="257"/>
      <c r="AAU18" s="257"/>
      <c r="AAV18" s="257"/>
      <c r="AAW18" s="257"/>
      <c r="AAX18" s="257"/>
      <c r="AAY18" s="257"/>
      <c r="AAZ18" s="257"/>
      <c r="ABA18" s="257"/>
      <c r="ABB18" s="257"/>
      <c r="ABC18" s="257"/>
      <c r="ABD18" s="257"/>
      <c r="ABE18" s="257"/>
      <c r="ABF18" s="257"/>
      <c r="ABG18" s="257"/>
      <c r="ABH18" s="257"/>
      <c r="ABI18" s="257"/>
      <c r="ABJ18" s="257"/>
      <c r="ABK18" s="257"/>
      <c r="ABL18" s="257"/>
      <c r="ABM18" s="257"/>
      <c r="ABN18" s="257"/>
      <c r="ABO18" s="257"/>
      <c r="ABP18" s="257"/>
      <c r="ABQ18" s="257"/>
      <c r="ABR18" s="257"/>
      <c r="ABS18" s="257"/>
      <c r="ABT18" s="257"/>
      <c r="ABU18" s="257"/>
      <c r="ABV18" s="257"/>
      <c r="ABW18" s="257"/>
      <c r="ABX18" s="257"/>
      <c r="ABY18" s="257"/>
      <c r="ABZ18" s="257"/>
      <c r="ACA18" s="257"/>
      <c r="ACB18" s="257"/>
      <c r="ACC18" s="257"/>
      <c r="ACD18" s="257"/>
      <c r="ACE18" s="257"/>
      <c r="ACF18" s="257"/>
      <c r="ACG18" s="257"/>
      <c r="ACH18" s="257"/>
      <c r="ACI18" s="257"/>
      <c r="ACJ18" s="257"/>
      <c r="ACK18" s="257"/>
      <c r="ACL18" s="257"/>
      <c r="ACM18" s="257"/>
      <c r="ACN18" s="257"/>
      <c r="ACO18" s="257"/>
      <c r="ACP18" s="257"/>
      <c r="ACQ18" s="257"/>
      <c r="ACR18" s="257"/>
      <c r="ACS18" s="257"/>
      <c r="ACT18" s="257"/>
      <c r="ACU18" s="257"/>
      <c r="ACV18" s="257"/>
      <c r="ACW18" s="257"/>
      <c r="ACX18" s="257"/>
      <c r="ACY18" s="257"/>
      <c r="ACZ18" s="257"/>
      <c r="ADA18" s="257"/>
      <c r="ADB18" s="257"/>
      <c r="ADC18" s="257"/>
      <c r="ADD18" s="257"/>
      <c r="ADE18" s="257"/>
      <c r="ADF18" s="257"/>
      <c r="ADG18" s="257"/>
      <c r="ADH18" s="257"/>
      <c r="ADI18" s="257"/>
      <c r="ADJ18" s="257"/>
      <c r="ADK18" s="257"/>
      <c r="ADL18" s="257"/>
      <c r="ADM18" s="257"/>
      <c r="ADN18" s="257"/>
      <c r="ADO18" s="257"/>
      <c r="ADP18" s="257"/>
      <c r="ADQ18" s="257"/>
      <c r="ADR18" s="257"/>
      <c r="ADS18" s="257"/>
      <c r="ADT18" s="257"/>
      <c r="ADU18" s="257"/>
      <c r="ADV18" s="257"/>
      <c r="ADW18" s="257"/>
      <c r="ADX18" s="257"/>
      <c r="ADY18" s="257"/>
      <c r="ADZ18" s="257"/>
      <c r="AEA18" s="257"/>
      <c r="AEB18" s="257"/>
      <c r="AEC18" s="257"/>
      <c r="AED18" s="257"/>
      <c r="AEE18" s="257"/>
      <c r="AEF18" s="257"/>
      <c r="AEG18" s="257"/>
      <c r="AEH18" s="257"/>
      <c r="AEI18" s="257"/>
      <c r="AEJ18" s="257"/>
      <c r="AEK18" s="257"/>
      <c r="AEL18" s="257"/>
      <c r="AEM18" s="257"/>
      <c r="AEN18" s="257"/>
      <c r="AEO18" s="257"/>
      <c r="AEP18" s="257"/>
      <c r="AEQ18" s="257"/>
      <c r="AER18" s="257"/>
      <c r="AES18" s="257"/>
      <c r="AET18" s="257"/>
      <c r="AEU18" s="257"/>
      <c r="AEV18" s="257"/>
      <c r="AEW18" s="257"/>
      <c r="AEX18" s="257"/>
      <c r="AEY18" s="257"/>
      <c r="AEZ18" s="257"/>
      <c r="AFA18" s="257"/>
      <c r="AFB18" s="257"/>
      <c r="AFC18" s="257"/>
      <c r="AFD18" s="257"/>
      <c r="AFE18" s="257"/>
      <c r="AFF18" s="257"/>
      <c r="AFG18" s="257"/>
      <c r="AFH18" s="257"/>
      <c r="AFI18" s="257"/>
      <c r="AFJ18" s="257"/>
      <c r="AFK18" s="257"/>
      <c r="AFL18" s="257"/>
      <c r="AFM18" s="257"/>
      <c r="AFN18" s="257"/>
      <c r="AFO18" s="257"/>
      <c r="AFP18" s="257"/>
      <c r="AFQ18" s="257"/>
      <c r="AFR18" s="257"/>
      <c r="AFS18" s="257"/>
      <c r="AFT18" s="257"/>
      <c r="AFU18" s="257"/>
      <c r="AFV18" s="257"/>
      <c r="AFW18" s="257"/>
      <c r="AFX18" s="257"/>
      <c r="AFY18" s="257"/>
      <c r="AFZ18" s="257"/>
      <c r="AGA18" s="257"/>
      <c r="AGB18" s="257"/>
      <c r="AGC18" s="257"/>
      <c r="AGD18" s="257"/>
      <c r="AGE18" s="257"/>
      <c r="AGF18" s="257"/>
      <c r="AGG18" s="257"/>
      <c r="AGH18" s="257"/>
      <c r="AGI18" s="257"/>
      <c r="AGJ18" s="257"/>
      <c r="AGK18" s="257"/>
      <c r="AGL18" s="257"/>
      <c r="AGM18" s="257"/>
      <c r="AGN18" s="257"/>
      <c r="AGO18" s="257"/>
      <c r="AGP18" s="257"/>
      <c r="AGQ18" s="257"/>
      <c r="AGR18" s="257"/>
      <c r="AGS18" s="257"/>
      <c r="AGT18" s="257"/>
      <c r="AGU18" s="257"/>
      <c r="AGV18" s="257"/>
      <c r="AGW18" s="257"/>
      <c r="AGX18" s="257"/>
      <c r="AGY18" s="257"/>
      <c r="AGZ18" s="257"/>
      <c r="AHA18" s="257"/>
      <c r="AHB18" s="257"/>
      <c r="AHC18" s="257"/>
      <c r="AHD18" s="257"/>
      <c r="AHE18" s="257"/>
      <c r="AHF18" s="257"/>
      <c r="AHG18" s="257"/>
      <c r="AHH18" s="257"/>
      <c r="AHI18" s="257"/>
      <c r="AHJ18" s="257"/>
      <c r="AHK18" s="257"/>
      <c r="AHL18" s="257"/>
      <c r="AHM18" s="257"/>
      <c r="AHN18" s="257"/>
      <c r="AHO18" s="257"/>
      <c r="AHP18" s="257"/>
      <c r="AHQ18" s="257"/>
      <c r="AHR18" s="257"/>
      <c r="AHS18" s="257"/>
      <c r="AHT18" s="257"/>
      <c r="AHU18" s="257"/>
      <c r="AHV18" s="257"/>
      <c r="AHW18" s="257"/>
      <c r="AHX18" s="257"/>
      <c r="AHY18" s="257"/>
      <c r="AHZ18" s="257"/>
      <c r="AIA18" s="257"/>
      <c r="AIB18" s="257"/>
      <c r="AIC18" s="257"/>
      <c r="AID18" s="257"/>
      <c r="AIE18" s="257"/>
      <c r="AIF18" s="257"/>
      <c r="AIG18" s="257"/>
      <c r="AIH18" s="257"/>
      <c r="AII18" s="257"/>
      <c r="AIJ18" s="257"/>
      <c r="AIK18" s="257"/>
      <c r="AIL18" s="257"/>
      <c r="AIM18" s="257"/>
      <c r="AIN18" s="257"/>
      <c r="AIO18" s="257"/>
      <c r="AIP18" s="257"/>
      <c r="AIQ18" s="257"/>
      <c r="AIR18" s="257"/>
      <c r="AIS18" s="257"/>
      <c r="AIT18" s="257"/>
      <c r="AIU18" s="257"/>
      <c r="AIV18" s="257"/>
      <c r="AIW18" s="257"/>
      <c r="AIX18" s="257"/>
      <c r="AIY18" s="257"/>
      <c r="AIZ18" s="257"/>
      <c r="AJA18" s="257"/>
      <c r="AJB18" s="257"/>
      <c r="AJC18" s="257"/>
      <c r="AJD18" s="257"/>
      <c r="AJE18" s="257"/>
      <c r="AJF18" s="257"/>
      <c r="AJG18" s="257"/>
      <c r="AJH18" s="257"/>
      <c r="AJI18" s="257"/>
      <c r="AJJ18" s="257"/>
      <c r="AJK18" s="257"/>
      <c r="AJL18" s="257"/>
      <c r="AJM18" s="257"/>
      <c r="AJN18" s="257"/>
      <c r="AJO18" s="257"/>
      <c r="AJP18" s="257"/>
      <c r="AJQ18" s="257"/>
      <c r="AJR18" s="257"/>
      <c r="AJS18" s="257"/>
      <c r="AJT18" s="257"/>
      <c r="AJU18" s="257"/>
      <c r="AJV18" s="257"/>
      <c r="AJW18" s="257"/>
      <c r="AJX18" s="257"/>
      <c r="AJY18" s="257"/>
      <c r="AJZ18" s="257"/>
      <c r="AKA18" s="257"/>
      <c r="AKB18" s="257"/>
      <c r="AKC18" s="257"/>
      <c r="AKD18" s="257"/>
      <c r="AKE18" s="257"/>
      <c r="AKF18" s="257"/>
      <c r="AKG18" s="257"/>
      <c r="AKH18" s="257"/>
      <c r="AKI18" s="257"/>
      <c r="AKJ18" s="257"/>
      <c r="AKK18" s="257"/>
      <c r="AKL18" s="257"/>
      <c r="AKM18" s="257"/>
      <c r="AKN18" s="257"/>
      <c r="AKO18" s="257"/>
      <c r="AKP18" s="257"/>
      <c r="AKQ18" s="257"/>
      <c r="AKR18" s="257"/>
      <c r="AKS18" s="257"/>
      <c r="AKT18" s="257"/>
      <c r="AKU18" s="257"/>
      <c r="AKV18" s="257"/>
      <c r="AKW18" s="257"/>
      <c r="AKX18" s="257"/>
      <c r="AKY18" s="257"/>
      <c r="AKZ18" s="257"/>
      <c r="ALA18" s="257"/>
      <c r="ALB18" s="257"/>
      <c r="ALC18" s="257"/>
      <c r="ALD18" s="257"/>
      <c r="ALE18" s="257"/>
      <c r="ALF18" s="257"/>
      <c r="ALG18" s="257"/>
      <c r="ALH18" s="257"/>
      <c r="ALI18" s="257"/>
      <c r="ALJ18" s="257"/>
      <c r="ALK18" s="257"/>
      <c r="ALL18" s="257"/>
      <c r="ALM18" s="257"/>
      <c r="ALN18" s="257"/>
      <c r="ALO18" s="257"/>
      <c r="ALP18" s="257"/>
      <c r="ALQ18" s="257"/>
      <c r="ALR18" s="257"/>
      <c r="ALS18" s="257"/>
      <c r="ALT18" s="257"/>
      <c r="ALU18" s="257"/>
      <c r="ALV18" s="257"/>
      <c r="ALW18" s="257"/>
      <c r="ALX18" s="257"/>
      <c r="ALY18" s="257"/>
      <c r="ALZ18" s="257"/>
      <c r="AMA18" s="257"/>
      <c r="AMB18" s="257"/>
      <c r="AMC18" s="257"/>
      <c r="AMD18" s="257"/>
      <c r="AME18" s="257"/>
      <c r="AMF18" s="257"/>
      <c r="AMG18" s="257"/>
      <c r="AMH18" s="257"/>
      <c r="AMI18" s="257"/>
      <c r="AMJ18" s="257"/>
      <c r="AMK18" s="257"/>
      <c r="AML18" s="257"/>
      <c r="AMM18" s="257"/>
      <c r="AMN18" s="257"/>
      <c r="AMO18" s="257"/>
      <c r="AMP18" s="257"/>
      <c r="AMQ18" s="257"/>
      <c r="AMR18" s="257"/>
      <c r="AMS18" s="257"/>
      <c r="AMT18" s="257"/>
      <c r="AMU18" s="257"/>
      <c r="AMV18" s="257"/>
      <c r="AMW18" s="257"/>
      <c r="AMX18" s="257"/>
      <c r="AMY18" s="257"/>
      <c r="AMZ18" s="257"/>
      <c r="ANA18" s="257"/>
      <c r="ANB18" s="257"/>
      <c r="ANC18" s="257"/>
      <c r="AND18" s="257"/>
      <c r="ANE18" s="257"/>
      <c r="ANF18" s="257"/>
      <c r="ANG18" s="257"/>
      <c r="ANH18" s="257"/>
      <c r="ANI18" s="257"/>
      <c r="ANJ18" s="257"/>
      <c r="ANK18" s="257"/>
      <c r="ANL18" s="257"/>
      <c r="ANM18" s="257"/>
      <c r="ANN18" s="257"/>
      <c r="ANO18" s="257"/>
      <c r="ANP18" s="257"/>
      <c r="ANQ18" s="257"/>
      <c r="ANR18" s="257"/>
      <c r="ANS18" s="257"/>
      <c r="ANT18" s="257"/>
      <c r="ANU18" s="257"/>
      <c r="ANV18" s="257"/>
      <c r="ANW18" s="257"/>
      <c r="ANX18" s="257"/>
      <c r="ANY18" s="257"/>
      <c r="ANZ18" s="257"/>
      <c r="AOA18" s="257"/>
      <c r="AOB18" s="257"/>
      <c r="AOC18" s="257"/>
      <c r="AOD18" s="257"/>
      <c r="AOE18" s="257"/>
      <c r="AOF18" s="257"/>
      <c r="AOG18" s="257"/>
      <c r="AOH18" s="257"/>
      <c r="AOI18" s="257"/>
      <c r="AOJ18" s="257"/>
      <c r="AOK18" s="257"/>
      <c r="AOL18" s="257"/>
      <c r="AOM18" s="257"/>
      <c r="AON18" s="257"/>
      <c r="AOO18" s="257"/>
      <c r="AOP18" s="257"/>
      <c r="AOQ18" s="257"/>
      <c r="AOR18" s="257"/>
      <c r="AOS18" s="257"/>
      <c r="AOT18" s="257"/>
      <c r="AOU18" s="257"/>
      <c r="AOV18" s="257"/>
      <c r="AOW18" s="257"/>
      <c r="AOX18" s="257"/>
      <c r="AOY18" s="257"/>
      <c r="AOZ18" s="257"/>
      <c r="APA18" s="257"/>
      <c r="APB18" s="257"/>
      <c r="APC18" s="257"/>
      <c r="APD18" s="257"/>
      <c r="APE18" s="257"/>
      <c r="APF18" s="257"/>
      <c r="APG18" s="257"/>
      <c r="APH18" s="257"/>
      <c r="API18" s="257"/>
      <c r="APJ18" s="257"/>
      <c r="APK18" s="257"/>
      <c r="APL18" s="257"/>
      <c r="APM18" s="257"/>
      <c r="APN18" s="257"/>
      <c r="APO18" s="257"/>
      <c r="APP18" s="257"/>
      <c r="APQ18" s="257"/>
      <c r="APR18" s="257"/>
      <c r="APS18" s="257"/>
      <c r="APT18" s="257"/>
      <c r="APU18" s="257"/>
      <c r="APV18" s="257"/>
      <c r="APW18" s="257"/>
      <c r="APX18" s="257"/>
      <c r="APY18" s="257"/>
      <c r="APZ18" s="257"/>
      <c r="AQA18" s="257"/>
      <c r="AQB18" s="257"/>
      <c r="AQC18" s="257"/>
      <c r="AQD18" s="257"/>
      <c r="AQE18" s="257"/>
      <c r="AQF18" s="257"/>
      <c r="AQG18" s="257"/>
      <c r="AQH18" s="257"/>
      <c r="AQI18" s="257"/>
      <c r="AQJ18" s="257"/>
      <c r="AQK18" s="257"/>
      <c r="AQL18" s="257"/>
      <c r="AQM18" s="257"/>
      <c r="AQN18" s="257"/>
      <c r="AQO18" s="257"/>
      <c r="AQP18" s="257"/>
      <c r="AQQ18" s="257"/>
      <c r="AQR18" s="257"/>
      <c r="AQS18" s="257"/>
      <c r="AQT18" s="257"/>
      <c r="AQU18" s="257"/>
      <c r="AQV18" s="257"/>
      <c r="AQW18" s="257"/>
      <c r="AQX18" s="257"/>
      <c r="AQY18" s="257"/>
      <c r="AQZ18" s="257"/>
      <c r="ARA18" s="257"/>
      <c r="ARB18" s="257"/>
      <c r="ARC18" s="257"/>
      <c r="ARD18" s="257"/>
      <c r="ARE18" s="257"/>
      <c r="ARF18" s="257"/>
      <c r="ARG18" s="257"/>
      <c r="ARH18" s="257"/>
      <c r="ARI18" s="257"/>
      <c r="ARJ18" s="257"/>
      <c r="ARK18" s="257"/>
      <c r="ARL18" s="257"/>
      <c r="ARM18" s="257"/>
      <c r="ARN18" s="257"/>
      <c r="ARO18" s="257"/>
      <c r="ARP18" s="257"/>
      <c r="ARQ18" s="257"/>
      <c r="ARR18" s="257"/>
      <c r="ARS18" s="257"/>
      <c r="ART18" s="257"/>
      <c r="ARU18" s="257"/>
      <c r="ARV18" s="257"/>
      <c r="ARW18" s="257"/>
      <c r="ARX18" s="257"/>
      <c r="ARY18" s="257"/>
      <c r="ARZ18" s="257"/>
      <c r="ASA18" s="257"/>
      <c r="ASB18" s="257"/>
      <c r="ASC18" s="257"/>
      <c r="ASD18" s="257"/>
      <c r="ASE18" s="257"/>
      <c r="ASF18" s="257"/>
      <c r="ASG18" s="257"/>
      <c r="ASH18" s="257"/>
      <c r="ASI18" s="257"/>
      <c r="ASJ18" s="257"/>
      <c r="ASK18" s="257"/>
      <c r="ASL18" s="257"/>
      <c r="ASM18" s="257"/>
      <c r="ASN18" s="257"/>
      <c r="ASO18" s="257"/>
      <c r="ASP18" s="257"/>
      <c r="ASQ18" s="257"/>
      <c r="ASR18" s="257"/>
      <c r="ASS18" s="257"/>
      <c r="AST18" s="257"/>
      <c r="ASU18" s="257"/>
      <c r="ASV18" s="257"/>
      <c r="ASW18" s="257"/>
      <c r="ASX18" s="257"/>
      <c r="ASY18" s="257"/>
      <c r="ASZ18" s="257"/>
      <c r="ATA18" s="257"/>
      <c r="ATB18" s="257"/>
      <c r="ATC18" s="257"/>
      <c r="ATD18" s="257"/>
      <c r="ATE18" s="257"/>
      <c r="ATF18" s="257"/>
      <c r="ATG18" s="257"/>
      <c r="ATH18" s="257"/>
      <c r="ATI18" s="257"/>
      <c r="ATJ18" s="257"/>
      <c r="ATK18" s="257"/>
      <c r="ATL18" s="257"/>
      <c r="ATM18" s="257"/>
      <c r="ATN18" s="257"/>
      <c r="ATO18" s="257"/>
      <c r="ATP18" s="257"/>
      <c r="ATQ18" s="257"/>
      <c r="ATR18" s="257"/>
      <c r="ATS18" s="257"/>
      <c r="ATT18" s="257"/>
      <c r="ATU18" s="257"/>
      <c r="ATV18" s="257"/>
      <c r="ATW18" s="257"/>
      <c r="ATX18" s="257"/>
      <c r="ATY18" s="257"/>
      <c r="ATZ18" s="257"/>
      <c r="AUA18" s="257"/>
      <c r="AUB18" s="257"/>
      <c r="AUC18" s="257"/>
      <c r="AUD18" s="257"/>
      <c r="AUE18" s="257"/>
      <c r="AUF18" s="257"/>
      <c r="AUG18" s="257"/>
      <c r="AUH18" s="257"/>
      <c r="AUI18" s="257"/>
      <c r="AUJ18" s="257"/>
      <c r="AUK18" s="257"/>
      <c r="AUL18" s="257"/>
      <c r="AUM18" s="257"/>
      <c r="AUN18" s="257"/>
      <c r="AUO18" s="257"/>
      <c r="AUP18" s="257"/>
      <c r="AUQ18" s="257"/>
      <c r="AUR18" s="257"/>
      <c r="AUS18" s="257"/>
      <c r="AUT18" s="257"/>
      <c r="AUU18" s="257"/>
      <c r="AUV18" s="257"/>
      <c r="AUW18" s="257"/>
      <c r="AUX18" s="257"/>
      <c r="AUY18" s="257"/>
      <c r="AUZ18" s="257"/>
      <c r="AVA18" s="257"/>
      <c r="AVB18" s="257"/>
      <c r="AVC18" s="257"/>
      <c r="AVD18" s="257"/>
      <c r="AVE18" s="257"/>
      <c r="AVF18" s="257"/>
      <c r="AVG18" s="257"/>
      <c r="AVH18" s="257"/>
      <c r="AVI18" s="257"/>
      <c r="AVJ18" s="257"/>
      <c r="AVK18" s="257"/>
      <c r="AVL18" s="257"/>
      <c r="AVM18" s="257"/>
      <c r="AVN18" s="257"/>
      <c r="AVO18" s="257"/>
      <c r="AVP18" s="257"/>
      <c r="AVQ18" s="257"/>
      <c r="AVR18" s="257"/>
      <c r="AVS18" s="257"/>
      <c r="AVT18" s="257"/>
      <c r="AVU18" s="257"/>
      <c r="AVV18" s="257"/>
      <c r="AVW18" s="257"/>
      <c r="AVX18" s="257"/>
      <c r="AVY18" s="257"/>
      <c r="AVZ18" s="257"/>
      <c r="AWA18" s="257"/>
      <c r="AWB18" s="257"/>
      <c r="AWC18" s="257"/>
      <c r="AWD18" s="257"/>
      <c r="AWE18" s="257"/>
      <c r="AWF18" s="257"/>
      <c r="AWG18" s="257"/>
      <c r="AWH18" s="257"/>
      <c r="AWI18" s="257"/>
      <c r="AWJ18" s="257"/>
      <c r="AWK18" s="257"/>
      <c r="AWL18" s="257"/>
      <c r="AWM18" s="257"/>
      <c r="AWN18" s="257"/>
      <c r="AWO18" s="257"/>
      <c r="AWP18" s="257"/>
      <c r="AWQ18" s="257"/>
      <c r="AWR18" s="257"/>
      <c r="AWS18" s="257"/>
      <c r="AWT18" s="257"/>
      <c r="AWU18" s="257"/>
      <c r="AWV18" s="257"/>
      <c r="AWW18" s="257"/>
      <c r="AWX18" s="257"/>
      <c r="AWY18" s="257"/>
      <c r="AWZ18" s="257"/>
      <c r="AXA18" s="257"/>
      <c r="AXB18" s="257"/>
      <c r="AXC18" s="257"/>
      <c r="AXD18" s="257"/>
      <c r="AXE18" s="257"/>
      <c r="AXF18" s="257"/>
      <c r="AXG18" s="257"/>
      <c r="AXH18" s="257"/>
      <c r="AXI18" s="257"/>
      <c r="AXJ18" s="257"/>
      <c r="AXK18" s="257"/>
      <c r="AXL18" s="257"/>
      <c r="AXM18" s="257"/>
      <c r="AXN18" s="257"/>
      <c r="AXO18" s="257"/>
      <c r="AXP18" s="257"/>
      <c r="AXQ18" s="257"/>
      <c r="AXR18" s="257"/>
      <c r="AXS18" s="257"/>
      <c r="AXT18" s="257"/>
      <c r="AXU18" s="257"/>
      <c r="AXV18" s="257"/>
      <c r="AXW18" s="257"/>
      <c r="AXX18" s="257"/>
      <c r="AXY18" s="257"/>
      <c r="AXZ18" s="257"/>
      <c r="AYA18" s="257"/>
      <c r="AYB18" s="257"/>
      <c r="AYC18" s="257"/>
      <c r="AYD18" s="257"/>
      <c r="AYE18" s="257"/>
      <c r="AYF18" s="257"/>
      <c r="AYG18" s="257"/>
      <c r="AYH18" s="257"/>
      <c r="AYI18" s="257"/>
      <c r="AYJ18" s="257"/>
      <c r="AYK18" s="257"/>
      <c r="AYL18" s="257"/>
      <c r="AYM18" s="257"/>
      <c r="AYN18" s="257"/>
      <c r="AYO18" s="257"/>
      <c r="AYP18" s="257"/>
      <c r="AYQ18" s="257"/>
      <c r="AYR18" s="257"/>
      <c r="AYS18" s="257"/>
      <c r="AYT18" s="257"/>
      <c r="AYU18" s="257"/>
      <c r="AYV18" s="257"/>
      <c r="AYW18" s="257"/>
      <c r="AYX18" s="257"/>
      <c r="AYY18" s="257"/>
      <c r="AYZ18" s="257"/>
      <c r="AZA18" s="257"/>
      <c r="AZB18" s="257"/>
      <c r="AZC18" s="257"/>
      <c r="AZD18" s="257"/>
      <c r="AZE18" s="257"/>
      <c r="AZF18" s="257"/>
      <c r="AZG18" s="257"/>
      <c r="AZH18" s="257"/>
      <c r="AZI18" s="257"/>
      <c r="AZJ18" s="257"/>
      <c r="AZK18" s="257"/>
      <c r="AZL18" s="257"/>
      <c r="AZM18" s="257"/>
      <c r="AZN18" s="257"/>
      <c r="AZO18" s="257"/>
      <c r="AZP18" s="257"/>
      <c r="AZQ18" s="257"/>
      <c r="AZR18" s="257"/>
      <c r="AZS18" s="257"/>
      <c r="AZT18" s="257"/>
      <c r="AZU18" s="257"/>
      <c r="AZV18" s="257"/>
      <c r="AZW18" s="257"/>
      <c r="AZX18" s="257"/>
      <c r="AZY18" s="257"/>
      <c r="AZZ18" s="257"/>
      <c r="BAA18" s="257"/>
      <c r="BAB18" s="257"/>
      <c r="BAC18" s="257"/>
      <c r="BAD18" s="257"/>
      <c r="BAE18" s="257"/>
      <c r="BAF18" s="257"/>
      <c r="BAG18" s="257"/>
      <c r="BAH18" s="257"/>
      <c r="BAI18" s="257"/>
      <c r="BAJ18" s="257"/>
      <c r="BAK18" s="257"/>
      <c r="BAL18" s="257"/>
      <c r="BAM18" s="257"/>
      <c r="BAN18" s="257"/>
      <c r="BAO18" s="257"/>
      <c r="BAP18" s="257"/>
      <c r="BAQ18" s="257"/>
      <c r="BAR18" s="257"/>
      <c r="BAS18" s="257"/>
      <c r="BAT18" s="257"/>
      <c r="BAU18" s="257"/>
      <c r="BAV18" s="257"/>
      <c r="BAW18" s="257"/>
      <c r="BAX18" s="257"/>
      <c r="BAY18" s="257"/>
      <c r="BAZ18" s="257"/>
      <c r="BBA18" s="257"/>
      <c r="BBB18" s="257"/>
      <c r="BBC18" s="257"/>
      <c r="BBD18" s="257"/>
      <c r="BBE18" s="257"/>
      <c r="BBF18" s="257"/>
      <c r="BBG18" s="257"/>
      <c r="BBH18" s="257"/>
      <c r="BBI18" s="257"/>
      <c r="BBJ18" s="257"/>
      <c r="BBK18" s="257"/>
      <c r="BBL18" s="257"/>
      <c r="BBM18" s="257"/>
      <c r="BBN18" s="257"/>
      <c r="BBO18" s="257"/>
      <c r="BBP18" s="257"/>
      <c r="BBQ18" s="257"/>
      <c r="BBR18" s="257"/>
      <c r="BBS18" s="257"/>
      <c r="BBT18" s="257"/>
      <c r="BBU18" s="257"/>
      <c r="BBV18" s="257"/>
      <c r="BBW18" s="257"/>
      <c r="BBX18" s="257"/>
      <c r="BBY18" s="257"/>
      <c r="BBZ18" s="257"/>
      <c r="BCA18" s="257"/>
      <c r="BCB18" s="257"/>
      <c r="BCC18" s="257"/>
      <c r="BCD18" s="257"/>
      <c r="BCE18" s="257"/>
      <c r="BCF18" s="257"/>
      <c r="BCG18" s="257"/>
      <c r="BCH18" s="257"/>
      <c r="BCI18" s="257"/>
      <c r="BCJ18" s="257"/>
      <c r="BCK18" s="257"/>
      <c r="BCL18" s="257"/>
      <c r="BCM18" s="257"/>
      <c r="BCN18" s="257"/>
      <c r="BCO18" s="257"/>
      <c r="BCP18" s="257"/>
      <c r="BCQ18" s="257"/>
      <c r="BCR18" s="257"/>
      <c r="BCS18" s="257"/>
      <c r="BCT18" s="257"/>
      <c r="BCU18" s="257"/>
      <c r="BCV18" s="257"/>
      <c r="BCW18" s="257"/>
      <c r="BCX18" s="257"/>
      <c r="BCY18" s="257"/>
      <c r="BCZ18" s="257"/>
      <c r="BDA18" s="257"/>
      <c r="BDB18" s="257"/>
      <c r="BDC18" s="257"/>
      <c r="BDD18" s="257"/>
      <c r="BDE18" s="257"/>
      <c r="BDF18" s="257"/>
      <c r="BDG18" s="257"/>
      <c r="BDH18" s="257"/>
      <c r="BDI18" s="257"/>
      <c r="BDJ18" s="257"/>
      <c r="BDK18" s="257"/>
      <c r="BDL18" s="257"/>
      <c r="BDM18" s="257"/>
      <c r="BDN18" s="257"/>
      <c r="BDO18" s="257"/>
      <c r="BDP18" s="257"/>
      <c r="BDQ18" s="257"/>
      <c r="BDR18" s="257"/>
      <c r="BDS18" s="257"/>
      <c r="BDT18" s="257"/>
      <c r="BDU18" s="257"/>
      <c r="BDV18" s="257"/>
      <c r="BDW18" s="257"/>
      <c r="BDX18" s="257"/>
      <c r="BDY18" s="257"/>
      <c r="BDZ18" s="257"/>
      <c r="BEA18" s="257"/>
      <c r="BEB18" s="257"/>
      <c r="BEC18" s="257"/>
      <c r="BED18" s="257"/>
      <c r="BEE18" s="257"/>
      <c r="BEF18" s="257"/>
      <c r="BEG18" s="257"/>
      <c r="BEH18" s="257"/>
      <c r="BEI18" s="257"/>
      <c r="BEJ18" s="257"/>
      <c r="BEK18" s="257"/>
      <c r="BEL18" s="257"/>
      <c r="BEM18" s="257"/>
      <c r="BEN18" s="257"/>
      <c r="BEO18" s="257"/>
      <c r="BEP18" s="257"/>
      <c r="BEQ18" s="257"/>
      <c r="BER18" s="257"/>
      <c r="BES18" s="257"/>
      <c r="BET18" s="257"/>
      <c r="BEU18" s="257"/>
      <c r="BEV18" s="257"/>
      <c r="BEW18" s="257"/>
      <c r="BEX18" s="257"/>
      <c r="BEY18" s="257"/>
      <c r="BEZ18" s="257"/>
      <c r="BFA18" s="257"/>
      <c r="BFB18" s="257"/>
      <c r="BFC18" s="257"/>
      <c r="BFD18" s="257"/>
      <c r="BFE18" s="257"/>
      <c r="BFF18" s="257"/>
      <c r="BFG18" s="257"/>
      <c r="BFH18" s="257"/>
      <c r="BFI18" s="257"/>
      <c r="BFJ18" s="257"/>
      <c r="BFK18" s="257"/>
      <c r="BFL18" s="257"/>
      <c r="BFM18" s="257"/>
      <c r="BFN18" s="257"/>
      <c r="BFO18" s="257"/>
      <c r="BFP18" s="257"/>
      <c r="BFQ18" s="257"/>
      <c r="BFR18" s="257"/>
      <c r="BFS18" s="257"/>
      <c r="BFT18" s="257"/>
      <c r="BFU18" s="257"/>
      <c r="BFV18" s="257"/>
      <c r="BFW18" s="257"/>
      <c r="BFX18" s="257"/>
      <c r="BFY18" s="257"/>
      <c r="BFZ18" s="257"/>
      <c r="BGA18" s="257"/>
      <c r="BGB18" s="257"/>
      <c r="BGC18" s="257"/>
      <c r="BGD18" s="257"/>
      <c r="BGE18" s="257"/>
      <c r="BGF18" s="257"/>
      <c r="BGG18" s="257"/>
      <c r="BGH18" s="257"/>
      <c r="BGI18" s="257"/>
      <c r="BGJ18" s="257"/>
      <c r="BGK18" s="257"/>
      <c r="BGL18" s="257"/>
      <c r="BGM18" s="257"/>
      <c r="BGN18" s="257"/>
      <c r="BGO18" s="257"/>
      <c r="BGP18" s="257"/>
      <c r="BGQ18" s="257"/>
      <c r="BGR18" s="257"/>
      <c r="BGS18" s="257"/>
      <c r="BGT18" s="257"/>
      <c r="BGU18" s="257"/>
      <c r="BGV18" s="257"/>
      <c r="BGW18" s="257"/>
      <c r="BGX18" s="257"/>
      <c r="BGY18" s="257"/>
      <c r="BGZ18" s="257"/>
      <c r="BHA18" s="257"/>
      <c r="BHB18" s="257"/>
      <c r="BHC18" s="257"/>
      <c r="BHD18" s="257"/>
      <c r="BHE18" s="257"/>
      <c r="BHF18" s="257"/>
      <c r="BHG18" s="257"/>
      <c r="BHH18" s="257"/>
      <c r="BHI18" s="257"/>
      <c r="BHJ18" s="257"/>
      <c r="BHK18" s="257"/>
      <c r="BHL18" s="257"/>
      <c r="BHM18" s="257"/>
      <c r="BHN18" s="257"/>
      <c r="BHO18" s="257"/>
      <c r="BHP18" s="257"/>
      <c r="BHQ18" s="257"/>
      <c r="BHR18" s="257"/>
      <c r="BHS18" s="257"/>
      <c r="BHT18" s="257"/>
      <c r="BHU18" s="257"/>
      <c r="BHV18" s="257"/>
      <c r="BHW18" s="257"/>
      <c r="BHX18" s="257"/>
      <c r="BHY18" s="257"/>
      <c r="BHZ18" s="257"/>
      <c r="BIA18" s="257"/>
      <c r="BIB18" s="257"/>
      <c r="BIC18" s="257"/>
      <c r="BID18" s="257"/>
      <c r="BIE18" s="257"/>
      <c r="BIF18" s="257"/>
      <c r="BIG18" s="257"/>
      <c r="BIH18" s="257"/>
      <c r="BII18" s="257"/>
      <c r="BIJ18" s="257"/>
      <c r="BIK18" s="257"/>
      <c r="BIL18" s="257"/>
      <c r="BIM18" s="257"/>
      <c r="BIN18" s="257"/>
      <c r="BIO18" s="257"/>
      <c r="BIP18" s="257"/>
      <c r="BIQ18" s="257"/>
      <c r="BIR18" s="257"/>
      <c r="BIS18" s="257"/>
      <c r="BIT18" s="257"/>
      <c r="BIU18" s="257"/>
      <c r="BIV18" s="257"/>
      <c r="BIW18" s="257"/>
      <c r="BIX18" s="257"/>
      <c r="BIY18" s="257"/>
      <c r="BIZ18" s="257"/>
      <c r="BJA18" s="257"/>
      <c r="BJB18" s="257"/>
      <c r="BJC18" s="257"/>
      <c r="BJD18" s="257"/>
      <c r="BJE18" s="257"/>
      <c r="BJF18" s="257"/>
      <c r="BJG18" s="257"/>
      <c r="BJH18" s="257"/>
      <c r="BJI18" s="257"/>
      <c r="BJJ18" s="257"/>
      <c r="BJK18" s="257"/>
      <c r="BJL18" s="257"/>
      <c r="BJM18" s="257"/>
      <c r="BJN18" s="257"/>
      <c r="BJO18" s="257"/>
      <c r="BJP18" s="257"/>
      <c r="BJQ18" s="257"/>
      <c r="BJR18" s="257"/>
      <c r="BJS18" s="257"/>
      <c r="BJT18" s="257"/>
      <c r="BJU18" s="257"/>
      <c r="BJV18" s="257"/>
      <c r="BJW18" s="257"/>
      <c r="BJX18" s="257"/>
      <c r="BJY18" s="257"/>
      <c r="BJZ18" s="257"/>
      <c r="BKA18" s="257"/>
      <c r="BKB18" s="257"/>
      <c r="BKC18" s="257"/>
      <c r="BKD18" s="257"/>
      <c r="BKE18" s="257"/>
      <c r="BKF18" s="257"/>
      <c r="BKG18" s="257"/>
      <c r="BKH18" s="257"/>
      <c r="BKI18" s="257"/>
      <c r="BKJ18" s="257"/>
      <c r="BKK18" s="257"/>
      <c r="BKL18" s="257"/>
      <c r="BKM18" s="257"/>
      <c r="BKN18" s="257"/>
      <c r="BKO18" s="257"/>
      <c r="BKP18" s="257"/>
      <c r="BKQ18" s="257"/>
      <c r="BKR18" s="257"/>
      <c r="BKS18" s="257"/>
      <c r="BKT18" s="257"/>
      <c r="BKU18" s="257"/>
      <c r="BKV18" s="257"/>
      <c r="BKW18" s="257"/>
      <c r="BKX18" s="257"/>
      <c r="BKY18" s="257"/>
      <c r="BKZ18" s="257"/>
      <c r="BLA18" s="257"/>
      <c r="BLB18" s="257"/>
      <c r="BLC18" s="257"/>
      <c r="BLD18" s="257"/>
      <c r="BLE18" s="257"/>
      <c r="BLF18" s="257"/>
      <c r="BLG18" s="257"/>
      <c r="BLH18" s="257"/>
      <c r="BLI18" s="257"/>
      <c r="BLJ18" s="257"/>
      <c r="BLK18" s="257"/>
      <c r="BLL18" s="257"/>
      <c r="BLM18" s="257"/>
      <c r="BLN18" s="257"/>
      <c r="BLO18" s="257"/>
      <c r="BLP18" s="257"/>
      <c r="BLQ18" s="257"/>
      <c r="BLR18" s="257"/>
      <c r="BLS18" s="257"/>
      <c r="BLT18" s="257"/>
      <c r="BLU18" s="257"/>
      <c r="BLV18" s="257"/>
      <c r="BLW18" s="257"/>
      <c r="BLX18" s="257"/>
      <c r="BLY18" s="257"/>
      <c r="BLZ18" s="257"/>
      <c r="BMA18" s="257"/>
      <c r="BMB18" s="257"/>
      <c r="BMC18" s="257"/>
      <c r="BMD18" s="257"/>
      <c r="BME18" s="257"/>
      <c r="BMF18" s="257"/>
      <c r="BMG18" s="257"/>
      <c r="BMH18" s="257"/>
      <c r="BMI18" s="257"/>
      <c r="BMJ18" s="257"/>
      <c r="BMK18" s="257"/>
      <c r="BML18" s="257"/>
      <c r="BMM18" s="257"/>
      <c r="BMN18" s="257"/>
      <c r="BMO18" s="257"/>
      <c r="BMP18" s="257"/>
      <c r="BMQ18" s="257"/>
      <c r="BMR18" s="257"/>
      <c r="BMS18" s="257"/>
      <c r="BMT18" s="257"/>
      <c r="BMU18" s="257"/>
      <c r="BMV18" s="257"/>
      <c r="BMW18" s="257"/>
      <c r="BMX18" s="257"/>
      <c r="BMY18" s="257"/>
      <c r="BMZ18" s="257"/>
      <c r="BNA18" s="257"/>
      <c r="BNB18" s="257"/>
      <c r="BNC18" s="257"/>
      <c r="BND18" s="257"/>
      <c r="BNE18" s="257"/>
      <c r="BNF18" s="257"/>
      <c r="BNG18" s="257"/>
      <c r="BNH18" s="257"/>
      <c r="BNI18" s="257"/>
      <c r="BNJ18" s="257"/>
      <c r="BNK18" s="257"/>
      <c r="BNL18" s="257"/>
      <c r="BNM18" s="257"/>
      <c r="BNN18" s="257"/>
      <c r="BNO18" s="257"/>
      <c r="BNP18" s="257"/>
      <c r="BNQ18" s="257"/>
      <c r="BNR18" s="257"/>
      <c r="BNS18" s="257"/>
      <c r="BNT18" s="257"/>
      <c r="BNU18" s="257"/>
      <c r="BNV18" s="257"/>
      <c r="BNW18" s="257"/>
      <c r="BNX18" s="257"/>
      <c r="BNY18" s="257"/>
      <c r="BNZ18" s="257"/>
      <c r="BOA18" s="257"/>
      <c r="BOB18" s="257"/>
      <c r="BOC18" s="257"/>
      <c r="BOD18" s="257"/>
      <c r="BOE18" s="257"/>
      <c r="BOF18" s="257"/>
      <c r="BOG18" s="257"/>
      <c r="BOH18" s="257"/>
      <c r="BOI18" s="257"/>
      <c r="BOJ18" s="257"/>
      <c r="BOK18" s="257"/>
      <c r="BOL18" s="257"/>
      <c r="BOM18" s="257"/>
      <c r="BON18" s="257"/>
      <c r="BOO18" s="257"/>
      <c r="BOP18" s="257"/>
      <c r="BOQ18" s="257"/>
      <c r="BOR18" s="257"/>
      <c r="BOS18" s="257"/>
      <c r="BOT18" s="257"/>
      <c r="BOU18" s="257"/>
      <c r="BOV18" s="257"/>
      <c r="BOW18" s="257"/>
      <c r="BOX18" s="257"/>
      <c r="BOY18" s="257"/>
      <c r="BOZ18" s="257"/>
      <c r="BPA18" s="257"/>
      <c r="BPB18" s="257"/>
      <c r="BPC18" s="257"/>
      <c r="BPD18" s="257"/>
      <c r="BPE18" s="257"/>
      <c r="BPF18" s="257"/>
      <c r="BPG18" s="257"/>
      <c r="BPH18" s="257"/>
      <c r="BPI18" s="257"/>
      <c r="BPJ18" s="257"/>
      <c r="BPK18" s="257"/>
      <c r="BPL18" s="257"/>
      <c r="BPM18" s="257"/>
      <c r="BPN18" s="257"/>
      <c r="BPO18" s="257"/>
      <c r="BPP18" s="257"/>
      <c r="BPQ18" s="257"/>
      <c r="BPR18" s="257"/>
      <c r="BPS18" s="257"/>
      <c r="BPT18" s="257"/>
      <c r="BPU18" s="257"/>
      <c r="BPV18" s="257"/>
      <c r="BPW18" s="257"/>
      <c r="BPX18" s="257"/>
      <c r="BPY18" s="257"/>
      <c r="BPZ18" s="257"/>
      <c r="BQA18" s="257"/>
      <c r="BQB18" s="257"/>
      <c r="BQC18" s="257"/>
      <c r="BQD18" s="257"/>
      <c r="BQE18" s="257"/>
      <c r="BQF18" s="257"/>
      <c r="BQG18" s="257"/>
      <c r="BQH18" s="257"/>
      <c r="BQI18" s="257"/>
      <c r="BQJ18" s="257"/>
      <c r="BQK18" s="257"/>
      <c r="BQL18" s="257"/>
      <c r="BQM18" s="257"/>
      <c r="BQN18" s="257"/>
      <c r="BQO18" s="257"/>
      <c r="BQP18" s="257"/>
      <c r="BQQ18" s="257"/>
      <c r="BQR18" s="257"/>
      <c r="BQS18" s="257"/>
      <c r="BQT18" s="257"/>
      <c r="BQU18" s="257"/>
      <c r="BQV18" s="257"/>
      <c r="BQW18" s="257"/>
      <c r="BQX18" s="257"/>
      <c r="BQY18" s="257"/>
      <c r="BQZ18" s="257"/>
      <c r="BRA18" s="257"/>
      <c r="BRB18" s="257"/>
      <c r="BRC18" s="257"/>
      <c r="BRD18" s="257"/>
      <c r="BRE18" s="257"/>
      <c r="BRF18" s="257"/>
      <c r="BRG18" s="257"/>
      <c r="BRH18" s="257"/>
      <c r="BRI18" s="257"/>
      <c r="BRJ18" s="257"/>
      <c r="BRK18" s="257"/>
      <c r="BRL18" s="257"/>
      <c r="BRM18" s="257"/>
      <c r="BRN18" s="257"/>
      <c r="BRO18" s="257"/>
      <c r="BRP18" s="257"/>
      <c r="BRQ18" s="257"/>
      <c r="BRR18" s="257"/>
      <c r="BRS18" s="257"/>
      <c r="BRT18" s="257"/>
      <c r="BRU18" s="257"/>
      <c r="BRV18" s="257"/>
      <c r="BRW18" s="257"/>
      <c r="BRX18" s="257"/>
      <c r="BRY18" s="257"/>
      <c r="BRZ18" s="257"/>
      <c r="BSA18" s="257"/>
      <c r="BSB18" s="257"/>
      <c r="BSC18" s="257"/>
      <c r="BSD18" s="257"/>
      <c r="BSE18" s="257"/>
      <c r="BSF18" s="257"/>
      <c r="BSG18" s="257"/>
      <c r="BSH18" s="257"/>
      <c r="BSI18" s="257"/>
      <c r="BSJ18" s="257"/>
      <c r="BSK18" s="257"/>
      <c r="BSL18" s="257"/>
      <c r="BSM18" s="257"/>
      <c r="BSN18" s="257"/>
      <c r="BSO18" s="257"/>
      <c r="BSP18" s="257"/>
      <c r="BSQ18" s="257"/>
      <c r="BSR18" s="257"/>
      <c r="BSS18" s="257"/>
      <c r="BST18" s="257"/>
      <c r="BSU18" s="257"/>
      <c r="BSV18" s="257"/>
      <c r="BSW18" s="257"/>
      <c r="BSX18" s="257"/>
      <c r="BSY18" s="257"/>
      <c r="BSZ18" s="257"/>
      <c r="BTA18" s="257"/>
      <c r="BTB18" s="257"/>
      <c r="BTC18" s="257"/>
      <c r="BTD18" s="257"/>
      <c r="BTE18" s="257"/>
      <c r="BTF18" s="257"/>
      <c r="BTG18" s="257"/>
      <c r="BTH18" s="257"/>
      <c r="BTI18" s="257"/>
      <c r="BTJ18" s="257"/>
      <c r="BTK18" s="257"/>
      <c r="BTL18" s="257"/>
      <c r="BTM18" s="257"/>
      <c r="BTN18" s="257"/>
      <c r="BTO18" s="257"/>
      <c r="BTP18" s="257"/>
      <c r="BTQ18" s="257"/>
      <c r="BTR18" s="257"/>
      <c r="BTS18" s="257"/>
      <c r="BTT18" s="257"/>
      <c r="BTU18" s="257"/>
      <c r="BTV18" s="257"/>
      <c r="BTW18" s="257"/>
      <c r="BTX18" s="257"/>
      <c r="BTY18" s="257"/>
      <c r="BTZ18" s="257"/>
      <c r="BUA18" s="257"/>
      <c r="BUB18" s="257"/>
      <c r="BUC18" s="257"/>
      <c r="BUD18" s="257"/>
      <c r="BUE18" s="257"/>
      <c r="BUF18" s="257"/>
      <c r="BUG18" s="257"/>
      <c r="BUH18" s="257"/>
      <c r="BUI18" s="257"/>
      <c r="BUJ18" s="257"/>
      <c r="BUK18" s="257"/>
      <c r="BUL18" s="257"/>
      <c r="BUM18" s="257"/>
      <c r="BUN18" s="257"/>
      <c r="BUO18" s="257"/>
      <c r="BUP18" s="257"/>
      <c r="BUQ18" s="257"/>
      <c r="BUR18" s="257"/>
      <c r="BUS18" s="257"/>
      <c r="BUT18" s="257"/>
      <c r="BUU18" s="257"/>
      <c r="BUV18" s="257"/>
      <c r="BUW18" s="257"/>
      <c r="BUX18" s="257"/>
      <c r="BUY18" s="257"/>
      <c r="BUZ18" s="257"/>
      <c r="BVA18" s="257"/>
      <c r="BVB18" s="257"/>
      <c r="BVC18" s="257"/>
      <c r="BVD18" s="257"/>
      <c r="BVE18" s="257"/>
      <c r="BVF18" s="257"/>
      <c r="BVG18" s="257"/>
      <c r="BVH18" s="257"/>
      <c r="BVI18" s="257"/>
      <c r="BVJ18" s="257"/>
      <c r="BVK18" s="257"/>
      <c r="BVL18" s="257"/>
      <c r="BVM18" s="257"/>
      <c r="BVN18" s="257"/>
      <c r="BVO18" s="257"/>
      <c r="BVP18" s="257"/>
      <c r="BVQ18" s="257"/>
      <c r="BVR18" s="257"/>
      <c r="BVS18" s="257"/>
      <c r="BVT18" s="257"/>
      <c r="BVU18" s="257"/>
      <c r="BVV18" s="257"/>
      <c r="BVW18" s="257"/>
      <c r="BVX18" s="257"/>
      <c r="BVY18" s="257"/>
      <c r="BVZ18" s="257"/>
      <c r="BWA18" s="257"/>
      <c r="BWB18" s="257"/>
      <c r="BWC18" s="257"/>
      <c r="BWD18" s="257"/>
      <c r="BWE18" s="257"/>
      <c r="BWF18" s="257"/>
      <c r="BWG18" s="257"/>
      <c r="BWH18" s="257"/>
      <c r="BWI18" s="257"/>
      <c r="BWJ18" s="257"/>
      <c r="BWK18" s="257"/>
      <c r="BWL18" s="257"/>
      <c r="BWM18" s="257"/>
      <c r="BWN18" s="257"/>
      <c r="BWO18" s="257"/>
      <c r="BWP18" s="257"/>
      <c r="BWQ18" s="257"/>
      <c r="BWR18" s="257"/>
      <c r="BWS18" s="257"/>
      <c r="BWT18" s="257"/>
      <c r="BWU18" s="257"/>
      <c r="BWV18" s="257"/>
      <c r="BWW18" s="257"/>
      <c r="BWX18" s="257"/>
      <c r="BWY18" s="257"/>
      <c r="BWZ18" s="257"/>
      <c r="BXA18" s="257"/>
      <c r="BXB18" s="257"/>
      <c r="BXC18" s="257"/>
      <c r="BXD18" s="257"/>
      <c r="BXE18" s="257"/>
      <c r="BXF18" s="257"/>
      <c r="BXG18" s="257"/>
      <c r="BXH18" s="257"/>
      <c r="BXI18" s="257"/>
      <c r="BXJ18" s="257"/>
      <c r="BXK18" s="257"/>
      <c r="BXL18" s="257"/>
      <c r="BXM18" s="257"/>
      <c r="BXN18" s="257"/>
      <c r="BXO18" s="257"/>
      <c r="BXP18" s="257"/>
      <c r="BXQ18" s="257"/>
      <c r="BXR18" s="257"/>
      <c r="BXS18" s="257"/>
      <c r="BXT18" s="257"/>
      <c r="BXU18" s="257"/>
      <c r="BXV18" s="257"/>
      <c r="BXW18" s="257"/>
      <c r="BXX18" s="257"/>
      <c r="BXY18" s="257"/>
      <c r="BXZ18" s="257"/>
      <c r="BYA18" s="257"/>
      <c r="BYB18" s="257"/>
      <c r="BYC18" s="257"/>
      <c r="BYD18" s="257"/>
      <c r="BYE18" s="257"/>
      <c r="BYF18" s="257"/>
      <c r="BYG18" s="257"/>
      <c r="BYH18" s="257"/>
      <c r="BYI18" s="257"/>
      <c r="BYJ18" s="257"/>
      <c r="BYK18" s="257"/>
      <c r="BYL18" s="257"/>
      <c r="BYM18" s="257"/>
      <c r="BYN18" s="257"/>
      <c r="BYO18" s="257"/>
      <c r="BYP18" s="257"/>
      <c r="BYQ18" s="257"/>
      <c r="BYR18" s="257"/>
      <c r="BYS18" s="257"/>
      <c r="BYT18" s="257"/>
      <c r="BYU18" s="257"/>
      <c r="BYV18" s="257"/>
      <c r="BYW18" s="257"/>
      <c r="BYX18" s="257"/>
      <c r="BYY18" s="257"/>
      <c r="BYZ18" s="257"/>
      <c r="BZA18" s="257"/>
      <c r="BZB18" s="257"/>
      <c r="BZC18" s="257"/>
      <c r="BZD18" s="257"/>
      <c r="BZE18" s="257"/>
      <c r="BZF18" s="257"/>
      <c r="BZG18" s="257"/>
      <c r="BZH18" s="257"/>
      <c r="BZI18" s="257"/>
      <c r="BZJ18" s="257"/>
      <c r="BZK18" s="257"/>
      <c r="BZL18" s="257"/>
      <c r="BZM18" s="257"/>
      <c r="BZN18" s="257"/>
      <c r="BZO18" s="257"/>
      <c r="BZP18" s="257"/>
      <c r="BZQ18" s="257"/>
      <c r="BZR18" s="257"/>
      <c r="BZS18" s="257"/>
      <c r="BZT18" s="257"/>
      <c r="BZU18" s="257"/>
      <c r="BZV18" s="257"/>
      <c r="BZW18" s="257"/>
      <c r="BZX18" s="257"/>
      <c r="BZY18" s="257"/>
      <c r="BZZ18" s="257"/>
      <c r="CAA18" s="257"/>
      <c r="CAB18" s="257"/>
      <c r="CAC18" s="257"/>
      <c r="CAD18" s="257"/>
      <c r="CAE18" s="257"/>
      <c r="CAF18" s="257"/>
      <c r="CAG18" s="257"/>
      <c r="CAH18" s="257"/>
      <c r="CAI18" s="257"/>
      <c r="CAJ18" s="257"/>
      <c r="CAK18" s="257"/>
      <c r="CAL18" s="257"/>
      <c r="CAM18" s="257"/>
      <c r="CAN18" s="257"/>
      <c r="CAO18" s="257"/>
      <c r="CAP18" s="257"/>
      <c r="CAQ18" s="257"/>
      <c r="CAR18" s="257"/>
      <c r="CAS18" s="257"/>
      <c r="CAT18" s="257"/>
      <c r="CAU18" s="257"/>
      <c r="CAV18" s="257"/>
      <c r="CAW18" s="257"/>
      <c r="CAX18" s="257"/>
      <c r="CAY18" s="257"/>
      <c r="CAZ18" s="257"/>
      <c r="CBA18" s="257"/>
      <c r="CBB18" s="257"/>
      <c r="CBC18" s="257"/>
      <c r="CBD18" s="257"/>
      <c r="CBE18" s="257"/>
      <c r="CBF18" s="257"/>
      <c r="CBG18" s="257"/>
      <c r="CBH18" s="257"/>
      <c r="CBI18" s="257"/>
      <c r="CBJ18" s="257"/>
      <c r="CBK18" s="257"/>
      <c r="CBL18" s="257"/>
      <c r="CBM18" s="257"/>
      <c r="CBN18" s="257"/>
      <c r="CBO18" s="257"/>
      <c r="CBP18" s="257"/>
      <c r="CBQ18" s="257"/>
      <c r="CBR18" s="257"/>
      <c r="CBS18" s="257"/>
      <c r="CBT18" s="257"/>
      <c r="CBU18" s="257"/>
      <c r="CBV18" s="257"/>
      <c r="CBW18" s="257"/>
      <c r="CBX18" s="257"/>
      <c r="CBY18" s="257"/>
      <c r="CBZ18" s="257"/>
      <c r="CCA18" s="257"/>
      <c r="CCB18" s="257"/>
      <c r="CCC18" s="257"/>
      <c r="CCD18" s="257"/>
      <c r="CCE18" s="257"/>
      <c r="CCF18" s="257"/>
      <c r="CCG18" s="257"/>
      <c r="CCH18" s="257"/>
      <c r="CCI18" s="257"/>
      <c r="CCJ18" s="257"/>
      <c r="CCK18" s="257"/>
      <c r="CCL18" s="257"/>
      <c r="CCM18" s="257"/>
      <c r="CCN18" s="257"/>
      <c r="CCO18" s="257"/>
      <c r="CCP18" s="257"/>
      <c r="CCQ18" s="257"/>
      <c r="CCR18" s="257"/>
      <c r="CCS18" s="257"/>
      <c r="CCT18" s="257"/>
      <c r="CCU18" s="257"/>
      <c r="CCV18" s="257"/>
      <c r="CCW18" s="257"/>
      <c r="CCX18" s="257"/>
      <c r="CCY18" s="257"/>
      <c r="CCZ18" s="257"/>
      <c r="CDA18" s="257"/>
      <c r="CDB18" s="257"/>
      <c r="CDC18" s="257"/>
      <c r="CDD18" s="257"/>
      <c r="CDE18" s="257"/>
      <c r="CDF18" s="257"/>
      <c r="CDG18" s="257"/>
      <c r="CDH18" s="257"/>
      <c r="CDI18" s="257"/>
      <c r="CDJ18" s="257"/>
      <c r="CDK18" s="257"/>
      <c r="CDL18" s="257"/>
      <c r="CDM18" s="257"/>
      <c r="CDN18" s="257"/>
      <c r="CDO18" s="257"/>
      <c r="CDP18" s="257"/>
      <c r="CDQ18" s="257"/>
      <c r="CDR18" s="257"/>
      <c r="CDS18" s="257"/>
      <c r="CDT18" s="257"/>
      <c r="CDU18" s="257"/>
      <c r="CDV18" s="257"/>
      <c r="CDW18" s="257"/>
      <c r="CDX18" s="257"/>
      <c r="CDY18" s="257"/>
      <c r="CDZ18" s="257"/>
      <c r="CEA18" s="257"/>
      <c r="CEB18" s="257"/>
      <c r="CEC18" s="257"/>
      <c r="CED18" s="257"/>
      <c r="CEE18" s="257"/>
      <c r="CEF18" s="257"/>
      <c r="CEG18" s="257"/>
      <c r="CEH18" s="257"/>
      <c r="CEI18" s="257"/>
      <c r="CEJ18" s="257"/>
      <c r="CEK18" s="257"/>
      <c r="CEL18" s="257"/>
      <c r="CEM18" s="257"/>
      <c r="CEN18" s="257"/>
      <c r="CEO18" s="257"/>
      <c r="CEP18" s="257"/>
      <c r="CEQ18" s="257"/>
      <c r="CER18" s="257"/>
      <c r="CES18" s="257"/>
      <c r="CET18" s="257"/>
      <c r="CEU18" s="257"/>
      <c r="CEV18" s="257"/>
      <c r="CEW18" s="257"/>
      <c r="CEX18" s="257"/>
      <c r="CEY18" s="257"/>
      <c r="CEZ18" s="257"/>
      <c r="CFA18" s="257"/>
      <c r="CFB18" s="257"/>
      <c r="CFC18" s="257"/>
      <c r="CFD18" s="257"/>
      <c r="CFE18" s="257"/>
      <c r="CFF18" s="257"/>
      <c r="CFG18" s="257"/>
      <c r="CFH18" s="257"/>
      <c r="CFI18" s="257"/>
      <c r="CFJ18" s="257"/>
      <c r="CFK18" s="257"/>
      <c r="CFL18" s="257"/>
      <c r="CFM18" s="257"/>
      <c r="CFN18" s="257"/>
      <c r="CFO18" s="257"/>
      <c r="CFP18" s="257"/>
      <c r="CFQ18" s="257"/>
      <c r="CFR18" s="257"/>
      <c r="CFS18" s="257"/>
      <c r="CFT18" s="257"/>
      <c r="CFU18" s="257"/>
      <c r="CFV18" s="257"/>
      <c r="CFW18" s="257"/>
      <c r="CFX18" s="257"/>
      <c r="CFY18" s="257"/>
      <c r="CFZ18" s="257"/>
      <c r="CGA18" s="257"/>
      <c r="CGB18" s="257"/>
      <c r="CGC18" s="257"/>
      <c r="CGD18" s="257"/>
      <c r="CGE18" s="257"/>
      <c r="CGF18" s="257"/>
      <c r="CGG18" s="257"/>
      <c r="CGH18" s="257"/>
      <c r="CGI18" s="257"/>
      <c r="CGJ18" s="257"/>
      <c r="CGK18" s="257"/>
      <c r="CGL18" s="257"/>
      <c r="CGM18" s="257"/>
      <c r="CGN18" s="257"/>
      <c r="CGO18" s="257"/>
      <c r="CGP18" s="257"/>
      <c r="CGQ18" s="257"/>
      <c r="CGR18" s="257"/>
      <c r="CGS18" s="257"/>
      <c r="CGT18" s="257"/>
      <c r="CGU18" s="257"/>
      <c r="CGV18" s="257"/>
      <c r="CGW18" s="257"/>
      <c r="CGX18" s="257"/>
      <c r="CGY18" s="257"/>
      <c r="CGZ18" s="257"/>
      <c r="CHA18" s="257"/>
      <c r="CHB18" s="257"/>
      <c r="CHC18" s="257"/>
      <c r="CHD18" s="257"/>
      <c r="CHE18" s="257"/>
      <c r="CHF18" s="257"/>
      <c r="CHG18" s="257"/>
      <c r="CHH18" s="257"/>
      <c r="CHI18" s="257"/>
      <c r="CHJ18" s="257"/>
      <c r="CHK18" s="257"/>
      <c r="CHL18" s="257"/>
      <c r="CHM18" s="257"/>
      <c r="CHN18" s="257"/>
      <c r="CHO18" s="257"/>
      <c r="CHP18" s="257"/>
      <c r="CHQ18" s="257"/>
      <c r="CHR18" s="257"/>
      <c r="CHS18" s="257"/>
      <c r="CHT18" s="257"/>
      <c r="CHU18" s="257"/>
      <c r="CHV18" s="257"/>
      <c r="CHW18" s="257"/>
      <c r="CHX18" s="257"/>
      <c r="CHY18" s="257"/>
      <c r="CHZ18" s="257"/>
      <c r="CIA18" s="257"/>
      <c r="CIB18" s="257"/>
      <c r="CIC18" s="257"/>
      <c r="CID18" s="257"/>
      <c r="CIE18" s="257"/>
      <c r="CIF18" s="257"/>
      <c r="CIG18" s="257"/>
      <c r="CIH18" s="257"/>
      <c r="CII18" s="257"/>
      <c r="CIJ18" s="257"/>
      <c r="CIK18" s="257"/>
      <c r="CIL18" s="257"/>
      <c r="CIM18" s="257"/>
      <c r="CIN18" s="257"/>
      <c r="CIO18" s="257"/>
      <c r="CIP18" s="257"/>
      <c r="CIQ18" s="257"/>
      <c r="CIR18" s="257"/>
      <c r="CIS18" s="257"/>
      <c r="CIT18" s="257"/>
      <c r="CIU18" s="257"/>
      <c r="CIV18" s="257"/>
      <c r="CIW18" s="257"/>
      <c r="CIX18" s="257"/>
      <c r="CIY18" s="257"/>
      <c r="CIZ18" s="257"/>
      <c r="CJA18" s="257"/>
      <c r="CJB18" s="257"/>
      <c r="CJC18" s="257"/>
      <c r="CJD18" s="257"/>
      <c r="CJE18" s="257"/>
      <c r="CJF18" s="257"/>
      <c r="CJG18" s="257"/>
      <c r="CJH18" s="257"/>
      <c r="CJI18" s="257"/>
      <c r="CJJ18" s="257"/>
      <c r="CJK18" s="257"/>
      <c r="CJL18" s="257"/>
      <c r="CJM18" s="257"/>
      <c r="CJN18" s="257"/>
      <c r="CJO18" s="257"/>
      <c r="CJP18" s="257"/>
      <c r="CJQ18" s="257"/>
      <c r="CJR18" s="257"/>
      <c r="CJS18" s="257"/>
      <c r="CJT18" s="257"/>
      <c r="CJU18" s="257"/>
      <c r="CJV18" s="257"/>
      <c r="CJW18" s="257"/>
      <c r="CJX18" s="257"/>
      <c r="CJY18" s="257"/>
      <c r="CJZ18" s="257"/>
      <c r="CKA18" s="257"/>
      <c r="CKB18" s="257"/>
      <c r="CKC18" s="257"/>
      <c r="CKD18" s="257"/>
      <c r="CKE18" s="257"/>
      <c r="CKF18" s="257"/>
      <c r="CKG18" s="257"/>
      <c r="CKH18" s="257"/>
      <c r="CKI18" s="257"/>
      <c r="CKJ18" s="257"/>
      <c r="CKK18" s="257"/>
      <c r="CKL18" s="257"/>
      <c r="CKM18" s="257"/>
      <c r="CKN18" s="257"/>
      <c r="CKO18" s="257"/>
      <c r="CKP18" s="257"/>
      <c r="CKQ18" s="257"/>
      <c r="CKR18" s="257"/>
      <c r="CKS18" s="257"/>
      <c r="CKT18" s="257"/>
      <c r="CKU18" s="257"/>
      <c r="CKV18" s="257"/>
      <c r="CKW18" s="257"/>
      <c r="CKX18" s="257"/>
      <c r="CKY18" s="257"/>
      <c r="CKZ18" s="257"/>
      <c r="CLA18" s="257"/>
      <c r="CLB18" s="257"/>
      <c r="CLC18" s="257"/>
      <c r="CLD18" s="257"/>
      <c r="CLE18" s="257"/>
      <c r="CLF18" s="257"/>
      <c r="CLG18" s="257"/>
      <c r="CLH18" s="257"/>
      <c r="CLI18" s="257"/>
      <c r="CLJ18" s="257"/>
      <c r="CLK18" s="257"/>
      <c r="CLL18" s="257"/>
      <c r="CLM18" s="257"/>
      <c r="CLN18" s="257"/>
      <c r="CLO18" s="257"/>
      <c r="CLP18" s="257"/>
      <c r="CLQ18" s="257"/>
      <c r="CLR18" s="257"/>
      <c r="CLS18" s="257"/>
      <c r="CLT18" s="257"/>
      <c r="CLU18" s="257"/>
      <c r="CLV18" s="257"/>
      <c r="CLW18" s="257"/>
      <c r="CLX18" s="257"/>
      <c r="CLY18" s="257"/>
      <c r="CLZ18" s="257"/>
      <c r="CMA18" s="257"/>
      <c r="CMB18" s="257"/>
      <c r="CMC18" s="257"/>
      <c r="CMD18" s="257"/>
      <c r="CME18" s="257"/>
      <c r="CMF18" s="257"/>
      <c r="CMG18" s="257"/>
      <c r="CMH18" s="257"/>
      <c r="CMI18" s="257"/>
      <c r="CMJ18" s="257"/>
      <c r="CMK18" s="257"/>
      <c r="CML18" s="257"/>
      <c r="CMM18" s="257"/>
      <c r="CMN18" s="257"/>
      <c r="CMO18" s="257"/>
      <c r="CMP18" s="257"/>
      <c r="CMQ18" s="257"/>
      <c r="CMR18" s="257"/>
      <c r="CMS18" s="257"/>
      <c r="CMT18" s="257"/>
      <c r="CMU18" s="257"/>
      <c r="CMV18" s="257"/>
      <c r="CMW18" s="257"/>
      <c r="CMX18" s="257"/>
      <c r="CMY18" s="257"/>
      <c r="CMZ18" s="257"/>
      <c r="CNA18" s="257"/>
      <c r="CNB18" s="257"/>
      <c r="CNC18" s="257"/>
      <c r="CND18" s="257"/>
      <c r="CNE18" s="257"/>
      <c r="CNF18" s="257"/>
      <c r="CNG18" s="257"/>
      <c r="CNH18" s="257"/>
      <c r="CNI18" s="257"/>
      <c r="CNJ18" s="257"/>
      <c r="CNK18" s="257"/>
      <c r="CNL18" s="257"/>
      <c r="CNM18" s="257"/>
      <c r="CNN18" s="257"/>
      <c r="CNO18" s="257"/>
      <c r="CNP18" s="257"/>
      <c r="CNQ18" s="257"/>
      <c r="CNR18" s="257"/>
      <c r="CNS18" s="257"/>
      <c r="CNT18" s="257"/>
      <c r="CNU18" s="257"/>
      <c r="CNV18" s="257"/>
      <c r="CNW18" s="257"/>
      <c r="CNX18" s="257"/>
      <c r="CNY18" s="257"/>
      <c r="CNZ18" s="257"/>
      <c r="COA18" s="257"/>
      <c r="COB18" s="257"/>
      <c r="COC18" s="257"/>
      <c r="COD18" s="257"/>
      <c r="COE18" s="257"/>
      <c r="COF18" s="257"/>
      <c r="COG18" s="257"/>
      <c r="COH18" s="257"/>
      <c r="COI18" s="257"/>
      <c r="COJ18" s="257"/>
      <c r="COK18" s="257"/>
      <c r="COL18" s="257"/>
      <c r="COM18" s="257"/>
      <c r="CON18" s="257"/>
      <c r="COO18" s="257"/>
      <c r="COP18" s="257"/>
      <c r="COQ18" s="257"/>
      <c r="COR18" s="257"/>
      <c r="COS18" s="257"/>
      <c r="COT18" s="257"/>
      <c r="COU18" s="257"/>
      <c r="COV18" s="257"/>
      <c r="COW18" s="257"/>
      <c r="COX18" s="257"/>
      <c r="COY18" s="257"/>
      <c r="COZ18" s="257"/>
      <c r="CPA18" s="257"/>
      <c r="CPB18" s="257"/>
      <c r="CPC18" s="257"/>
      <c r="CPD18" s="257"/>
      <c r="CPE18" s="257"/>
      <c r="CPF18" s="257"/>
      <c r="CPG18" s="257"/>
      <c r="CPH18" s="257"/>
      <c r="CPI18" s="257"/>
      <c r="CPJ18" s="257"/>
      <c r="CPK18" s="257"/>
      <c r="CPL18" s="257"/>
      <c r="CPM18" s="257"/>
      <c r="CPN18" s="257"/>
      <c r="CPO18" s="257"/>
      <c r="CPP18" s="257"/>
      <c r="CPQ18" s="257"/>
      <c r="CPR18" s="257"/>
      <c r="CPS18" s="257"/>
      <c r="CPT18" s="257"/>
      <c r="CPU18" s="257"/>
      <c r="CPV18" s="257"/>
      <c r="CPW18" s="257"/>
      <c r="CPX18" s="257"/>
      <c r="CPY18" s="257"/>
      <c r="CPZ18" s="257"/>
      <c r="CQA18" s="257"/>
      <c r="CQB18" s="257"/>
      <c r="CQC18" s="257"/>
      <c r="CQD18" s="257"/>
      <c r="CQE18" s="257"/>
      <c r="CQF18" s="257"/>
      <c r="CQG18" s="257"/>
      <c r="CQH18" s="257"/>
      <c r="CQI18" s="257"/>
      <c r="CQJ18" s="257"/>
      <c r="CQK18" s="257"/>
      <c r="CQL18" s="257"/>
      <c r="CQM18" s="257"/>
      <c r="CQN18" s="257"/>
      <c r="CQO18" s="257"/>
      <c r="CQP18" s="257"/>
      <c r="CQQ18" s="257"/>
      <c r="CQR18" s="257"/>
      <c r="CQS18" s="257"/>
      <c r="CQT18" s="257"/>
      <c r="CQU18" s="257"/>
      <c r="CQV18" s="257"/>
      <c r="CQW18" s="257"/>
      <c r="CQX18" s="257"/>
      <c r="CQY18" s="257"/>
      <c r="CQZ18" s="257"/>
      <c r="CRA18" s="257"/>
      <c r="CRB18" s="257"/>
      <c r="CRC18" s="257"/>
      <c r="CRD18" s="257"/>
      <c r="CRE18" s="257"/>
      <c r="CRF18" s="257"/>
      <c r="CRG18" s="257"/>
      <c r="CRH18" s="257"/>
      <c r="CRI18" s="257"/>
      <c r="CRJ18" s="257"/>
      <c r="CRK18" s="257"/>
      <c r="CRL18" s="257"/>
      <c r="CRM18" s="257"/>
      <c r="CRN18" s="257"/>
      <c r="CRO18" s="257"/>
      <c r="CRP18" s="257"/>
      <c r="CRQ18" s="257"/>
      <c r="CRR18" s="257"/>
      <c r="CRS18" s="257"/>
      <c r="CRT18" s="257"/>
      <c r="CRU18" s="257"/>
      <c r="CRV18" s="257"/>
      <c r="CRW18" s="257"/>
      <c r="CRX18" s="257"/>
      <c r="CRY18" s="257"/>
      <c r="CRZ18" s="257"/>
      <c r="CSA18" s="257"/>
      <c r="CSB18" s="257"/>
      <c r="CSC18" s="257"/>
      <c r="CSD18" s="257"/>
      <c r="CSE18" s="257"/>
      <c r="CSF18" s="257"/>
      <c r="CSG18" s="257"/>
      <c r="CSH18" s="257"/>
      <c r="CSI18" s="257"/>
      <c r="CSJ18" s="257"/>
      <c r="CSK18" s="257"/>
      <c r="CSL18" s="257"/>
      <c r="CSM18" s="257"/>
      <c r="CSN18" s="257"/>
      <c r="CSO18" s="257"/>
      <c r="CSP18" s="257"/>
      <c r="CSQ18" s="257"/>
      <c r="CSR18" s="257"/>
      <c r="CSS18" s="257"/>
      <c r="CST18" s="257"/>
      <c r="CSU18" s="257"/>
      <c r="CSV18" s="257"/>
      <c r="CSW18" s="257"/>
      <c r="CSX18" s="257"/>
      <c r="CSY18" s="257"/>
      <c r="CSZ18" s="257"/>
      <c r="CTA18" s="257"/>
      <c r="CTB18" s="257"/>
      <c r="CTC18" s="257"/>
      <c r="CTD18" s="257"/>
      <c r="CTE18" s="257"/>
      <c r="CTF18" s="257"/>
      <c r="CTG18" s="257"/>
      <c r="CTH18" s="257"/>
      <c r="CTI18" s="257"/>
      <c r="CTJ18" s="257"/>
      <c r="CTK18" s="257"/>
      <c r="CTL18" s="257"/>
      <c r="CTM18" s="257"/>
      <c r="CTN18" s="257"/>
      <c r="CTO18" s="257"/>
      <c r="CTP18" s="257"/>
      <c r="CTQ18" s="257"/>
      <c r="CTR18" s="257"/>
      <c r="CTS18" s="257"/>
      <c r="CTT18" s="257"/>
      <c r="CTU18" s="257"/>
      <c r="CTV18" s="257"/>
      <c r="CTW18" s="257"/>
      <c r="CTX18" s="257"/>
      <c r="CTY18" s="257"/>
      <c r="CTZ18" s="257"/>
      <c r="CUA18" s="257"/>
      <c r="CUB18" s="257"/>
      <c r="CUC18" s="257"/>
      <c r="CUD18" s="257"/>
      <c r="CUE18" s="257"/>
      <c r="CUF18" s="257"/>
      <c r="CUG18" s="257"/>
      <c r="CUH18" s="257"/>
      <c r="CUI18" s="257"/>
      <c r="CUJ18" s="257"/>
      <c r="CUK18" s="257"/>
      <c r="CUL18" s="257"/>
      <c r="CUM18" s="257"/>
      <c r="CUN18" s="257"/>
      <c r="CUO18" s="257"/>
      <c r="CUP18" s="257"/>
      <c r="CUQ18" s="257"/>
      <c r="CUR18" s="257"/>
      <c r="CUS18" s="257"/>
      <c r="CUT18" s="257"/>
      <c r="CUU18" s="257"/>
      <c r="CUV18" s="257"/>
      <c r="CUW18" s="257"/>
      <c r="CUX18" s="257"/>
      <c r="CUY18" s="257"/>
      <c r="CUZ18" s="257"/>
      <c r="CVA18" s="257"/>
      <c r="CVB18" s="257"/>
      <c r="CVC18" s="257"/>
      <c r="CVD18" s="257"/>
      <c r="CVE18" s="257"/>
      <c r="CVF18" s="257"/>
      <c r="CVG18" s="257"/>
      <c r="CVH18" s="257"/>
      <c r="CVI18" s="257"/>
      <c r="CVJ18" s="257"/>
      <c r="CVK18" s="257"/>
      <c r="CVL18" s="257"/>
      <c r="CVM18" s="257"/>
      <c r="CVN18" s="257"/>
      <c r="CVO18" s="257"/>
      <c r="CVP18" s="257"/>
      <c r="CVQ18" s="257"/>
      <c r="CVR18" s="257"/>
      <c r="CVS18" s="257"/>
      <c r="CVT18" s="257"/>
      <c r="CVU18" s="257"/>
      <c r="CVV18" s="257"/>
      <c r="CVW18" s="257"/>
      <c r="CVX18" s="257"/>
      <c r="CVY18" s="257"/>
      <c r="CVZ18" s="257"/>
      <c r="CWA18" s="257"/>
      <c r="CWB18" s="257"/>
      <c r="CWC18" s="257"/>
      <c r="CWD18" s="257"/>
      <c r="CWE18" s="257"/>
      <c r="CWF18" s="257"/>
      <c r="CWG18" s="257"/>
      <c r="CWH18" s="257"/>
      <c r="CWI18" s="257"/>
      <c r="CWJ18" s="257"/>
      <c r="CWK18" s="257"/>
      <c r="CWL18" s="257"/>
      <c r="CWM18" s="257"/>
      <c r="CWN18" s="257"/>
      <c r="CWO18" s="257"/>
      <c r="CWP18" s="257"/>
      <c r="CWQ18" s="257"/>
      <c r="CWR18" s="257"/>
      <c r="CWS18" s="257"/>
      <c r="CWT18" s="257"/>
      <c r="CWU18" s="257"/>
      <c r="CWV18" s="257"/>
      <c r="CWW18" s="257"/>
      <c r="CWX18" s="257"/>
      <c r="CWY18" s="257"/>
      <c r="CWZ18" s="257"/>
      <c r="CXA18" s="257"/>
      <c r="CXB18" s="257"/>
      <c r="CXC18" s="257"/>
      <c r="CXD18" s="257"/>
      <c r="CXE18" s="257"/>
      <c r="CXF18" s="257"/>
      <c r="CXG18" s="257"/>
      <c r="CXH18" s="257"/>
      <c r="CXI18" s="257"/>
      <c r="CXJ18" s="257"/>
      <c r="CXK18" s="257"/>
      <c r="CXL18" s="257"/>
      <c r="CXM18" s="257"/>
      <c r="CXN18" s="257"/>
      <c r="CXO18" s="257"/>
      <c r="CXP18" s="257"/>
      <c r="CXQ18" s="257"/>
      <c r="CXR18" s="257"/>
      <c r="CXS18" s="257"/>
      <c r="CXT18" s="257"/>
      <c r="CXU18" s="257"/>
      <c r="CXV18" s="257"/>
      <c r="CXW18" s="257"/>
      <c r="CXX18" s="257"/>
      <c r="CXY18" s="257"/>
      <c r="CXZ18" s="257"/>
      <c r="CYA18" s="257"/>
      <c r="CYB18" s="257"/>
      <c r="CYC18" s="257"/>
      <c r="CYD18" s="257"/>
      <c r="CYE18" s="257"/>
      <c r="CYF18" s="257"/>
      <c r="CYG18" s="257"/>
      <c r="CYH18" s="257"/>
      <c r="CYI18" s="257"/>
      <c r="CYJ18" s="257"/>
      <c r="CYK18" s="257"/>
      <c r="CYL18" s="257"/>
      <c r="CYM18" s="257"/>
      <c r="CYN18" s="257"/>
      <c r="CYO18" s="257"/>
      <c r="CYP18" s="257"/>
      <c r="CYQ18" s="257"/>
      <c r="CYR18" s="257"/>
      <c r="CYS18" s="257"/>
      <c r="CYT18" s="257"/>
      <c r="CYU18" s="257"/>
      <c r="CYV18" s="257"/>
      <c r="CYW18" s="257"/>
      <c r="CYX18" s="257"/>
      <c r="CYY18" s="257"/>
      <c r="CYZ18" s="257"/>
      <c r="CZA18" s="257"/>
      <c r="CZB18" s="257"/>
      <c r="CZC18" s="257"/>
      <c r="CZD18" s="257"/>
      <c r="CZE18" s="257"/>
      <c r="CZF18" s="257"/>
      <c r="CZG18" s="257"/>
      <c r="CZH18" s="257"/>
      <c r="CZI18" s="257"/>
      <c r="CZJ18" s="257"/>
      <c r="CZK18" s="257"/>
      <c r="CZL18" s="257"/>
      <c r="CZM18" s="257"/>
      <c r="CZN18" s="257"/>
      <c r="CZO18" s="257"/>
      <c r="CZP18" s="257"/>
      <c r="CZQ18" s="257"/>
      <c r="CZR18" s="257"/>
      <c r="CZS18" s="257"/>
      <c r="CZT18" s="257"/>
      <c r="CZU18" s="257"/>
      <c r="CZV18" s="257"/>
      <c r="CZW18" s="257"/>
      <c r="CZX18" s="257"/>
      <c r="CZY18" s="257"/>
      <c r="CZZ18" s="257"/>
      <c r="DAA18" s="257"/>
      <c r="DAB18" s="257"/>
      <c r="DAC18" s="257"/>
      <c r="DAD18" s="257"/>
      <c r="DAE18" s="257"/>
      <c r="DAF18" s="257"/>
      <c r="DAG18" s="257"/>
      <c r="DAH18" s="257"/>
      <c r="DAI18" s="257"/>
      <c r="DAJ18" s="257"/>
      <c r="DAK18" s="257"/>
      <c r="DAL18" s="257"/>
      <c r="DAM18" s="257"/>
      <c r="DAN18" s="257"/>
      <c r="DAO18" s="257"/>
      <c r="DAP18" s="257"/>
      <c r="DAQ18" s="257"/>
      <c r="DAR18" s="257"/>
      <c r="DAS18" s="257"/>
      <c r="DAT18" s="257"/>
      <c r="DAU18" s="257"/>
      <c r="DAV18" s="257"/>
      <c r="DAW18" s="257"/>
      <c r="DAX18" s="257"/>
      <c r="DAY18" s="257"/>
      <c r="DAZ18" s="257"/>
      <c r="DBA18" s="257"/>
      <c r="DBB18" s="257"/>
      <c r="DBC18" s="257"/>
      <c r="DBD18" s="257"/>
      <c r="DBE18" s="257"/>
      <c r="DBF18" s="257"/>
      <c r="DBG18" s="257"/>
      <c r="DBH18" s="257"/>
      <c r="DBI18" s="257"/>
      <c r="DBJ18" s="257"/>
      <c r="DBK18" s="257"/>
      <c r="DBL18" s="257"/>
      <c r="DBM18" s="257"/>
      <c r="DBN18" s="257"/>
      <c r="DBO18" s="257"/>
      <c r="DBP18" s="257"/>
      <c r="DBQ18" s="257"/>
      <c r="DBR18" s="257"/>
      <c r="DBS18" s="257"/>
      <c r="DBT18" s="257"/>
      <c r="DBU18" s="257"/>
      <c r="DBV18" s="257"/>
      <c r="DBW18" s="257"/>
      <c r="DBX18" s="257"/>
      <c r="DBY18" s="257"/>
      <c r="DBZ18" s="257"/>
      <c r="DCA18" s="257"/>
      <c r="DCB18" s="257"/>
      <c r="DCC18" s="257"/>
      <c r="DCD18" s="257"/>
      <c r="DCE18" s="257"/>
      <c r="DCF18" s="257"/>
      <c r="DCG18" s="257"/>
      <c r="DCH18" s="257"/>
      <c r="DCI18" s="257"/>
      <c r="DCJ18" s="257"/>
      <c r="DCK18" s="257"/>
      <c r="DCL18" s="257"/>
      <c r="DCM18" s="257"/>
      <c r="DCN18" s="257"/>
      <c r="DCO18" s="257"/>
      <c r="DCP18" s="257"/>
      <c r="DCQ18" s="257"/>
      <c r="DCR18" s="257"/>
      <c r="DCS18" s="257"/>
      <c r="DCT18" s="257"/>
      <c r="DCU18" s="257"/>
      <c r="DCV18" s="257"/>
      <c r="DCW18" s="257"/>
      <c r="DCX18" s="257"/>
      <c r="DCY18" s="257"/>
      <c r="DCZ18" s="257"/>
      <c r="DDA18" s="257"/>
      <c r="DDB18" s="257"/>
      <c r="DDC18" s="257"/>
      <c r="DDD18" s="257"/>
      <c r="DDE18" s="257"/>
      <c r="DDF18" s="257"/>
      <c r="DDG18" s="257"/>
      <c r="DDH18" s="257"/>
      <c r="DDI18" s="257"/>
      <c r="DDJ18" s="257"/>
      <c r="DDK18" s="257"/>
      <c r="DDL18" s="257"/>
      <c r="DDM18" s="257"/>
      <c r="DDN18" s="257"/>
      <c r="DDO18" s="257"/>
      <c r="DDP18" s="257"/>
      <c r="DDQ18" s="257"/>
      <c r="DDR18" s="257"/>
      <c r="DDS18" s="257"/>
      <c r="DDT18" s="257"/>
      <c r="DDU18" s="257"/>
      <c r="DDV18" s="257"/>
      <c r="DDW18" s="257"/>
      <c r="DDX18" s="257"/>
      <c r="DDY18" s="257"/>
      <c r="DDZ18" s="257"/>
      <c r="DEA18" s="257"/>
      <c r="DEB18" s="257"/>
      <c r="DEC18" s="257"/>
      <c r="DED18" s="257"/>
      <c r="DEE18" s="257"/>
      <c r="DEF18" s="257"/>
      <c r="DEG18" s="257"/>
      <c r="DEH18" s="257"/>
      <c r="DEI18" s="257"/>
      <c r="DEJ18" s="257"/>
      <c r="DEK18" s="257"/>
      <c r="DEL18" s="257"/>
      <c r="DEM18" s="257"/>
      <c r="DEN18" s="257"/>
      <c r="DEO18" s="257"/>
      <c r="DEP18" s="257"/>
      <c r="DEQ18" s="257"/>
      <c r="DER18" s="257"/>
      <c r="DES18" s="257"/>
      <c r="DET18" s="257"/>
      <c r="DEU18" s="257"/>
      <c r="DEV18" s="257"/>
      <c r="DEW18" s="257"/>
      <c r="DEX18" s="257"/>
      <c r="DEY18" s="257"/>
      <c r="DEZ18" s="257"/>
      <c r="DFA18" s="257"/>
      <c r="DFB18" s="257"/>
      <c r="DFC18" s="257"/>
      <c r="DFD18" s="257"/>
      <c r="DFE18" s="257"/>
      <c r="DFF18" s="257"/>
      <c r="DFG18" s="257"/>
      <c r="DFH18" s="257"/>
      <c r="DFI18" s="257"/>
      <c r="DFJ18" s="257"/>
      <c r="DFK18" s="257"/>
      <c r="DFL18" s="257"/>
      <c r="DFM18" s="257"/>
      <c r="DFN18" s="257"/>
      <c r="DFO18" s="257"/>
      <c r="DFP18" s="257"/>
      <c r="DFQ18" s="257"/>
      <c r="DFR18" s="257"/>
      <c r="DFS18" s="257"/>
      <c r="DFT18" s="257"/>
      <c r="DFU18" s="257"/>
      <c r="DFV18" s="257"/>
      <c r="DFW18" s="257"/>
      <c r="DFX18" s="257"/>
      <c r="DFY18" s="257"/>
      <c r="DFZ18" s="257"/>
      <c r="DGA18" s="257"/>
      <c r="DGB18" s="257"/>
      <c r="DGC18" s="257"/>
      <c r="DGD18" s="257"/>
      <c r="DGE18" s="257"/>
      <c r="DGF18" s="257"/>
      <c r="DGG18" s="257"/>
      <c r="DGH18" s="257"/>
      <c r="DGI18" s="257"/>
      <c r="DGJ18" s="257"/>
      <c r="DGK18" s="257"/>
      <c r="DGL18" s="257"/>
      <c r="DGM18" s="257"/>
      <c r="DGN18" s="257"/>
      <c r="DGO18" s="257"/>
      <c r="DGP18" s="257"/>
      <c r="DGQ18" s="257"/>
      <c r="DGR18" s="257"/>
      <c r="DGS18" s="257"/>
      <c r="DGT18" s="257"/>
      <c r="DGU18" s="257"/>
      <c r="DGV18" s="257"/>
      <c r="DGW18" s="257"/>
      <c r="DGX18" s="257"/>
      <c r="DGY18" s="257"/>
      <c r="DGZ18" s="257"/>
      <c r="DHA18" s="257"/>
      <c r="DHB18" s="257"/>
      <c r="DHC18" s="257"/>
      <c r="DHD18" s="257"/>
      <c r="DHE18" s="257"/>
      <c r="DHF18" s="257"/>
      <c r="DHG18" s="257"/>
      <c r="DHH18" s="257"/>
      <c r="DHI18" s="257"/>
      <c r="DHJ18" s="257"/>
      <c r="DHK18" s="257"/>
      <c r="DHL18" s="257"/>
      <c r="DHM18" s="257"/>
      <c r="DHN18" s="257"/>
      <c r="DHO18" s="257"/>
      <c r="DHP18" s="257"/>
      <c r="DHQ18" s="257"/>
      <c r="DHR18" s="257"/>
      <c r="DHS18" s="257"/>
      <c r="DHT18" s="257"/>
      <c r="DHU18" s="257"/>
      <c r="DHV18" s="257"/>
      <c r="DHW18" s="257"/>
      <c r="DHX18" s="257"/>
      <c r="DHY18" s="257"/>
      <c r="DHZ18" s="257"/>
      <c r="DIA18" s="257"/>
      <c r="DIB18" s="257"/>
      <c r="DIC18" s="257"/>
      <c r="DID18" s="257"/>
      <c r="DIE18" s="257"/>
      <c r="DIF18" s="257"/>
      <c r="DIG18" s="257"/>
      <c r="DIH18" s="257"/>
      <c r="DII18" s="257"/>
      <c r="DIJ18" s="257"/>
      <c r="DIK18" s="257"/>
      <c r="DIL18" s="257"/>
      <c r="DIM18" s="257"/>
      <c r="DIN18" s="257"/>
      <c r="DIO18" s="257"/>
      <c r="DIP18" s="257"/>
      <c r="DIQ18" s="257"/>
      <c r="DIR18" s="257"/>
      <c r="DIS18" s="257"/>
      <c r="DIT18" s="257"/>
      <c r="DIU18" s="257"/>
      <c r="DIV18" s="257"/>
      <c r="DIW18" s="257"/>
      <c r="DIX18" s="257"/>
      <c r="DIY18" s="257"/>
      <c r="DIZ18" s="257"/>
      <c r="DJA18" s="257"/>
      <c r="DJB18" s="257"/>
      <c r="DJC18" s="257"/>
      <c r="DJD18" s="257"/>
      <c r="DJE18" s="257"/>
      <c r="DJF18" s="257"/>
      <c r="DJG18" s="257"/>
      <c r="DJH18" s="257"/>
      <c r="DJI18" s="257"/>
      <c r="DJJ18" s="257"/>
      <c r="DJK18" s="257"/>
      <c r="DJL18" s="257"/>
      <c r="DJM18" s="257"/>
      <c r="DJN18" s="257"/>
      <c r="DJO18" s="257"/>
      <c r="DJP18" s="257"/>
      <c r="DJQ18" s="257"/>
      <c r="DJR18" s="257"/>
      <c r="DJS18" s="257"/>
      <c r="DJT18" s="257"/>
      <c r="DJU18" s="257"/>
      <c r="DJV18" s="257"/>
      <c r="DJW18" s="257"/>
      <c r="DJX18" s="257"/>
      <c r="DJY18" s="257"/>
      <c r="DJZ18" s="257"/>
      <c r="DKA18" s="257"/>
      <c r="DKB18" s="257"/>
      <c r="DKC18" s="257"/>
      <c r="DKD18" s="257"/>
      <c r="DKE18" s="257"/>
      <c r="DKF18" s="257"/>
      <c r="DKG18" s="257"/>
      <c r="DKH18" s="257"/>
      <c r="DKI18" s="257"/>
      <c r="DKJ18" s="257"/>
      <c r="DKK18" s="257"/>
      <c r="DKL18" s="257"/>
      <c r="DKM18" s="257"/>
      <c r="DKN18" s="257"/>
      <c r="DKO18" s="257"/>
      <c r="DKP18" s="257"/>
      <c r="DKQ18" s="257"/>
      <c r="DKR18" s="257"/>
      <c r="DKS18" s="257"/>
      <c r="DKT18" s="257"/>
      <c r="DKU18" s="257"/>
      <c r="DKV18" s="257"/>
      <c r="DKW18" s="257"/>
      <c r="DKX18" s="257"/>
      <c r="DKY18" s="257"/>
      <c r="DKZ18" s="257"/>
      <c r="DLA18" s="257"/>
      <c r="DLB18" s="257"/>
      <c r="DLC18" s="257"/>
      <c r="DLD18" s="257"/>
      <c r="DLE18" s="257"/>
      <c r="DLF18" s="257"/>
      <c r="DLG18" s="257"/>
      <c r="DLH18" s="257"/>
      <c r="DLI18" s="257"/>
      <c r="DLJ18" s="257"/>
      <c r="DLK18" s="257"/>
      <c r="DLL18" s="257"/>
      <c r="DLM18" s="257"/>
      <c r="DLN18" s="257"/>
      <c r="DLO18" s="257"/>
      <c r="DLP18" s="257"/>
      <c r="DLQ18" s="257"/>
      <c r="DLR18" s="257"/>
      <c r="DLS18" s="257"/>
      <c r="DLT18" s="257"/>
      <c r="DLU18" s="257"/>
      <c r="DLV18" s="257"/>
      <c r="DLW18" s="257"/>
      <c r="DLX18" s="257"/>
      <c r="DLY18" s="257"/>
      <c r="DLZ18" s="257"/>
      <c r="DMA18" s="257"/>
      <c r="DMB18" s="257"/>
      <c r="DMC18" s="257"/>
      <c r="DMD18" s="257"/>
      <c r="DME18" s="257"/>
      <c r="DMF18" s="257"/>
      <c r="DMG18" s="257"/>
      <c r="DMH18" s="257"/>
      <c r="DMI18" s="257"/>
      <c r="DMJ18" s="257"/>
      <c r="DMK18" s="257"/>
      <c r="DML18" s="257"/>
      <c r="DMM18" s="257"/>
      <c r="DMN18" s="257"/>
      <c r="DMO18" s="257"/>
      <c r="DMP18" s="257"/>
      <c r="DMQ18" s="257"/>
      <c r="DMR18" s="257"/>
      <c r="DMS18" s="257"/>
      <c r="DMT18" s="257"/>
      <c r="DMU18" s="257"/>
      <c r="DMV18" s="257"/>
      <c r="DMW18" s="257"/>
      <c r="DMX18" s="257"/>
      <c r="DMY18" s="257"/>
      <c r="DMZ18" s="257"/>
      <c r="DNA18" s="257"/>
      <c r="DNB18" s="257"/>
      <c r="DNC18" s="257"/>
      <c r="DND18" s="257"/>
      <c r="DNE18" s="257"/>
      <c r="DNF18" s="257"/>
      <c r="DNG18" s="257"/>
      <c r="DNH18" s="257"/>
      <c r="DNI18" s="257"/>
      <c r="DNJ18" s="257"/>
      <c r="DNK18" s="257"/>
      <c r="DNL18" s="257"/>
      <c r="DNM18" s="257"/>
      <c r="DNN18" s="257"/>
      <c r="DNO18" s="257"/>
      <c r="DNP18" s="257"/>
      <c r="DNQ18" s="257"/>
      <c r="DNR18" s="257"/>
      <c r="DNS18" s="257"/>
      <c r="DNT18" s="257"/>
      <c r="DNU18" s="257"/>
      <c r="DNV18" s="257"/>
      <c r="DNW18" s="257"/>
      <c r="DNX18" s="257"/>
      <c r="DNY18" s="257"/>
      <c r="DNZ18" s="257"/>
      <c r="DOA18" s="257"/>
      <c r="DOB18" s="257"/>
      <c r="DOC18" s="257"/>
      <c r="DOD18" s="257"/>
      <c r="DOE18" s="257"/>
      <c r="DOF18" s="257"/>
      <c r="DOG18" s="257"/>
      <c r="DOH18" s="257"/>
      <c r="DOI18" s="257"/>
      <c r="DOJ18" s="257"/>
      <c r="DOK18" s="257"/>
      <c r="DOL18" s="257"/>
      <c r="DOM18" s="257"/>
      <c r="DON18" s="257"/>
      <c r="DOO18" s="257"/>
      <c r="DOP18" s="257"/>
      <c r="DOQ18" s="257"/>
      <c r="DOR18" s="257"/>
      <c r="DOS18" s="257"/>
      <c r="DOT18" s="257"/>
      <c r="DOU18" s="257"/>
      <c r="DOV18" s="257"/>
      <c r="DOW18" s="257"/>
      <c r="DOX18" s="257"/>
      <c r="DOY18" s="257"/>
      <c r="DOZ18" s="257"/>
      <c r="DPA18" s="257"/>
      <c r="DPB18" s="257"/>
      <c r="DPC18" s="257"/>
      <c r="DPD18" s="257"/>
      <c r="DPE18" s="257"/>
      <c r="DPF18" s="257"/>
      <c r="DPG18" s="257"/>
      <c r="DPH18" s="257"/>
      <c r="DPI18" s="257"/>
      <c r="DPJ18" s="257"/>
      <c r="DPK18" s="257"/>
      <c r="DPL18" s="257"/>
      <c r="DPM18" s="257"/>
      <c r="DPN18" s="257"/>
      <c r="DPO18" s="257"/>
      <c r="DPP18" s="257"/>
      <c r="DPQ18" s="257"/>
      <c r="DPR18" s="257"/>
      <c r="DPS18" s="257"/>
      <c r="DPT18" s="257"/>
      <c r="DPU18" s="257"/>
      <c r="DPV18" s="257"/>
      <c r="DPW18" s="257"/>
      <c r="DPX18" s="257"/>
      <c r="DPY18" s="257"/>
      <c r="DPZ18" s="257"/>
      <c r="DQA18" s="257"/>
      <c r="DQB18" s="257"/>
      <c r="DQC18" s="257"/>
      <c r="DQD18" s="257"/>
      <c r="DQE18" s="257"/>
      <c r="DQF18" s="257"/>
      <c r="DQG18" s="257"/>
      <c r="DQH18" s="257"/>
      <c r="DQI18" s="257"/>
      <c r="DQJ18" s="257"/>
      <c r="DQK18" s="257"/>
      <c r="DQL18" s="257"/>
      <c r="DQM18" s="257"/>
      <c r="DQN18" s="257"/>
      <c r="DQO18" s="257"/>
      <c r="DQP18" s="257"/>
      <c r="DQQ18" s="257"/>
      <c r="DQR18" s="257"/>
      <c r="DQS18" s="257"/>
      <c r="DQT18" s="257"/>
      <c r="DQU18" s="257"/>
      <c r="DQV18" s="257"/>
      <c r="DQW18" s="257"/>
      <c r="DQX18" s="257"/>
      <c r="DQY18" s="257"/>
      <c r="DQZ18" s="257"/>
      <c r="DRA18" s="257"/>
      <c r="DRB18" s="257"/>
      <c r="DRC18" s="257"/>
      <c r="DRD18" s="257"/>
      <c r="DRE18" s="257"/>
      <c r="DRF18" s="257"/>
      <c r="DRG18" s="257"/>
      <c r="DRH18" s="257"/>
      <c r="DRI18" s="257"/>
      <c r="DRJ18" s="257"/>
      <c r="DRK18" s="257"/>
      <c r="DRL18" s="257"/>
      <c r="DRM18" s="257"/>
      <c r="DRN18" s="257"/>
      <c r="DRO18" s="257"/>
      <c r="DRP18" s="257"/>
      <c r="DRQ18" s="257"/>
      <c r="DRR18" s="257"/>
      <c r="DRS18" s="257"/>
      <c r="DRT18" s="257"/>
      <c r="DRU18" s="257"/>
      <c r="DRV18" s="257"/>
      <c r="DRW18" s="257"/>
      <c r="DRX18" s="257"/>
      <c r="DRY18" s="257"/>
      <c r="DRZ18" s="257"/>
      <c r="DSA18" s="257"/>
      <c r="DSB18" s="257"/>
      <c r="DSC18" s="257"/>
      <c r="DSD18" s="257"/>
      <c r="DSE18" s="257"/>
      <c r="DSF18" s="257"/>
      <c r="DSG18" s="257"/>
      <c r="DSH18" s="257"/>
      <c r="DSI18" s="257"/>
      <c r="DSJ18" s="257"/>
      <c r="DSK18" s="257"/>
      <c r="DSL18" s="257"/>
      <c r="DSM18" s="257"/>
      <c r="DSN18" s="257"/>
      <c r="DSO18" s="257"/>
      <c r="DSP18" s="257"/>
      <c r="DSQ18" s="257"/>
      <c r="DSR18" s="257"/>
      <c r="DSS18" s="257"/>
      <c r="DST18" s="257"/>
      <c r="DSU18" s="257"/>
      <c r="DSV18" s="257"/>
      <c r="DSW18" s="257"/>
      <c r="DSX18" s="257"/>
      <c r="DSY18" s="257"/>
      <c r="DSZ18" s="257"/>
      <c r="DTA18" s="257"/>
      <c r="DTB18" s="257"/>
      <c r="DTC18" s="257"/>
      <c r="DTD18" s="257"/>
      <c r="DTE18" s="257"/>
      <c r="DTF18" s="257"/>
      <c r="DTG18" s="257"/>
      <c r="DTH18" s="257"/>
      <c r="DTI18" s="257"/>
      <c r="DTJ18" s="257"/>
      <c r="DTK18" s="257"/>
      <c r="DTL18" s="257"/>
      <c r="DTM18" s="257"/>
      <c r="DTN18" s="257"/>
      <c r="DTO18" s="257"/>
      <c r="DTP18" s="257"/>
      <c r="DTQ18" s="257"/>
      <c r="DTR18" s="257"/>
      <c r="DTS18" s="257"/>
      <c r="DTT18" s="257"/>
      <c r="DTU18" s="257"/>
      <c r="DTV18" s="257"/>
      <c r="DTW18" s="257"/>
      <c r="DTX18" s="257"/>
      <c r="DTY18" s="257"/>
      <c r="DTZ18" s="257"/>
      <c r="DUA18" s="257"/>
      <c r="DUB18" s="257"/>
      <c r="DUC18" s="257"/>
      <c r="DUD18" s="257"/>
      <c r="DUE18" s="257"/>
      <c r="DUF18" s="257"/>
      <c r="DUG18" s="257"/>
      <c r="DUH18" s="257"/>
      <c r="DUI18" s="257"/>
      <c r="DUJ18" s="257"/>
      <c r="DUK18" s="257"/>
      <c r="DUL18" s="257"/>
      <c r="DUM18" s="257"/>
      <c r="DUN18" s="257"/>
      <c r="DUO18" s="257"/>
      <c r="DUP18" s="257"/>
      <c r="DUQ18" s="257"/>
      <c r="DUR18" s="257"/>
      <c r="DUS18" s="257"/>
      <c r="DUT18" s="257"/>
      <c r="DUU18" s="257"/>
      <c r="DUV18" s="257"/>
      <c r="DUW18" s="257"/>
      <c r="DUX18" s="257"/>
      <c r="DUY18" s="257"/>
      <c r="DUZ18" s="257"/>
      <c r="DVA18" s="257"/>
      <c r="DVB18" s="257"/>
      <c r="DVC18" s="257"/>
      <c r="DVD18" s="257"/>
      <c r="DVE18" s="257"/>
      <c r="DVF18" s="257"/>
      <c r="DVG18" s="257"/>
      <c r="DVH18" s="257"/>
      <c r="DVI18" s="257"/>
      <c r="DVJ18" s="257"/>
      <c r="DVK18" s="257"/>
      <c r="DVL18" s="257"/>
      <c r="DVM18" s="257"/>
      <c r="DVN18" s="257"/>
      <c r="DVO18" s="257"/>
      <c r="DVP18" s="257"/>
      <c r="DVQ18" s="257"/>
      <c r="DVR18" s="257"/>
      <c r="DVS18" s="257"/>
      <c r="DVT18" s="257"/>
      <c r="DVU18" s="257"/>
      <c r="DVV18" s="257"/>
      <c r="DVW18" s="257"/>
      <c r="DVX18" s="257"/>
      <c r="DVY18" s="257"/>
      <c r="DVZ18" s="257"/>
      <c r="DWA18" s="257"/>
      <c r="DWB18" s="257"/>
      <c r="DWC18" s="257"/>
      <c r="DWD18" s="257"/>
      <c r="DWE18" s="257"/>
      <c r="DWF18" s="257"/>
      <c r="DWG18" s="257"/>
      <c r="DWH18" s="257"/>
      <c r="DWI18" s="257"/>
      <c r="DWJ18" s="257"/>
      <c r="DWK18" s="257"/>
      <c r="DWL18" s="257"/>
      <c r="DWM18" s="257"/>
      <c r="DWN18" s="257"/>
      <c r="DWO18" s="257"/>
      <c r="DWP18" s="257"/>
      <c r="DWQ18" s="257"/>
      <c r="DWR18" s="257"/>
      <c r="DWS18" s="257"/>
      <c r="DWT18" s="257"/>
      <c r="DWU18" s="257"/>
      <c r="DWV18" s="257"/>
      <c r="DWW18" s="257"/>
      <c r="DWX18" s="257"/>
      <c r="DWY18" s="257"/>
      <c r="DWZ18" s="257"/>
      <c r="DXA18" s="257"/>
      <c r="DXB18" s="257"/>
      <c r="DXC18" s="257"/>
      <c r="DXD18" s="257"/>
      <c r="DXE18" s="257"/>
      <c r="DXF18" s="257"/>
      <c r="DXG18" s="257"/>
      <c r="DXH18" s="257"/>
      <c r="DXI18" s="257"/>
      <c r="DXJ18" s="257"/>
      <c r="DXK18" s="257"/>
      <c r="DXL18" s="257"/>
      <c r="DXM18" s="257"/>
      <c r="DXN18" s="257"/>
      <c r="DXO18" s="257"/>
      <c r="DXP18" s="257"/>
      <c r="DXQ18" s="257"/>
      <c r="DXR18" s="257"/>
      <c r="DXS18" s="257"/>
      <c r="DXT18" s="257"/>
      <c r="DXU18" s="257"/>
      <c r="DXV18" s="257"/>
      <c r="DXW18" s="257"/>
      <c r="DXX18" s="257"/>
      <c r="DXY18" s="257"/>
      <c r="DXZ18" s="257"/>
      <c r="DYA18" s="257"/>
      <c r="DYB18" s="257"/>
      <c r="DYC18" s="257"/>
      <c r="DYD18" s="257"/>
      <c r="DYE18" s="257"/>
      <c r="DYF18" s="257"/>
      <c r="DYG18" s="257"/>
      <c r="DYH18" s="257"/>
      <c r="DYI18" s="257"/>
      <c r="DYJ18" s="257"/>
      <c r="DYK18" s="257"/>
      <c r="DYL18" s="257"/>
      <c r="DYM18" s="257"/>
      <c r="DYN18" s="257"/>
      <c r="DYO18" s="257"/>
      <c r="DYP18" s="257"/>
      <c r="DYQ18" s="257"/>
      <c r="DYR18" s="257"/>
      <c r="DYS18" s="257"/>
      <c r="DYT18" s="257"/>
      <c r="DYU18" s="257"/>
      <c r="DYV18" s="257"/>
      <c r="DYW18" s="257"/>
      <c r="DYX18" s="257"/>
      <c r="DYY18" s="257"/>
      <c r="DYZ18" s="257"/>
      <c r="DZA18" s="257"/>
      <c r="DZB18" s="257"/>
      <c r="DZC18" s="257"/>
      <c r="DZD18" s="257"/>
      <c r="DZE18" s="257"/>
      <c r="DZF18" s="257"/>
      <c r="DZG18" s="257"/>
      <c r="DZH18" s="257"/>
      <c r="DZI18" s="257"/>
      <c r="DZJ18" s="257"/>
      <c r="DZK18" s="257"/>
      <c r="DZL18" s="257"/>
      <c r="DZM18" s="257"/>
      <c r="DZN18" s="257"/>
      <c r="DZO18" s="257"/>
      <c r="DZP18" s="257"/>
      <c r="DZQ18" s="257"/>
      <c r="DZR18" s="257"/>
      <c r="DZS18" s="257"/>
      <c r="DZT18" s="257"/>
      <c r="DZU18" s="257"/>
      <c r="DZV18" s="257"/>
      <c r="DZW18" s="257"/>
      <c r="DZX18" s="257"/>
      <c r="DZY18" s="257"/>
      <c r="DZZ18" s="257"/>
      <c r="EAA18" s="257"/>
      <c r="EAB18" s="257"/>
      <c r="EAC18" s="257"/>
      <c r="EAD18" s="257"/>
      <c r="EAE18" s="257"/>
      <c r="EAF18" s="257"/>
      <c r="EAG18" s="257"/>
      <c r="EAH18" s="257"/>
      <c r="EAI18" s="257"/>
      <c r="EAJ18" s="257"/>
      <c r="EAK18" s="257"/>
      <c r="EAL18" s="257"/>
      <c r="EAM18" s="257"/>
      <c r="EAN18" s="257"/>
      <c r="EAO18" s="257"/>
      <c r="EAP18" s="257"/>
      <c r="EAQ18" s="257"/>
      <c r="EAR18" s="257"/>
      <c r="EAS18" s="257"/>
      <c r="EAT18" s="257"/>
      <c r="EAU18" s="257"/>
      <c r="EAV18" s="257"/>
      <c r="EAW18" s="257"/>
      <c r="EAX18" s="257"/>
      <c r="EAY18" s="257"/>
      <c r="EAZ18" s="257"/>
      <c r="EBA18" s="257"/>
      <c r="EBB18" s="257"/>
      <c r="EBC18" s="257"/>
      <c r="EBD18" s="257"/>
      <c r="EBE18" s="257"/>
      <c r="EBF18" s="257"/>
      <c r="EBG18" s="257"/>
      <c r="EBH18" s="257"/>
      <c r="EBI18" s="257"/>
      <c r="EBJ18" s="257"/>
      <c r="EBK18" s="257"/>
      <c r="EBL18" s="257"/>
      <c r="EBM18" s="257"/>
      <c r="EBN18" s="257"/>
      <c r="EBO18" s="257"/>
      <c r="EBP18" s="257"/>
      <c r="EBQ18" s="257"/>
      <c r="EBR18" s="257"/>
      <c r="EBS18" s="257"/>
      <c r="EBT18" s="257"/>
      <c r="EBU18" s="257"/>
      <c r="EBV18" s="257"/>
      <c r="EBW18" s="257"/>
      <c r="EBX18" s="257"/>
      <c r="EBY18" s="257"/>
      <c r="EBZ18" s="257"/>
      <c r="ECA18" s="257"/>
      <c r="ECB18" s="257"/>
      <c r="ECC18" s="257"/>
      <c r="ECD18" s="257"/>
      <c r="ECE18" s="257"/>
      <c r="ECF18" s="257"/>
      <c r="ECG18" s="257"/>
      <c r="ECH18" s="257"/>
      <c r="ECI18" s="257"/>
      <c r="ECJ18" s="257"/>
      <c r="ECK18" s="257"/>
      <c r="ECL18" s="257"/>
      <c r="ECM18" s="257"/>
      <c r="ECN18" s="257"/>
      <c r="ECO18" s="257"/>
      <c r="ECP18" s="257"/>
      <c r="ECQ18" s="257"/>
      <c r="ECR18" s="257"/>
      <c r="ECS18" s="257"/>
      <c r="ECT18" s="257"/>
      <c r="ECU18" s="257"/>
      <c r="ECV18" s="257"/>
      <c r="ECW18" s="257"/>
      <c r="ECX18" s="257"/>
      <c r="ECY18" s="257"/>
      <c r="ECZ18" s="257"/>
      <c r="EDA18" s="257"/>
      <c r="EDB18" s="257"/>
      <c r="EDC18" s="257"/>
      <c r="EDD18" s="257"/>
      <c r="EDE18" s="257"/>
      <c r="EDF18" s="257"/>
      <c r="EDG18" s="257"/>
      <c r="EDH18" s="257"/>
      <c r="EDI18" s="257"/>
      <c r="EDJ18" s="257"/>
      <c r="EDK18" s="257"/>
      <c r="EDL18" s="257"/>
      <c r="EDM18" s="257"/>
      <c r="EDN18" s="257"/>
      <c r="EDO18" s="257"/>
      <c r="EDP18" s="257"/>
      <c r="EDQ18" s="257"/>
      <c r="EDR18" s="257"/>
      <c r="EDS18" s="257"/>
      <c r="EDT18" s="257"/>
      <c r="EDU18" s="257"/>
      <c r="EDV18" s="257"/>
      <c r="EDW18" s="257"/>
      <c r="EDX18" s="257"/>
      <c r="EDY18" s="257"/>
      <c r="EDZ18" s="257"/>
      <c r="EEA18" s="257"/>
      <c r="EEB18" s="257"/>
      <c r="EEC18" s="257"/>
      <c r="EED18" s="257"/>
      <c r="EEE18" s="257"/>
      <c r="EEF18" s="257"/>
      <c r="EEG18" s="257"/>
      <c r="EEH18" s="257"/>
      <c r="EEI18" s="257"/>
      <c r="EEJ18" s="257"/>
      <c r="EEK18" s="257"/>
      <c r="EEL18" s="257"/>
      <c r="EEM18" s="257"/>
      <c r="EEN18" s="257"/>
      <c r="EEO18" s="257"/>
      <c r="EEP18" s="257"/>
      <c r="EEQ18" s="257"/>
      <c r="EER18" s="257"/>
      <c r="EES18" s="257"/>
      <c r="EET18" s="257"/>
      <c r="EEU18" s="257"/>
      <c r="EEV18" s="257"/>
      <c r="EEW18" s="257"/>
      <c r="EEX18" s="257"/>
      <c r="EEY18" s="257"/>
      <c r="EEZ18" s="257"/>
      <c r="EFA18" s="257"/>
      <c r="EFB18" s="257"/>
      <c r="EFC18" s="257"/>
      <c r="EFD18" s="257"/>
      <c r="EFE18" s="257"/>
      <c r="EFF18" s="257"/>
      <c r="EFG18" s="257"/>
      <c r="EFH18" s="257"/>
      <c r="EFI18" s="257"/>
      <c r="EFJ18" s="257"/>
      <c r="EFK18" s="257"/>
      <c r="EFL18" s="257"/>
      <c r="EFM18" s="257"/>
      <c r="EFN18" s="257"/>
      <c r="EFO18" s="257"/>
      <c r="EFP18" s="257"/>
      <c r="EFQ18" s="257"/>
      <c r="EFR18" s="257"/>
      <c r="EFS18" s="257"/>
      <c r="EFT18" s="257"/>
      <c r="EFU18" s="257"/>
      <c r="EFV18" s="257"/>
      <c r="EFW18" s="257"/>
      <c r="EFX18" s="257"/>
      <c r="EFY18" s="257"/>
      <c r="EFZ18" s="257"/>
      <c r="EGA18" s="257"/>
      <c r="EGB18" s="257"/>
      <c r="EGC18" s="257"/>
      <c r="EGD18" s="257"/>
      <c r="EGE18" s="257"/>
      <c r="EGF18" s="257"/>
      <c r="EGG18" s="257"/>
      <c r="EGH18" s="257"/>
      <c r="EGI18" s="257"/>
      <c r="EGJ18" s="257"/>
      <c r="EGK18" s="257"/>
      <c r="EGL18" s="257"/>
      <c r="EGM18" s="257"/>
      <c r="EGN18" s="257"/>
      <c r="EGO18" s="257"/>
      <c r="EGP18" s="257"/>
      <c r="EGQ18" s="257"/>
      <c r="EGR18" s="257"/>
      <c r="EGS18" s="257"/>
      <c r="EGT18" s="257"/>
      <c r="EGU18" s="257"/>
      <c r="EGV18" s="257"/>
      <c r="EGW18" s="257"/>
      <c r="EGX18" s="257"/>
      <c r="EGY18" s="257"/>
      <c r="EGZ18" s="257"/>
      <c r="EHA18" s="257"/>
      <c r="EHB18" s="257"/>
      <c r="EHC18" s="257"/>
      <c r="EHD18" s="257"/>
      <c r="EHE18" s="257"/>
      <c r="EHF18" s="257"/>
      <c r="EHG18" s="257"/>
      <c r="EHH18" s="257"/>
      <c r="EHI18" s="257"/>
      <c r="EHJ18" s="257"/>
      <c r="EHK18" s="257"/>
      <c r="EHL18" s="257"/>
      <c r="EHM18" s="257"/>
      <c r="EHN18" s="257"/>
      <c r="EHO18" s="257"/>
      <c r="EHP18" s="257"/>
      <c r="EHQ18" s="257"/>
      <c r="EHR18" s="257"/>
      <c r="EHS18" s="257"/>
      <c r="EHT18" s="257"/>
      <c r="EHU18" s="257"/>
      <c r="EHV18" s="257"/>
      <c r="EHW18" s="257"/>
      <c r="EHX18" s="257"/>
      <c r="EHY18" s="257"/>
      <c r="EHZ18" s="257"/>
      <c r="EIA18" s="257"/>
      <c r="EIB18" s="257"/>
      <c r="EIC18" s="257"/>
      <c r="EID18" s="257"/>
      <c r="EIE18" s="257"/>
      <c r="EIF18" s="257"/>
      <c r="EIG18" s="257"/>
      <c r="EIH18" s="257"/>
      <c r="EII18" s="257"/>
      <c r="EIJ18" s="257"/>
      <c r="EIK18" s="257"/>
      <c r="EIL18" s="257"/>
      <c r="EIM18" s="257"/>
      <c r="EIN18" s="257"/>
      <c r="EIO18" s="257"/>
      <c r="EIP18" s="257"/>
      <c r="EIQ18" s="257"/>
      <c r="EIR18" s="257"/>
      <c r="EIS18" s="257"/>
      <c r="EIT18" s="257"/>
      <c r="EIU18" s="257"/>
      <c r="EIV18" s="257"/>
      <c r="EIW18" s="257"/>
      <c r="EIX18" s="257"/>
      <c r="EIY18" s="257"/>
      <c r="EIZ18" s="257"/>
      <c r="EJA18" s="257"/>
      <c r="EJB18" s="257"/>
      <c r="EJC18" s="257"/>
      <c r="EJD18" s="257"/>
      <c r="EJE18" s="257"/>
      <c r="EJF18" s="257"/>
      <c r="EJG18" s="257"/>
      <c r="EJH18" s="257"/>
      <c r="EJI18" s="257"/>
      <c r="EJJ18" s="257"/>
      <c r="EJK18" s="257"/>
      <c r="EJL18" s="257"/>
      <c r="EJM18" s="257"/>
      <c r="EJN18" s="257"/>
      <c r="EJO18" s="257"/>
      <c r="EJP18" s="257"/>
      <c r="EJQ18" s="257"/>
      <c r="EJR18" s="257"/>
      <c r="EJS18" s="257"/>
      <c r="EJT18" s="257"/>
      <c r="EJU18" s="257"/>
      <c r="EJV18" s="257"/>
      <c r="EJW18" s="257"/>
      <c r="EJX18" s="257"/>
      <c r="EJY18" s="257"/>
      <c r="EJZ18" s="257"/>
      <c r="EKA18" s="257"/>
      <c r="EKB18" s="257"/>
      <c r="EKC18" s="257"/>
      <c r="EKD18" s="257"/>
      <c r="EKE18" s="257"/>
      <c r="EKF18" s="257"/>
      <c r="EKG18" s="257"/>
      <c r="EKH18" s="257"/>
      <c r="EKI18" s="257"/>
      <c r="EKJ18" s="257"/>
      <c r="EKK18" s="257"/>
      <c r="EKL18" s="257"/>
      <c r="EKM18" s="257"/>
      <c r="EKN18" s="257"/>
      <c r="EKO18" s="257"/>
      <c r="EKP18" s="257"/>
      <c r="EKQ18" s="257"/>
      <c r="EKR18" s="257"/>
      <c r="EKS18" s="257"/>
      <c r="EKT18" s="257"/>
      <c r="EKU18" s="257"/>
      <c r="EKV18" s="257"/>
      <c r="EKW18" s="257"/>
      <c r="EKX18" s="257"/>
      <c r="EKY18" s="257"/>
      <c r="EKZ18" s="257"/>
      <c r="ELA18" s="257"/>
      <c r="ELB18" s="257"/>
      <c r="ELC18" s="257"/>
      <c r="ELD18" s="257"/>
      <c r="ELE18" s="257"/>
      <c r="ELF18" s="257"/>
      <c r="ELG18" s="257"/>
      <c r="ELH18" s="257"/>
      <c r="ELI18" s="257"/>
      <c r="ELJ18" s="257"/>
      <c r="ELK18" s="257"/>
      <c r="ELL18" s="257"/>
      <c r="ELM18" s="257"/>
      <c r="ELN18" s="257"/>
      <c r="ELO18" s="257"/>
      <c r="ELP18" s="257"/>
      <c r="ELQ18" s="257"/>
      <c r="ELR18" s="257"/>
      <c r="ELS18" s="257"/>
      <c r="ELT18" s="257"/>
      <c r="ELU18" s="257"/>
      <c r="ELV18" s="257"/>
      <c r="ELW18" s="257"/>
      <c r="ELX18" s="257"/>
      <c r="ELY18" s="257"/>
      <c r="ELZ18" s="257"/>
      <c r="EMA18" s="257"/>
      <c r="EMB18" s="257"/>
      <c r="EMC18" s="257"/>
      <c r="EMD18" s="257"/>
      <c r="EME18" s="257"/>
      <c r="EMF18" s="257"/>
      <c r="EMG18" s="257"/>
      <c r="EMH18" s="257"/>
      <c r="EMI18" s="257"/>
      <c r="EMJ18" s="257"/>
      <c r="EMK18" s="257"/>
      <c r="EML18" s="257"/>
      <c r="EMM18" s="257"/>
      <c r="EMN18" s="257"/>
      <c r="EMO18" s="257"/>
      <c r="EMP18" s="257"/>
      <c r="EMQ18" s="257"/>
      <c r="EMR18" s="257"/>
      <c r="EMS18" s="257"/>
      <c r="EMT18" s="257"/>
      <c r="EMU18" s="257"/>
      <c r="EMV18" s="257"/>
      <c r="EMW18" s="257"/>
      <c r="EMX18" s="257"/>
      <c r="EMY18" s="257"/>
      <c r="EMZ18" s="257"/>
      <c r="ENA18" s="257"/>
      <c r="ENB18" s="257"/>
      <c r="ENC18" s="257"/>
      <c r="END18" s="257"/>
      <c r="ENE18" s="257"/>
      <c r="ENF18" s="257"/>
      <c r="ENG18" s="257"/>
      <c r="ENH18" s="257"/>
      <c r="ENI18" s="257"/>
      <c r="ENJ18" s="257"/>
      <c r="ENK18" s="257"/>
      <c r="ENL18" s="257"/>
      <c r="ENM18" s="257"/>
      <c r="ENN18" s="257"/>
      <c r="ENO18" s="257"/>
      <c r="ENP18" s="257"/>
      <c r="ENQ18" s="257"/>
      <c r="ENR18" s="257"/>
      <c r="ENS18" s="257"/>
      <c r="ENT18" s="257"/>
      <c r="ENU18" s="257"/>
      <c r="ENV18" s="257"/>
      <c r="ENW18" s="257"/>
      <c r="ENX18" s="257"/>
      <c r="ENY18" s="257"/>
      <c r="ENZ18" s="257"/>
      <c r="EOA18" s="257"/>
      <c r="EOB18" s="257"/>
      <c r="EOC18" s="257"/>
      <c r="EOD18" s="257"/>
      <c r="EOE18" s="257"/>
      <c r="EOF18" s="257"/>
      <c r="EOG18" s="257"/>
      <c r="EOH18" s="257"/>
      <c r="EOI18" s="257"/>
      <c r="EOJ18" s="257"/>
      <c r="EOK18" s="257"/>
      <c r="EOL18" s="257"/>
      <c r="EOM18" s="257"/>
      <c r="EON18" s="257"/>
      <c r="EOO18" s="257"/>
      <c r="EOP18" s="257"/>
      <c r="EOQ18" s="257"/>
      <c r="EOR18" s="257"/>
      <c r="EOS18" s="257"/>
      <c r="EOT18" s="257"/>
      <c r="EOU18" s="257"/>
      <c r="EOV18" s="257"/>
      <c r="EOW18" s="257"/>
      <c r="EOX18" s="257"/>
      <c r="EOY18" s="257"/>
      <c r="EOZ18" s="257"/>
      <c r="EPA18" s="257"/>
      <c r="EPB18" s="257"/>
      <c r="EPC18" s="257"/>
      <c r="EPD18" s="257"/>
      <c r="EPE18" s="257"/>
      <c r="EPF18" s="257"/>
      <c r="EPG18" s="257"/>
      <c r="EPH18" s="257"/>
      <c r="EPI18" s="257"/>
      <c r="EPJ18" s="257"/>
      <c r="EPK18" s="257"/>
      <c r="EPL18" s="257"/>
      <c r="EPM18" s="257"/>
      <c r="EPN18" s="257"/>
      <c r="EPO18" s="257"/>
      <c r="EPP18" s="257"/>
      <c r="EPQ18" s="257"/>
      <c r="EPR18" s="257"/>
      <c r="EPS18" s="257"/>
      <c r="EPT18" s="257"/>
      <c r="EPU18" s="257"/>
      <c r="EPV18" s="257"/>
      <c r="EPW18" s="257"/>
      <c r="EPX18" s="257"/>
      <c r="EPY18" s="257"/>
      <c r="EPZ18" s="257"/>
      <c r="EQA18" s="257"/>
      <c r="EQB18" s="257"/>
      <c r="EQC18" s="257"/>
      <c r="EQD18" s="257"/>
      <c r="EQE18" s="257"/>
      <c r="EQF18" s="257"/>
      <c r="EQG18" s="257"/>
      <c r="EQH18" s="257"/>
      <c r="EQI18" s="257"/>
      <c r="EQJ18" s="257"/>
      <c r="EQK18" s="257"/>
      <c r="EQL18" s="257"/>
      <c r="EQM18" s="257"/>
      <c r="EQN18" s="257"/>
      <c r="EQO18" s="257"/>
      <c r="EQP18" s="257"/>
      <c r="EQQ18" s="257"/>
      <c r="EQR18" s="257"/>
      <c r="EQS18" s="257"/>
      <c r="EQT18" s="257"/>
      <c r="EQU18" s="257"/>
      <c r="EQV18" s="257"/>
      <c r="EQW18" s="257"/>
      <c r="EQX18" s="257"/>
      <c r="EQY18" s="257"/>
      <c r="EQZ18" s="257"/>
      <c r="ERA18" s="257"/>
      <c r="ERB18" s="257"/>
      <c r="ERC18" s="257"/>
      <c r="ERD18" s="257"/>
      <c r="ERE18" s="257"/>
      <c r="ERF18" s="257"/>
      <c r="ERG18" s="257"/>
      <c r="ERH18" s="257"/>
      <c r="ERI18" s="257"/>
      <c r="ERJ18" s="257"/>
      <c r="ERK18" s="257"/>
      <c r="ERL18" s="257"/>
      <c r="ERM18" s="257"/>
      <c r="ERN18" s="257"/>
      <c r="ERO18" s="257"/>
      <c r="ERP18" s="257"/>
      <c r="ERQ18" s="257"/>
      <c r="ERR18" s="257"/>
      <c r="ERS18" s="257"/>
      <c r="ERT18" s="257"/>
      <c r="ERU18" s="257"/>
      <c r="ERV18" s="257"/>
      <c r="ERW18" s="257"/>
      <c r="ERX18" s="257"/>
      <c r="ERY18" s="257"/>
      <c r="ERZ18" s="257"/>
      <c r="ESA18" s="257"/>
      <c r="ESB18" s="257"/>
      <c r="ESC18" s="257"/>
      <c r="ESD18" s="257"/>
      <c r="ESE18" s="257"/>
      <c r="ESF18" s="257"/>
      <c r="ESG18" s="257"/>
      <c r="ESH18" s="257"/>
      <c r="ESI18" s="257"/>
      <c r="ESJ18" s="257"/>
      <c r="ESK18" s="257"/>
      <c r="ESL18" s="257"/>
      <c r="ESM18" s="257"/>
      <c r="ESN18" s="257"/>
      <c r="ESO18" s="257"/>
      <c r="ESP18" s="257"/>
      <c r="ESQ18" s="257"/>
      <c r="ESR18" s="257"/>
      <c r="ESS18" s="257"/>
      <c r="EST18" s="257"/>
      <c r="ESU18" s="257"/>
      <c r="ESV18" s="257"/>
      <c r="ESW18" s="257"/>
      <c r="ESX18" s="257"/>
      <c r="ESY18" s="257"/>
      <c r="ESZ18" s="257"/>
      <c r="ETA18" s="257"/>
      <c r="ETB18" s="257"/>
      <c r="ETC18" s="257"/>
      <c r="ETD18" s="257"/>
      <c r="ETE18" s="257"/>
      <c r="ETF18" s="257"/>
      <c r="ETG18" s="257"/>
      <c r="ETH18" s="257"/>
      <c r="ETI18" s="257"/>
      <c r="ETJ18" s="257"/>
      <c r="ETK18" s="257"/>
      <c r="ETL18" s="257"/>
      <c r="ETM18" s="257"/>
      <c r="ETN18" s="257"/>
      <c r="ETO18" s="257"/>
      <c r="ETP18" s="257"/>
      <c r="ETQ18" s="257"/>
      <c r="ETR18" s="257"/>
      <c r="ETS18" s="257"/>
      <c r="ETT18" s="257"/>
      <c r="ETU18" s="257"/>
      <c r="ETV18" s="257"/>
      <c r="ETW18" s="257"/>
      <c r="ETX18" s="257"/>
      <c r="ETY18" s="257"/>
      <c r="ETZ18" s="257"/>
      <c r="EUA18" s="257"/>
      <c r="EUB18" s="257"/>
      <c r="EUC18" s="257"/>
      <c r="EUD18" s="257"/>
      <c r="EUE18" s="257"/>
      <c r="EUF18" s="257"/>
      <c r="EUG18" s="257"/>
      <c r="EUH18" s="257"/>
      <c r="EUI18" s="257"/>
      <c r="EUJ18" s="257"/>
      <c r="EUK18" s="257"/>
      <c r="EUL18" s="257"/>
      <c r="EUM18" s="257"/>
      <c r="EUN18" s="257"/>
      <c r="EUO18" s="257"/>
      <c r="EUP18" s="257"/>
      <c r="EUQ18" s="257"/>
      <c r="EUR18" s="257"/>
      <c r="EUS18" s="257"/>
      <c r="EUT18" s="257"/>
      <c r="EUU18" s="257"/>
      <c r="EUV18" s="257"/>
      <c r="EUW18" s="257"/>
      <c r="EUX18" s="257"/>
      <c r="EUY18" s="257"/>
      <c r="EUZ18" s="257"/>
      <c r="EVA18" s="257"/>
      <c r="EVB18" s="257"/>
      <c r="EVC18" s="257"/>
      <c r="EVD18" s="257"/>
      <c r="EVE18" s="257"/>
      <c r="EVF18" s="257"/>
      <c r="EVG18" s="257"/>
      <c r="EVH18" s="257"/>
      <c r="EVI18" s="257"/>
      <c r="EVJ18" s="257"/>
      <c r="EVK18" s="257"/>
      <c r="EVL18" s="257"/>
      <c r="EVM18" s="257"/>
      <c r="EVN18" s="257"/>
      <c r="EVO18" s="257"/>
      <c r="EVP18" s="257"/>
      <c r="EVQ18" s="257"/>
      <c r="EVR18" s="257"/>
      <c r="EVS18" s="257"/>
      <c r="EVT18" s="257"/>
      <c r="EVU18" s="257"/>
      <c r="EVV18" s="257"/>
      <c r="EVW18" s="257"/>
      <c r="EVX18" s="257"/>
      <c r="EVY18" s="257"/>
      <c r="EVZ18" s="257"/>
      <c r="EWA18" s="257"/>
      <c r="EWB18" s="257"/>
      <c r="EWC18" s="257"/>
      <c r="EWD18" s="257"/>
      <c r="EWE18" s="257"/>
      <c r="EWF18" s="257"/>
      <c r="EWG18" s="257"/>
      <c r="EWH18" s="257"/>
      <c r="EWI18" s="257"/>
      <c r="EWJ18" s="257"/>
      <c r="EWK18" s="257"/>
      <c r="EWL18" s="257"/>
      <c r="EWM18" s="257"/>
      <c r="EWN18" s="257"/>
      <c r="EWO18" s="257"/>
      <c r="EWP18" s="257"/>
      <c r="EWQ18" s="257"/>
      <c r="EWR18" s="257"/>
      <c r="EWS18" s="257"/>
      <c r="EWT18" s="257"/>
      <c r="EWU18" s="257"/>
      <c r="EWV18" s="257"/>
      <c r="EWW18" s="257"/>
      <c r="EWX18" s="257"/>
      <c r="EWY18" s="257"/>
      <c r="EWZ18" s="257"/>
      <c r="EXA18" s="257"/>
      <c r="EXB18" s="257"/>
      <c r="EXC18" s="257"/>
      <c r="EXD18" s="257"/>
      <c r="EXE18" s="257"/>
      <c r="EXF18" s="257"/>
      <c r="EXG18" s="257"/>
      <c r="EXH18" s="257"/>
      <c r="EXI18" s="257"/>
      <c r="EXJ18" s="257"/>
      <c r="EXK18" s="257"/>
      <c r="EXL18" s="257"/>
      <c r="EXM18" s="257"/>
      <c r="EXN18" s="257"/>
      <c r="EXO18" s="257"/>
      <c r="EXP18" s="257"/>
      <c r="EXQ18" s="257"/>
      <c r="EXR18" s="257"/>
      <c r="EXS18" s="257"/>
      <c r="EXT18" s="257"/>
      <c r="EXU18" s="257"/>
      <c r="EXV18" s="257"/>
      <c r="EXW18" s="257"/>
      <c r="EXX18" s="257"/>
      <c r="EXY18" s="257"/>
      <c r="EXZ18" s="257"/>
      <c r="EYA18" s="257"/>
      <c r="EYB18" s="257"/>
      <c r="EYC18" s="257"/>
      <c r="EYD18" s="257"/>
      <c r="EYE18" s="257"/>
      <c r="EYF18" s="257"/>
      <c r="EYG18" s="257"/>
      <c r="EYH18" s="257"/>
      <c r="EYI18" s="257"/>
      <c r="EYJ18" s="257"/>
      <c r="EYK18" s="257"/>
      <c r="EYL18" s="257"/>
      <c r="EYM18" s="257"/>
      <c r="EYN18" s="257"/>
      <c r="EYO18" s="257"/>
      <c r="EYP18" s="257"/>
      <c r="EYQ18" s="257"/>
      <c r="EYR18" s="257"/>
      <c r="EYS18" s="257"/>
      <c r="EYT18" s="257"/>
      <c r="EYU18" s="257"/>
      <c r="EYV18" s="257"/>
      <c r="EYW18" s="257"/>
      <c r="EYX18" s="257"/>
      <c r="EYY18" s="257"/>
      <c r="EYZ18" s="257"/>
      <c r="EZA18" s="257"/>
      <c r="EZB18" s="257"/>
      <c r="EZC18" s="257"/>
      <c r="EZD18" s="257"/>
      <c r="EZE18" s="257"/>
      <c r="EZF18" s="257"/>
      <c r="EZG18" s="257"/>
      <c r="EZH18" s="257"/>
      <c r="EZI18" s="257"/>
      <c r="EZJ18" s="257"/>
      <c r="EZK18" s="257"/>
      <c r="EZL18" s="257"/>
      <c r="EZM18" s="257"/>
      <c r="EZN18" s="257"/>
      <c r="EZO18" s="257"/>
      <c r="EZP18" s="257"/>
      <c r="EZQ18" s="257"/>
      <c r="EZR18" s="257"/>
      <c r="EZS18" s="257"/>
      <c r="EZT18" s="257"/>
      <c r="EZU18" s="257"/>
      <c r="EZV18" s="257"/>
      <c r="EZW18" s="257"/>
      <c r="EZX18" s="257"/>
      <c r="EZY18" s="257"/>
      <c r="EZZ18" s="257"/>
      <c r="FAA18" s="257"/>
      <c r="FAB18" s="257"/>
      <c r="FAC18" s="257"/>
      <c r="FAD18" s="257"/>
      <c r="FAE18" s="257"/>
      <c r="FAF18" s="257"/>
      <c r="FAG18" s="257"/>
      <c r="FAH18" s="257"/>
      <c r="FAI18" s="257"/>
      <c r="FAJ18" s="257"/>
      <c r="FAK18" s="257"/>
      <c r="FAL18" s="257"/>
      <c r="FAM18" s="257"/>
      <c r="FAN18" s="257"/>
      <c r="FAO18" s="257"/>
      <c r="FAP18" s="257"/>
      <c r="FAQ18" s="257"/>
      <c r="FAR18" s="257"/>
      <c r="FAS18" s="257"/>
      <c r="FAT18" s="257"/>
      <c r="FAU18" s="257"/>
      <c r="FAV18" s="257"/>
      <c r="FAW18" s="257"/>
      <c r="FAX18" s="257"/>
      <c r="FAY18" s="257"/>
      <c r="FAZ18" s="257"/>
      <c r="FBA18" s="257"/>
      <c r="FBB18" s="257"/>
      <c r="FBC18" s="257"/>
      <c r="FBD18" s="257"/>
      <c r="FBE18" s="257"/>
      <c r="FBF18" s="257"/>
      <c r="FBG18" s="257"/>
      <c r="FBH18" s="257"/>
      <c r="FBI18" s="257"/>
      <c r="FBJ18" s="257"/>
      <c r="FBK18" s="257"/>
      <c r="FBL18" s="257"/>
      <c r="FBM18" s="257"/>
      <c r="FBN18" s="257"/>
      <c r="FBO18" s="257"/>
      <c r="FBP18" s="257"/>
      <c r="FBQ18" s="257"/>
      <c r="FBR18" s="257"/>
      <c r="FBS18" s="257"/>
      <c r="FBT18" s="257"/>
      <c r="FBU18" s="257"/>
      <c r="FBV18" s="257"/>
      <c r="FBW18" s="257"/>
      <c r="FBX18" s="257"/>
      <c r="FBY18" s="257"/>
      <c r="FBZ18" s="257"/>
      <c r="FCA18" s="257"/>
      <c r="FCB18" s="257"/>
      <c r="FCC18" s="257"/>
      <c r="FCD18" s="257"/>
      <c r="FCE18" s="257"/>
      <c r="FCF18" s="257"/>
      <c r="FCG18" s="257"/>
      <c r="FCH18" s="257"/>
      <c r="FCI18" s="257"/>
      <c r="FCJ18" s="257"/>
      <c r="FCK18" s="257"/>
      <c r="FCL18" s="257"/>
      <c r="FCM18" s="257"/>
      <c r="FCN18" s="257"/>
      <c r="FCO18" s="257"/>
      <c r="FCP18" s="257"/>
      <c r="FCQ18" s="257"/>
      <c r="FCR18" s="257"/>
      <c r="FCS18" s="257"/>
      <c r="FCT18" s="257"/>
      <c r="FCU18" s="257"/>
      <c r="FCV18" s="257"/>
      <c r="FCW18" s="257"/>
      <c r="FCX18" s="257"/>
      <c r="FCY18" s="257"/>
      <c r="FCZ18" s="257"/>
      <c r="FDA18" s="257"/>
      <c r="FDB18" s="257"/>
      <c r="FDC18" s="257"/>
      <c r="FDD18" s="257"/>
      <c r="FDE18" s="257"/>
      <c r="FDF18" s="257"/>
      <c r="FDG18" s="257"/>
      <c r="FDH18" s="257"/>
      <c r="FDI18" s="257"/>
      <c r="FDJ18" s="257"/>
      <c r="FDK18" s="257"/>
      <c r="FDL18" s="257"/>
      <c r="FDM18" s="257"/>
      <c r="FDN18" s="257"/>
      <c r="FDO18" s="257"/>
      <c r="FDP18" s="257"/>
      <c r="FDQ18" s="257"/>
      <c r="FDR18" s="257"/>
      <c r="FDS18" s="257"/>
      <c r="FDT18" s="257"/>
      <c r="FDU18" s="257"/>
      <c r="FDV18" s="257"/>
      <c r="FDW18" s="257"/>
      <c r="FDX18" s="257"/>
      <c r="FDY18" s="257"/>
      <c r="FDZ18" s="257"/>
      <c r="FEA18" s="257"/>
      <c r="FEB18" s="257"/>
      <c r="FEC18" s="257"/>
      <c r="FED18" s="257"/>
      <c r="FEE18" s="257"/>
      <c r="FEF18" s="257"/>
      <c r="FEG18" s="257"/>
      <c r="FEH18" s="257"/>
      <c r="FEI18" s="257"/>
      <c r="FEJ18" s="257"/>
      <c r="FEK18" s="257"/>
      <c r="FEL18" s="257"/>
      <c r="FEM18" s="257"/>
      <c r="FEN18" s="257"/>
      <c r="FEO18" s="257"/>
      <c r="FEP18" s="257"/>
      <c r="FEQ18" s="257"/>
      <c r="FER18" s="257"/>
      <c r="FES18" s="257"/>
      <c r="FET18" s="257"/>
      <c r="FEU18" s="257"/>
      <c r="FEV18" s="257"/>
      <c r="FEW18" s="257"/>
      <c r="FEX18" s="257"/>
      <c r="FEY18" s="257"/>
      <c r="FEZ18" s="257"/>
      <c r="FFA18" s="257"/>
      <c r="FFB18" s="257"/>
      <c r="FFC18" s="257"/>
      <c r="FFD18" s="257"/>
      <c r="FFE18" s="257"/>
      <c r="FFF18" s="257"/>
      <c r="FFG18" s="257"/>
      <c r="FFH18" s="257"/>
      <c r="FFI18" s="257"/>
      <c r="FFJ18" s="257"/>
      <c r="FFK18" s="257"/>
      <c r="FFL18" s="257"/>
      <c r="FFM18" s="257"/>
      <c r="FFN18" s="257"/>
      <c r="FFO18" s="257"/>
      <c r="FFP18" s="257"/>
      <c r="FFQ18" s="257"/>
      <c r="FFR18" s="257"/>
      <c r="FFS18" s="257"/>
      <c r="FFT18" s="257"/>
      <c r="FFU18" s="257"/>
      <c r="FFV18" s="257"/>
      <c r="FFW18" s="257"/>
      <c r="FFX18" s="257"/>
      <c r="FFY18" s="257"/>
      <c r="FFZ18" s="257"/>
      <c r="FGA18" s="257"/>
      <c r="FGB18" s="257"/>
      <c r="FGC18" s="257"/>
      <c r="FGD18" s="257"/>
      <c r="FGE18" s="257"/>
      <c r="FGF18" s="257"/>
      <c r="FGG18" s="257"/>
      <c r="FGH18" s="257"/>
      <c r="FGI18" s="257"/>
      <c r="FGJ18" s="257"/>
      <c r="FGK18" s="257"/>
      <c r="FGL18" s="257"/>
      <c r="FGM18" s="257"/>
      <c r="FGN18" s="257"/>
      <c r="FGO18" s="257"/>
      <c r="FGP18" s="257"/>
      <c r="FGQ18" s="257"/>
      <c r="FGR18" s="257"/>
      <c r="FGS18" s="257"/>
      <c r="FGT18" s="257"/>
      <c r="FGU18" s="257"/>
      <c r="FGV18" s="257"/>
      <c r="FGW18" s="257"/>
      <c r="FGX18" s="257"/>
      <c r="FGY18" s="257"/>
      <c r="FGZ18" s="257"/>
      <c r="FHA18" s="257"/>
      <c r="FHB18" s="257"/>
      <c r="FHC18" s="257"/>
      <c r="FHD18" s="257"/>
      <c r="FHE18" s="257"/>
      <c r="FHF18" s="257"/>
      <c r="FHG18" s="257"/>
      <c r="FHH18" s="257"/>
      <c r="FHI18" s="257"/>
      <c r="FHJ18" s="257"/>
      <c r="FHK18" s="257"/>
      <c r="FHL18" s="257"/>
      <c r="FHM18" s="257"/>
      <c r="FHN18" s="257"/>
      <c r="FHO18" s="257"/>
      <c r="FHP18" s="257"/>
      <c r="FHQ18" s="257"/>
      <c r="FHR18" s="257"/>
      <c r="FHS18" s="257"/>
      <c r="FHT18" s="257"/>
      <c r="FHU18" s="257"/>
      <c r="FHV18" s="257"/>
      <c r="FHW18" s="257"/>
      <c r="FHX18" s="257"/>
      <c r="FHY18" s="257"/>
      <c r="FHZ18" s="257"/>
      <c r="FIA18" s="257"/>
      <c r="FIB18" s="257"/>
      <c r="FIC18" s="257"/>
      <c r="FID18" s="257"/>
      <c r="FIE18" s="257"/>
      <c r="FIF18" s="257"/>
      <c r="FIG18" s="257"/>
      <c r="FIH18" s="257"/>
      <c r="FII18" s="257"/>
      <c r="FIJ18" s="257"/>
      <c r="FIK18" s="257"/>
      <c r="FIL18" s="257"/>
      <c r="FIM18" s="257"/>
      <c r="FIN18" s="257"/>
      <c r="FIO18" s="257"/>
      <c r="FIP18" s="257"/>
      <c r="FIQ18" s="257"/>
      <c r="FIR18" s="257"/>
      <c r="FIS18" s="257"/>
      <c r="FIT18" s="257"/>
      <c r="FIU18" s="257"/>
      <c r="FIV18" s="257"/>
      <c r="FIW18" s="257"/>
      <c r="FIX18" s="257"/>
      <c r="FIY18" s="257"/>
      <c r="FIZ18" s="257"/>
      <c r="FJA18" s="257"/>
      <c r="FJB18" s="257"/>
      <c r="FJC18" s="257"/>
      <c r="FJD18" s="257"/>
      <c r="FJE18" s="257"/>
      <c r="FJF18" s="257"/>
      <c r="FJG18" s="257"/>
      <c r="FJH18" s="257"/>
      <c r="FJI18" s="257"/>
      <c r="FJJ18" s="257"/>
      <c r="FJK18" s="257"/>
      <c r="FJL18" s="257"/>
      <c r="FJM18" s="257"/>
      <c r="FJN18" s="257"/>
      <c r="FJO18" s="257"/>
      <c r="FJP18" s="257"/>
      <c r="FJQ18" s="257"/>
      <c r="FJR18" s="257"/>
      <c r="FJS18" s="257"/>
      <c r="FJT18" s="257"/>
      <c r="FJU18" s="257"/>
      <c r="FJV18" s="257"/>
      <c r="FJW18" s="257"/>
      <c r="FJX18" s="257"/>
      <c r="FJY18" s="257"/>
      <c r="FJZ18" s="257"/>
      <c r="FKA18" s="257"/>
      <c r="FKB18" s="257"/>
      <c r="FKC18" s="257"/>
      <c r="FKD18" s="257"/>
      <c r="FKE18" s="257"/>
      <c r="FKF18" s="257"/>
      <c r="FKG18" s="257"/>
      <c r="FKH18" s="257"/>
      <c r="FKI18" s="257"/>
      <c r="FKJ18" s="257"/>
      <c r="FKK18" s="257"/>
      <c r="FKL18" s="257"/>
      <c r="FKM18" s="257"/>
      <c r="FKN18" s="257"/>
      <c r="FKO18" s="257"/>
      <c r="FKP18" s="257"/>
      <c r="FKQ18" s="257"/>
      <c r="FKR18" s="257"/>
      <c r="FKS18" s="257"/>
      <c r="FKT18" s="257"/>
      <c r="FKU18" s="257"/>
      <c r="FKV18" s="257"/>
      <c r="FKW18" s="257"/>
      <c r="FKX18" s="257"/>
      <c r="FKY18" s="257"/>
      <c r="FKZ18" s="257"/>
      <c r="FLA18" s="257"/>
      <c r="FLB18" s="257"/>
      <c r="FLC18" s="257"/>
      <c r="FLD18" s="257"/>
      <c r="FLE18" s="257"/>
      <c r="FLF18" s="257"/>
      <c r="FLG18" s="257"/>
      <c r="FLH18" s="257"/>
      <c r="FLI18" s="257"/>
      <c r="FLJ18" s="257"/>
      <c r="FLK18" s="257"/>
      <c r="FLL18" s="257"/>
      <c r="FLM18" s="257"/>
      <c r="FLN18" s="257"/>
      <c r="FLO18" s="257"/>
      <c r="FLP18" s="257"/>
      <c r="FLQ18" s="257"/>
      <c r="FLR18" s="257"/>
      <c r="FLS18" s="257"/>
      <c r="FLT18" s="257"/>
      <c r="FLU18" s="257"/>
      <c r="FLV18" s="257"/>
      <c r="FLW18" s="257"/>
      <c r="FLX18" s="257"/>
      <c r="FLY18" s="257"/>
      <c r="FLZ18" s="257"/>
      <c r="FMA18" s="257"/>
      <c r="FMB18" s="257"/>
      <c r="FMC18" s="257"/>
      <c r="FMD18" s="257"/>
      <c r="FME18" s="257"/>
      <c r="FMF18" s="257"/>
      <c r="FMG18" s="257"/>
      <c r="FMH18" s="257"/>
      <c r="FMI18" s="257"/>
      <c r="FMJ18" s="257"/>
      <c r="FMK18" s="257"/>
      <c r="FML18" s="257"/>
      <c r="FMM18" s="257"/>
      <c r="FMN18" s="257"/>
      <c r="FMO18" s="257"/>
      <c r="FMP18" s="257"/>
      <c r="FMQ18" s="257"/>
      <c r="FMR18" s="257"/>
      <c r="FMS18" s="257"/>
      <c r="FMT18" s="257"/>
      <c r="FMU18" s="257"/>
      <c r="FMV18" s="257"/>
      <c r="FMW18" s="257"/>
      <c r="FMX18" s="257"/>
      <c r="FMY18" s="257"/>
      <c r="FMZ18" s="257"/>
      <c r="FNA18" s="257"/>
      <c r="FNB18" s="257"/>
      <c r="FNC18" s="257"/>
      <c r="FND18" s="257"/>
      <c r="FNE18" s="257"/>
      <c r="FNF18" s="257"/>
      <c r="FNG18" s="257"/>
      <c r="FNH18" s="257"/>
      <c r="FNI18" s="257"/>
      <c r="FNJ18" s="257"/>
      <c r="FNK18" s="257"/>
      <c r="FNL18" s="257"/>
      <c r="FNM18" s="257"/>
      <c r="FNN18" s="257"/>
      <c r="FNO18" s="257"/>
      <c r="FNP18" s="257"/>
      <c r="FNQ18" s="257"/>
      <c r="FNR18" s="257"/>
      <c r="FNS18" s="257"/>
      <c r="FNT18" s="257"/>
      <c r="FNU18" s="257"/>
      <c r="FNV18" s="257"/>
      <c r="FNW18" s="257"/>
      <c r="FNX18" s="257"/>
      <c r="FNY18" s="257"/>
      <c r="FNZ18" s="257"/>
      <c r="FOA18" s="257"/>
      <c r="FOB18" s="257"/>
      <c r="FOC18" s="257"/>
      <c r="FOD18" s="257"/>
      <c r="FOE18" s="257"/>
      <c r="FOF18" s="257"/>
      <c r="FOG18" s="257"/>
      <c r="FOH18" s="257"/>
      <c r="FOI18" s="257"/>
      <c r="FOJ18" s="257"/>
      <c r="FOK18" s="257"/>
      <c r="FOL18" s="257"/>
      <c r="FOM18" s="257"/>
      <c r="FON18" s="257"/>
      <c r="FOO18" s="257"/>
      <c r="FOP18" s="257"/>
      <c r="FOQ18" s="257"/>
      <c r="FOR18" s="257"/>
      <c r="FOS18" s="257"/>
      <c r="FOT18" s="257"/>
      <c r="FOU18" s="257"/>
      <c r="FOV18" s="257"/>
      <c r="FOW18" s="257"/>
      <c r="FOX18" s="257"/>
      <c r="FOY18" s="257"/>
      <c r="FOZ18" s="257"/>
      <c r="FPA18" s="257"/>
      <c r="FPB18" s="257"/>
      <c r="FPC18" s="257"/>
      <c r="FPD18" s="257"/>
      <c r="FPE18" s="257"/>
      <c r="FPF18" s="257"/>
      <c r="FPG18" s="257"/>
      <c r="FPH18" s="257"/>
      <c r="FPI18" s="257"/>
      <c r="FPJ18" s="257"/>
      <c r="FPK18" s="257"/>
      <c r="FPL18" s="257"/>
      <c r="FPM18" s="257"/>
      <c r="FPN18" s="257"/>
      <c r="FPO18" s="257"/>
      <c r="FPP18" s="257"/>
      <c r="FPQ18" s="257"/>
      <c r="FPR18" s="257"/>
      <c r="FPS18" s="257"/>
      <c r="FPT18" s="257"/>
      <c r="FPU18" s="257"/>
      <c r="FPV18" s="257"/>
      <c r="FPW18" s="257"/>
      <c r="FPX18" s="257"/>
      <c r="FPY18" s="257"/>
      <c r="FPZ18" s="257"/>
      <c r="FQA18" s="257"/>
      <c r="FQB18" s="257"/>
      <c r="FQC18" s="257"/>
      <c r="FQD18" s="257"/>
      <c r="FQE18" s="257"/>
      <c r="FQF18" s="257"/>
      <c r="FQG18" s="257"/>
      <c r="FQH18" s="257"/>
      <c r="FQI18" s="257"/>
      <c r="FQJ18" s="257"/>
      <c r="FQK18" s="257"/>
      <c r="FQL18" s="257"/>
      <c r="FQM18" s="257"/>
      <c r="FQN18" s="257"/>
      <c r="FQO18" s="257"/>
      <c r="FQP18" s="257"/>
      <c r="FQQ18" s="257"/>
      <c r="FQR18" s="257"/>
      <c r="FQS18" s="257"/>
      <c r="FQT18" s="257"/>
      <c r="FQU18" s="257"/>
      <c r="FQV18" s="257"/>
      <c r="FQW18" s="257"/>
      <c r="FQX18" s="257"/>
      <c r="FQY18" s="257"/>
      <c r="FQZ18" s="257"/>
      <c r="FRA18" s="257"/>
      <c r="FRB18" s="257"/>
      <c r="FRC18" s="257"/>
      <c r="FRD18" s="257"/>
      <c r="FRE18" s="257"/>
      <c r="FRF18" s="257"/>
      <c r="FRG18" s="257"/>
      <c r="FRH18" s="257"/>
      <c r="FRI18" s="257"/>
      <c r="FRJ18" s="257"/>
      <c r="FRK18" s="257"/>
      <c r="FRL18" s="257"/>
      <c r="FRM18" s="257"/>
      <c r="FRN18" s="257"/>
      <c r="FRO18" s="257"/>
      <c r="FRP18" s="257"/>
      <c r="FRQ18" s="257"/>
      <c r="FRR18" s="257"/>
      <c r="FRS18" s="257"/>
      <c r="FRT18" s="257"/>
      <c r="FRU18" s="257"/>
      <c r="FRV18" s="257"/>
      <c r="FRW18" s="257"/>
      <c r="FRX18" s="257"/>
      <c r="FRY18" s="257"/>
      <c r="FRZ18" s="257"/>
      <c r="FSA18" s="257"/>
      <c r="FSB18" s="257"/>
      <c r="FSC18" s="257"/>
      <c r="FSD18" s="257"/>
      <c r="FSE18" s="257"/>
      <c r="FSF18" s="257"/>
      <c r="FSG18" s="257"/>
      <c r="FSH18" s="257"/>
      <c r="FSI18" s="257"/>
      <c r="FSJ18" s="257"/>
      <c r="FSK18" s="257"/>
      <c r="FSL18" s="257"/>
      <c r="FSM18" s="257"/>
      <c r="FSN18" s="257"/>
      <c r="FSO18" s="257"/>
      <c r="FSP18" s="257"/>
      <c r="FSQ18" s="257"/>
      <c r="FSR18" s="257"/>
      <c r="FSS18" s="257"/>
      <c r="FST18" s="257"/>
      <c r="FSU18" s="257"/>
      <c r="FSV18" s="257"/>
      <c r="FSW18" s="257"/>
      <c r="FSX18" s="257"/>
      <c r="FSY18" s="257"/>
      <c r="FSZ18" s="257"/>
      <c r="FTA18" s="257"/>
      <c r="FTB18" s="257"/>
      <c r="FTC18" s="257"/>
      <c r="FTD18" s="257"/>
      <c r="FTE18" s="257"/>
      <c r="FTF18" s="257"/>
      <c r="FTG18" s="257"/>
      <c r="FTH18" s="257"/>
      <c r="FTI18" s="257"/>
      <c r="FTJ18" s="257"/>
      <c r="FTK18" s="257"/>
      <c r="FTL18" s="257"/>
      <c r="FTM18" s="257"/>
      <c r="FTN18" s="257"/>
      <c r="FTO18" s="257"/>
      <c r="FTP18" s="257"/>
      <c r="FTQ18" s="257"/>
      <c r="FTR18" s="257"/>
      <c r="FTS18" s="257"/>
      <c r="FTT18" s="257"/>
      <c r="FTU18" s="257"/>
      <c r="FTV18" s="257"/>
      <c r="FTW18" s="257"/>
      <c r="FTX18" s="257"/>
      <c r="FTY18" s="257"/>
      <c r="FTZ18" s="257"/>
      <c r="FUA18" s="257"/>
      <c r="FUB18" s="257"/>
      <c r="FUC18" s="257"/>
      <c r="FUD18" s="257"/>
      <c r="FUE18" s="257"/>
      <c r="FUF18" s="257"/>
      <c r="FUG18" s="257"/>
      <c r="FUH18" s="257"/>
      <c r="FUI18" s="257"/>
      <c r="FUJ18" s="257"/>
      <c r="FUK18" s="257"/>
      <c r="FUL18" s="257"/>
      <c r="FUM18" s="257"/>
      <c r="FUN18" s="257"/>
      <c r="FUO18" s="257"/>
      <c r="FUP18" s="257"/>
      <c r="FUQ18" s="257"/>
      <c r="FUR18" s="257"/>
      <c r="FUS18" s="257"/>
      <c r="FUT18" s="257"/>
      <c r="FUU18" s="257"/>
      <c r="FUV18" s="257"/>
      <c r="FUW18" s="257"/>
      <c r="FUX18" s="257"/>
      <c r="FUY18" s="257"/>
      <c r="FUZ18" s="257"/>
      <c r="FVA18" s="257"/>
      <c r="FVB18" s="257"/>
      <c r="FVC18" s="257"/>
      <c r="FVD18" s="257"/>
      <c r="FVE18" s="257"/>
      <c r="FVF18" s="257"/>
      <c r="FVG18" s="257"/>
      <c r="FVH18" s="257"/>
      <c r="FVI18" s="257"/>
      <c r="FVJ18" s="257"/>
      <c r="FVK18" s="257"/>
      <c r="FVL18" s="257"/>
      <c r="FVM18" s="257"/>
      <c r="FVN18" s="257"/>
      <c r="FVO18" s="257"/>
      <c r="FVP18" s="257"/>
      <c r="FVQ18" s="257"/>
      <c r="FVR18" s="257"/>
      <c r="FVS18" s="257"/>
      <c r="FVT18" s="257"/>
      <c r="FVU18" s="257"/>
      <c r="FVV18" s="257"/>
      <c r="FVW18" s="257"/>
      <c r="FVX18" s="257"/>
      <c r="FVY18" s="257"/>
      <c r="FVZ18" s="257"/>
      <c r="FWA18" s="257"/>
      <c r="FWB18" s="257"/>
      <c r="FWC18" s="257"/>
      <c r="FWD18" s="257"/>
      <c r="FWE18" s="257"/>
      <c r="FWF18" s="257"/>
      <c r="FWG18" s="257"/>
      <c r="FWH18" s="257"/>
      <c r="FWI18" s="257"/>
      <c r="FWJ18" s="257"/>
      <c r="FWK18" s="257"/>
      <c r="FWL18" s="257"/>
      <c r="FWM18" s="257"/>
      <c r="FWN18" s="257"/>
      <c r="FWO18" s="257"/>
      <c r="FWP18" s="257"/>
      <c r="FWQ18" s="257"/>
      <c r="FWR18" s="257"/>
      <c r="FWS18" s="257"/>
      <c r="FWT18" s="257"/>
      <c r="FWU18" s="257"/>
      <c r="FWV18" s="257"/>
      <c r="FWW18" s="257"/>
      <c r="FWX18" s="257"/>
      <c r="FWY18" s="257"/>
      <c r="FWZ18" s="257"/>
      <c r="FXA18" s="257"/>
      <c r="FXB18" s="257"/>
      <c r="FXC18" s="257"/>
      <c r="FXD18" s="257"/>
      <c r="FXE18" s="257"/>
      <c r="FXF18" s="257"/>
      <c r="FXG18" s="257"/>
      <c r="FXH18" s="257"/>
      <c r="FXI18" s="257"/>
      <c r="FXJ18" s="257"/>
      <c r="FXK18" s="257"/>
      <c r="FXL18" s="257"/>
      <c r="FXM18" s="257"/>
      <c r="FXN18" s="257"/>
      <c r="FXO18" s="257"/>
      <c r="FXP18" s="257"/>
      <c r="FXQ18" s="257"/>
      <c r="FXR18" s="257"/>
      <c r="FXS18" s="257"/>
      <c r="FXT18" s="257"/>
      <c r="FXU18" s="257"/>
      <c r="FXV18" s="257"/>
      <c r="FXW18" s="257"/>
      <c r="FXX18" s="257"/>
      <c r="FXY18" s="257"/>
      <c r="FXZ18" s="257"/>
      <c r="FYA18" s="257"/>
      <c r="FYB18" s="257"/>
      <c r="FYC18" s="257"/>
      <c r="FYD18" s="257"/>
      <c r="FYE18" s="257"/>
      <c r="FYF18" s="257"/>
      <c r="FYG18" s="257"/>
      <c r="FYH18" s="257"/>
      <c r="FYI18" s="257"/>
      <c r="FYJ18" s="257"/>
      <c r="FYK18" s="257"/>
      <c r="FYL18" s="257"/>
      <c r="FYM18" s="257"/>
      <c r="FYN18" s="257"/>
      <c r="FYO18" s="257"/>
      <c r="FYP18" s="257"/>
      <c r="FYQ18" s="257"/>
      <c r="FYR18" s="257"/>
      <c r="FYS18" s="257"/>
      <c r="FYT18" s="257"/>
      <c r="FYU18" s="257"/>
      <c r="FYV18" s="257"/>
      <c r="FYW18" s="257"/>
      <c r="FYX18" s="257"/>
      <c r="FYY18" s="257"/>
      <c r="FYZ18" s="257"/>
      <c r="FZA18" s="257"/>
      <c r="FZB18" s="257"/>
      <c r="FZC18" s="257"/>
      <c r="FZD18" s="257"/>
      <c r="FZE18" s="257"/>
      <c r="FZF18" s="257"/>
      <c r="FZG18" s="257"/>
      <c r="FZH18" s="257"/>
      <c r="FZI18" s="257"/>
      <c r="FZJ18" s="257"/>
      <c r="FZK18" s="257"/>
      <c r="FZL18" s="257"/>
      <c r="FZM18" s="257"/>
      <c r="FZN18" s="257"/>
      <c r="FZO18" s="257"/>
      <c r="FZP18" s="257"/>
      <c r="FZQ18" s="257"/>
      <c r="FZR18" s="257"/>
      <c r="FZS18" s="257"/>
      <c r="FZT18" s="257"/>
      <c r="FZU18" s="257"/>
      <c r="FZV18" s="257"/>
      <c r="FZW18" s="257"/>
      <c r="FZX18" s="257"/>
      <c r="FZY18" s="257"/>
      <c r="FZZ18" s="257"/>
      <c r="GAA18" s="257"/>
      <c r="GAB18" s="257"/>
      <c r="GAC18" s="257"/>
      <c r="GAD18" s="257"/>
      <c r="GAE18" s="257"/>
      <c r="GAF18" s="257"/>
      <c r="GAG18" s="257"/>
      <c r="GAH18" s="257"/>
      <c r="GAI18" s="257"/>
      <c r="GAJ18" s="257"/>
      <c r="GAK18" s="257"/>
      <c r="GAL18" s="257"/>
      <c r="GAM18" s="257"/>
      <c r="GAN18" s="257"/>
      <c r="GAO18" s="257"/>
      <c r="GAP18" s="257"/>
      <c r="GAQ18" s="257"/>
      <c r="GAR18" s="257"/>
      <c r="GAS18" s="257"/>
      <c r="GAT18" s="257"/>
      <c r="GAU18" s="257"/>
      <c r="GAV18" s="257"/>
      <c r="GAW18" s="257"/>
      <c r="GAX18" s="257"/>
      <c r="GAY18" s="257"/>
      <c r="GAZ18" s="257"/>
      <c r="GBA18" s="257"/>
      <c r="GBB18" s="257"/>
      <c r="GBC18" s="257"/>
      <c r="GBD18" s="257"/>
      <c r="GBE18" s="257"/>
      <c r="GBF18" s="257"/>
      <c r="GBG18" s="257"/>
      <c r="GBH18" s="257"/>
      <c r="GBI18" s="257"/>
      <c r="GBJ18" s="257"/>
      <c r="GBK18" s="257"/>
      <c r="GBL18" s="257"/>
      <c r="GBM18" s="257"/>
      <c r="GBN18" s="257"/>
      <c r="GBO18" s="257"/>
      <c r="GBP18" s="257"/>
      <c r="GBQ18" s="257"/>
      <c r="GBR18" s="257"/>
      <c r="GBS18" s="257"/>
      <c r="GBT18" s="257"/>
      <c r="GBU18" s="257"/>
      <c r="GBV18" s="257"/>
      <c r="GBW18" s="257"/>
      <c r="GBX18" s="257"/>
      <c r="GBY18" s="257"/>
      <c r="GBZ18" s="257"/>
      <c r="GCA18" s="257"/>
      <c r="GCB18" s="257"/>
      <c r="GCC18" s="257"/>
      <c r="GCD18" s="257"/>
      <c r="GCE18" s="257"/>
      <c r="GCF18" s="257"/>
      <c r="GCG18" s="257"/>
      <c r="GCH18" s="257"/>
      <c r="GCI18" s="257"/>
      <c r="GCJ18" s="257"/>
      <c r="GCK18" s="257"/>
      <c r="GCL18" s="257"/>
      <c r="GCM18" s="257"/>
      <c r="GCN18" s="257"/>
      <c r="GCO18" s="257"/>
      <c r="GCP18" s="257"/>
      <c r="GCQ18" s="257"/>
      <c r="GCR18" s="257"/>
      <c r="GCS18" s="257"/>
      <c r="GCT18" s="257"/>
      <c r="GCU18" s="257"/>
      <c r="GCV18" s="257"/>
      <c r="GCW18" s="257"/>
      <c r="GCX18" s="257"/>
      <c r="GCY18" s="257"/>
      <c r="GCZ18" s="257"/>
      <c r="GDA18" s="257"/>
      <c r="GDB18" s="257"/>
      <c r="GDC18" s="257"/>
      <c r="GDD18" s="257"/>
      <c r="GDE18" s="257"/>
      <c r="GDF18" s="257"/>
      <c r="GDG18" s="257"/>
      <c r="GDH18" s="257"/>
      <c r="GDI18" s="257"/>
      <c r="GDJ18" s="257"/>
      <c r="GDK18" s="257"/>
      <c r="GDL18" s="257"/>
      <c r="GDM18" s="257"/>
      <c r="GDN18" s="257"/>
      <c r="GDO18" s="257"/>
      <c r="GDP18" s="257"/>
      <c r="GDQ18" s="257"/>
      <c r="GDR18" s="257"/>
      <c r="GDS18" s="257"/>
      <c r="GDT18" s="257"/>
      <c r="GDU18" s="257"/>
      <c r="GDV18" s="257"/>
      <c r="GDW18" s="257"/>
      <c r="GDX18" s="257"/>
      <c r="GDY18" s="257"/>
      <c r="GDZ18" s="257"/>
      <c r="GEA18" s="257"/>
      <c r="GEB18" s="257"/>
      <c r="GEC18" s="257"/>
      <c r="GED18" s="257"/>
      <c r="GEE18" s="257"/>
      <c r="GEF18" s="257"/>
      <c r="GEG18" s="257"/>
      <c r="GEH18" s="257"/>
      <c r="GEI18" s="257"/>
      <c r="GEJ18" s="257"/>
      <c r="GEK18" s="257"/>
      <c r="GEL18" s="257"/>
      <c r="GEM18" s="257"/>
      <c r="GEN18" s="257"/>
      <c r="GEO18" s="257"/>
      <c r="GEP18" s="257"/>
      <c r="GEQ18" s="257"/>
      <c r="GER18" s="257"/>
      <c r="GES18" s="257"/>
      <c r="GET18" s="257"/>
      <c r="GEU18" s="257"/>
      <c r="GEV18" s="257"/>
      <c r="GEW18" s="257"/>
      <c r="GEX18" s="257"/>
      <c r="GEY18" s="257"/>
      <c r="GEZ18" s="257"/>
      <c r="GFA18" s="257"/>
      <c r="GFB18" s="257"/>
      <c r="GFC18" s="257"/>
      <c r="GFD18" s="257"/>
      <c r="GFE18" s="257"/>
      <c r="GFF18" s="257"/>
      <c r="GFG18" s="257"/>
      <c r="GFH18" s="257"/>
      <c r="GFI18" s="257"/>
      <c r="GFJ18" s="257"/>
      <c r="GFK18" s="257"/>
      <c r="GFL18" s="257"/>
      <c r="GFM18" s="257"/>
      <c r="GFN18" s="257"/>
      <c r="GFO18" s="257"/>
      <c r="GFP18" s="257"/>
      <c r="GFQ18" s="257"/>
      <c r="GFR18" s="257"/>
      <c r="GFS18" s="257"/>
      <c r="GFT18" s="257"/>
      <c r="GFU18" s="257"/>
      <c r="GFV18" s="257"/>
      <c r="GFW18" s="257"/>
      <c r="GFX18" s="257"/>
      <c r="GFY18" s="257"/>
      <c r="GFZ18" s="257"/>
      <c r="GGA18" s="257"/>
      <c r="GGB18" s="257"/>
      <c r="GGC18" s="257"/>
      <c r="GGD18" s="257"/>
      <c r="GGE18" s="257"/>
      <c r="GGF18" s="257"/>
      <c r="GGG18" s="257"/>
      <c r="GGH18" s="257"/>
      <c r="GGI18" s="257"/>
      <c r="GGJ18" s="257"/>
      <c r="GGK18" s="257"/>
      <c r="GGL18" s="257"/>
      <c r="GGM18" s="257"/>
      <c r="GGN18" s="257"/>
      <c r="GGO18" s="257"/>
      <c r="GGP18" s="257"/>
      <c r="GGQ18" s="257"/>
      <c r="GGR18" s="257"/>
      <c r="GGS18" s="257"/>
      <c r="GGT18" s="257"/>
      <c r="GGU18" s="257"/>
      <c r="GGV18" s="257"/>
      <c r="GGW18" s="257"/>
      <c r="GGX18" s="257"/>
      <c r="GGY18" s="257"/>
      <c r="GGZ18" s="257"/>
      <c r="GHA18" s="257"/>
      <c r="GHB18" s="257"/>
      <c r="GHC18" s="257"/>
      <c r="GHD18" s="257"/>
      <c r="GHE18" s="257"/>
      <c r="GHF18" s="257"/>
      <c r="GHG18" s="257"/>
      <c r="GHH18" s="257"/>
      <c r="GHI18" s="257"/>
      <c r="GHJ18" s="257"/>
      <c r="GHK18" s="257"/>
      <c r="GHL18" s="257"/>
      <c r="GHM18" s="257"/>
      <c r="GHN18" s="257"/>
      <c r="GHO18" s="257"/>
      <c r="GHP18" s="257"/>
      <c r="GHQ18" s="257"/>
      <c r="GHR18" s="257"/>
      <c r="GHS18" s="257"/>
      <c r="GHT18" s="257"/>
      <c r="GHU18" s="257"/>
      <c r="GHV18" s="257"/>
      <c r="GHW18" s="257"/>
      <c r="GHX18" s="257"/>
      <c r="GHY18" s="257"/>
      <c r="GHZ18" s="257"/>
      <c r="GIA18" s="257"/>
      <c r="GIB18" s="257"/>
      <c r="GIC18" s="257"/>
      <c r="GID18" s="257"/>
      <c r="GIE18" s="257"/>
      <c r="GIF18" s="257"/>
      <c r="GIG18" s="257"/>
      <c r="GIH18" s="257"/>
      <c r="GII18" s="257"/>
      <c r="GIJ18" s="257"/>
      <c r="GIK18" s="257"/>
      <c r="GIL18" s="257"/>
      <c r="GIM18" s="257"/>
      <c r="GIN18" s="257"/>
      <c r="GIO18" s="257"/>
      <c r="GIP18" s="257"/>
      <c r="GIQ18" s="257"/>
      <c r="GIR18" s="257"/>
      <c r="GIS18" s="257"/>
      <c r="GIT18" s="257"/>
      <c r="GIU18" s="257"/>
      <c r="GIV18" s="257"/>
      <c r="GIW18" s="257"/>
      <c r="GIX18" s="257"/>
      <c r="GIY18" s="257"/>
      <c r="GIZ18" s="257"/>
      <c r="GJA18" s="257"/>
      <c r="GJB18" s="257"/>
      <c r="GJC18" s="257"/>
      <c r="GJD18" s="257"/>
      <c r="GJE18" s="257"/>
      <c r="GJF18" s="257"/>
      <c r="GJG18" s="257"/>
      <c r="GJH18" s="257"/>
      <c r="GJI18" s="257"/>
      <c r="GJJ18" s="257"/>
      <c r="GJK18" s="257"/>
      <c r="GJL18" s="257"/>
      <c r="GJM18" s="257"/>
      <c r="GJN18" s="257"/>
      <c r="GJO18" s="257"/>
      <c r="GJP18" s="257"/>
      <c r="GJQ18" s="257"/>
      <c r="GJR18" s="257"/>
      <c r="GJS18" s="257"/>
      <c r="GJT18" s="257"/>
      <c r="GJU18" s="257"/>
      <c r="GJV18" s="257"/>
      <c r="GJW18" s="257"/>
      <c r="GJX18" s="257"/>
      <c r="GJY18" s="257"/>
      <c r="GJZ18" s="257"/>
      <c r="GKA18" s="257"/>
      <c r="GKB18" s="257"/>
      <c r="GKC18" s="257"/>
      <c r="GKD18" s="257"/>
      <c r="GKE18" s="257"/>
      <c r="GKF18" s="257"/>
      <c r="GKG18" s="257"/>
      <c r="GKH18" s="257"/>
      <c r="GKI18" s="257"/>
      <c r="GKJ18" s="257"/>
      <c r="GKK18" s="257"/>
      <c r="GKL18" s="257"/>
      <c r="GKM18" s="257"/>
      <c r="GKN18" s="257"/>
      <c r="GKO18" s="257"/>
      <c r="GKP18" s="257"/>
      <c r="GKQ18" s="257"/>
      <c r="GKR18" s="257"/>
      <c r="GKS18" s="257"/>
      <c r="GKT18" s="257"/>
      <c r="GKU18" s="257"/>
      <c r="GKV18" s="257"/>
      <c r="GKW18" s="257"/>
      <c r="GKX18" s="257"/>
      <c r="GKY18" s="257"/>
      <c r="GKZ18" s="257"/>
      <c r="GLA18" s="257"/>
      <c r="GLB18" s="257"/>
      <c r="GLC18" s="257"/>
      <c r="GLD18" s="257"/>
      <c r="GLE18" s="257"/>
      <c r="GLF18" s="257"/>
      <c r="GLG18" s="257"/>
      <c r="GLH18" s="257"/>
      <c r="GLI18" s="257"/>
      <c r="GLJ18" s="257"/>
      <c r="GLK18" s="257"/>
      <c r="GLL18" s="257"/>
      <c r="GLM18" s="257"/>
      <c r="GLN18" s="257"/>
      <c r="GLO18" s="257"/>
      <c r="GLP18" s="257"/>
      <c r="GLQ18" s="257"/>
      <c r="GLR18" s="257"/>
      <c r="GLS18" s="257"/>
      <c r="GLT18" s="257"/>
      <c r="GLU18" s="257"/>
      <c r="GLV18" s="257"/>
      <c r="GLW18" s="257"/>
      <c r="GLX18" s="257"/>
      <c r="GLY18" s="257"/>
      <c r="GLZ18" s="257"/>
      <c r="GMA18" s="257"/>
      <c r="GMB18" s="257"/>
      <c r="GMC18" s="257"/>
      <c r="GMD18" s="257"/>
      <c r="GME18" s="257"/>
      <c r="GMF18" s="257"/>
      <c r="GMG18" s="257"/>
      <c r="GMH18" s="257"/>
      <c r="GMI18" s="257"/>
      <c r="GMJ18" s="257"/>
      <c r="GMK18" s="257"/>
      <c r="GML18" s="257"/>
      <c r="GMM18" s="257"/>
      <c r="GMN18" s="257"/>
      <c r="GMO18" s="257"/>
      <c r="GMP18" s="257"/>
      <c r="GMQ18" s="257"/>
      <c r="GMR18" s="257"/>
      <c r="GMS18" s="257"/>
      <c r="GMT18" s="257"/>
      <c r="GMU18" s="257"/>
      <c r="GMV18" s="257"/>
      <c r="GMW18" s="257"/>
      <c r="GMX18" s="257"/>
      <c r="GMY18" s="257"/>
      <c r="GMZ18" s="257"/>
      <c r="GNA18" s="257"/>
      <c r="GNB18" s="257"/>
      <c r="GNC18" s="257"/>
      <c r="GND18" s="257"/>
      <c r="GNE18" s="257"/>
      <c r="GNF18" s="257"/>
      <c r="GNG18" s="257"/>
      <c r="GNH18" s="257"/>
      <c r="GNI18" s="257"/>
      <c r="GNJ18" s="257"/>
      <c r="GNK18" s="257"/>
      <c r="GNL18" s="257"/>
      <c r="GNM18" s="257"/>
      <c r="GNN18" s="257"/>
      <c r="GNO18" s="257"/>
      <c r="GNP18" s="257"/>
      <c r="GNQ18" s="257"/>
      <c r="GNR18" s="257"/>
      <c r="GNS18" s="257"/>
      <c r="GNT18" s="257"/>
      <c r="GNU18" s="257"/>
      <c r="GNV18" s="257"/>
      <c r="GNW18" s="257"/>
      <c r="GNX18" s="257"/>
      <c r="GNY18" s="257"/>
      <c r="GNZ18" s="257"/>
      <c r="GOA18" s="257"/>
      <c r="GOB18" s="257"/>
      <c r="GOC18" s="257"/>
      <c r="GOD18" s="257"/>
      <c r="GOE18" s="257"/>
      <c r="GOF18" s="257"/>
      <c r="GOG18" s="257"/>
      <c r="GOH18" s="257"/>
      <c r="GOI18" s="257"/>
      <c r="GOJ18" s="257"/>
      <c r="GOK18" s="257"/>
      <c r="GOL18" s="257"/>
      <c r="GOM18" s="257"/>
      <c r="GON18" s="257"/>
      <c r="GOO18" s="257"/>
      <c r="GOP18" s="257"/>
      <c r="GOQ18" s="257"/>
      <c r="GOR18" s="257"/>
      <c r="GOS18" s="257"/>
      <c r="GOT18" s="257"/>
      <c r="GOU18" s="257"/>
      <c r="GOV18" s="257"/>
      <c r="GOW18" s="257"/>
      <c r="GOX18" s="257"/>
      <c r="GOY18" s="257"/>
      <c r="GOZ18" s="257"/>
      <c r="GPA18" s="257"/>
      <c r="GPB18" s="257"/>
      <c r="GPC18" s="257"/>
      <c r="GPD18" s="257"/>
      <c r="GPE18" s="257"/>
      <c r="GPF18" s="257"/>
      <c r="GPG18" s="257"/>
      <c r="GPH18" s="257"/>
      <c r="GPI18" s="257"/>
      <c r="GPJ18" s="257"/>
      <c r="GPK18" s="257"/>
      <c r="GPL18" s="257"/>
      <c r="GPM18" s="257"/>
      <c r="GPN18" s="257"/>
      <c r="GPO18" s="257"/>
      <c r="GPP18" s="257"/>
      <c r="GPQ18" s="257"/>
      <c r="GPR18" s="257"/>
      <c r="GPS18" s="257"/>
      <c r="GPT18" s="257"/>
      <c r="GPU18" s="257"/>
      <c r="GPV18" s="257"/>
      <c r="GPW18" s="257"/>
      <c r="GPX18" s="257"/>
      <c r="GPY18" s="257"/>
      <c r="GPZ18" s="257"/>
      <c r="GQA18" s="257"/>
      <c r="GQB18" s="257"/>
      <c r="GQC18" s="257"/>
      <c r="GQD18" s="257"/>
      <c r="GQE18" s="257"/>
      <c r="GQF18" s="257"/>
      <c r="GQG18" s="257"/>
      <c r="GQH18" s="257"/>
      <c r="GQI18" s="257"/>
      <c r="GQJ18" s="257"/>
      <c r="GQK18" s="257"/>
      <c r="GQL18" s="257"/>
      <c r="GQM18" s="257"/>
      <c r="GQN18" s="257"/>
      <c r="GQO18" s="257"/>
      <c r="GQP18" s="257"/>
      <c r="GQQ18" s="257"/>
      <c r="GQR18" s="257"/>
      <c r="GQS18" s="257"/>
      <c r="GQT18" s="257"/>
      <c r="GQU18" s="257"/>
      <c r="GQV18" s="257"/>
      <c r="GQW18" s="257"/>
      <c r="GQX18" s="257"/>
      <c r="GQY18" s="257"/>
      <c r="GQZ18" s="257"/>
      <c r="GRA18" s="257"/>
      <c r="GRB18" s="257"/>
      <c r="GRC18" s="257"/>
      <c r="GRD18" s="257"/>
      <c r="GRE18" s="257"/>
      <c r="GRF18" s="257"/>
      <c r="GRG18" s="257"/>
      <c r="GRH18" s="257"/>
      <c r="GRI18" s="257"/>
      <c r="GRJ18" s="257"/>
      <c r="GRK18" s="257"/>
      <c r="GRL18" s="257"/>
      <c r="GRM18" s="257"/>
      <c r="GRN18" s="257"/>
      <c r="GRO18" s="257"/>
      <c r="GRP18" s="257"/>
      <c r="GRQ18" s="257"/>
      <c r="GRR18" s="257"/>
      <c r="GRS18" s="257"/>
      <c r="GRT18" s="257"/>
      <c r="GRU18" s="257"/>
      <c r="GRV18" s="257"/>
      <c r="GRW18" s="257"/>
      <c r="GRX18" s="257"/>
      <c r="GRY18" s="257"/>
      <c r="GRZ18" s="257"/>
      <c r="GSA18" s="257"/>
      <c r="GSB18" s="257"/>
      <c r="GSC18" s="257"/>
      <c r="GSD18" s="257"/>
      <c r="GSE18" s="257"/>
      <c r="GSF18" s="257"/>
      <c r="GSG18" s="257"/>
      <c r="GSH18" s="257"/>
      <c r="GSI18" s="257"/>
      <c r="GSJ18" s="257"/>
      <c r="GSK18" s="257"/>
      <c r="GSL18" s="257"/>
      <c r="GSM18" s="257"/>
      <c r="GSN18" s="257"/>
      <c r="GSO18" s="257"/>
      <c r="GSP18" s="257"/>
      <c r="GSQ18" s="257"/>
      <c r="GSR18" s="257"/>
      <c r="GSS18" s="257"/>
      <c r="GST18" s="257"/>
      <c r="GSU18" s="257"/>
      <c r="GSV18" s="257"/>
      <c r="GSW18" s="257"/>
      <c r="GSX18" s="257"/>
      <c r="GSY18" s="257"/>
      <c r="GSZ18" s="257"/>
      <c r="GTA18" s="257"/>
      <c r="GTB18" s="257"/>
      <c r="GTC18" s="257"/>
      <c r="GTD18" s="257"/>
      <c r="GTE18" s="257"/>
      <c r="GTF18" s="257"/>
      <c r="GTG18" s="257"/>
      <c r="GTH18" s="257"/>
      <c r="GTI18" s="257"/>
      <c r="GTJ18" s="257"/>
      <c r="GTK18" s="257"/>
      <c r="GTL18" s="257"/>
      <c r="GTM18" s="257"/>
      <c r="GTN18" s="257"/>
      <c r="GTO18" s="257"/>
      <c r="GTP18" s="257"/>
      <c r="GTQ18" s="257"/>
      <c r="GTR18" s="257"/>
      <c r="GTS18" s="257"/>
      <c r="GTT18" s="257"/>
      <c r="GTU18" s="257"/>
      <c r="GTV18" s="257"/>
      <c r="GTW18" s="257"/>
      <c r="GTX18" s="257"/>
      <c r="GTY18" s="257"/>
      <c r="GTZ18" s="257"/>
      <c r="GUA18" s="257"/>
      <c r="GUB18" s="257"/>
      <c r="GUC18" s="257"/>
      <c r="GUD18" s="257"/>
      <c r="GUE18" s="257"/>
      <c r="GUF18" s="257"/>
      <c r="GUG18" s="257"/>
      <c r="GUH18" s="257"/>
      <c r="GUI18" s="257"/>
      <c r="GUJ18" s="257"/>
      <c r="GUK18" s="257"/>
      <c r="GUL18" s="257"/>
      <c r="GUM18" s="257"/>
      <c r="GUN18" s="257"/>
      <c r="GUO18" s="257"/>
      <c r="GUP18" s="257"/>
      <c r="GUQ18" s="257"/>
      <c r="GUR18" s="257"/>
      <c r="GUS18" s="257"/>
      <c r="GUT18" s="257"/>
      <c r="GUU18" s="257"/>
      <c r="GUV18" s="257"/>
      <c r="GUW18" s="257"/>
      <c r="GUX18" s="257"/>
      <c r="GUY18" s="257"/>
      <c r="GUZ18" s="257"/>
      <c r="GVA18" s="257"/>
      <c r="GVB18" s="257"/>
      <c r="GVC18" s="257"/>
      <c r="GVD18" s="257"/>
      <c r="GVE18" s="257"/>
      <c r="GVF18" s="257"/>
      <c r="GVG18" s="257"/>
      <c r="GVH18" s="257"/>
      <c r="GVI18" s="257"/>
      <c r="GVJ18" s="257"/>
      <c r="GVK18" s="257"/>
      <c r="GVL18" s="257"/>
      <c r="GVM18" s="257"/>
      <c r="GVN18" s="257"/>
      <c r="GVO18" s="257"/>
      <c r="GVP18" s="257"/>
      <c r="GVQ18" s="257"/>
      <c r="GVR18" s="257"/>
      <c r="GVS18" s="257"/>
      <c r="GVT18" s="257"/>
      <c r="GVU18" s="257"/>
      <c r="GVV18" s="257"/>
      <c r="GVW18" s="257"/>
      <c r="GVX18" s="257"/>
      <c r="GVY18" s="257"/>
      <c r="GVZ18" s="257"/>
      <c r="GWA18" s="257"/>
      <c r="GWB18" s="257"/>
      <c r="GWC18" s="257"/>
      <c r="GWD18" s="257"/>
      <c r="GWE18" s="257"/>
      <c r="GWF18" s="257"/>
      <c r="GWG18" s="257"/>
      <c r="GWH18" s="257"/>
      <c r="GWI18" s="257"/>
      <c r="GWJ18" s="257"/>
      <c r="GWK18" s="257"/>
      <c r="GWL18" s="257"/>
      <c r="GWM18" s="257"/>
      <c r="GWN18" s="257"/>
      <c r="GWO18" s="257"/>
      <c r="GWP18" s="257"/>
      <c r="GWQ18" s="257"/>
      <c r="GWR18" s="257"/>
      <c r="GWS18" s="257"/>
      <c r="GWT18" s="257"/>
      <c r="GWU18" s="257"/>
      <c r="GWV18" s="257"/>
      <c r="GWW18" s="257"/>
      <c r="GWX18" s="257"/>
      <c r="GWY18" s="257"/>
      <c r="GWZ18" s="257"/>
      <c r="GXA18" s="257"/>
      <c r="GXB18" s="257"/>
      <c r="GXC18" s="257"/>
      <c r="GXD18" s="257"/>
      <c r="GXE18" s="257"/>
      <c r="GXF18" s="257"/>
      <c r="GXG18" s="257"/>
      <c r="GXH18" s="257"/>
      <c r="GXI18" s="257"/>
      <c r="GXJ18" s="257"/>
      <c r="GXK18" s="257"/>
      <c r="GXL18" s="257"/>
      <c r="GXM18" s="257"/>
      <c r="GXN18" s="257"/>
      <c r="GXO18" s="257"/>
      <c r="GXP18" s="257"/>
      <c r="GXQ18" s="257"/>
      <c r="GXR18" s="257"/>
      <c r="GXS18" s="257"/>
      <c r="GXT18" s="257"/>
      <c r="GXU18" s="257"/>
      <c r="GXV18" s="257"/>
      <c r="GXW18" s="257"/>
      <c r="GXX18" s="257"/>
      <c r="GXY18" s="257"/>
      <c r="GXZ18" s="257"/>
      <c r="GYA18" s="257"/>
      <c r="GYB18" s="257"/>
      <c r="GYC18" s="257"/>
      <c r="GYD18" s="257"/>
      <c r="GYE18" s="257"/>
      <c r="GYF18" s="257"/>
      <c r="GYG18" s="257"/>
      <c r="GYH18" s="257"/>
      <c r="GYI18" s="257"/>
      <c r="GYJ18" s="257"/>
      <c r="GYK18" s="257"/>
      <c r="GYL18" s="257"/>
      <c r="GYM18" s="257"/>
      <c r="GYN18" s="257"/>
      <c r="GYO18" s="257"/>
      <c r="GYP18" s="257"/>
      <c r="GYQ18" s="257"/>
      <c r="GYR18" s="257"/>
      <c r="GYS18" s="257"/>
      <c r="GYT18" s="257"/>
      <c r="GYU18" s="257"/>
      <c r="GYV18" s="257"/>
      <c r="GYW18" s="257"/>
      <c r="GYX18" s="257"/>
      <c r="GYY18" s="257"/>
      <c r="GYZ18" s="257"/>
      <c r="GZA18" s="257"/>
      <c r="GZB18" s="257"/>
      <c r="GZC18" s="257"/>
      <c r="GZD18" s="257"/>
      <c r="GZE18" s="257"/>
      <c r="GZF18" s="257"/>
      <c r="GZG18" s="257"/>
      <c r="GZH18" s="257"/>
      <c r="GZI18" s="257"/>
      <c r="GZJ18" s="257"/>
      <c r="GZK18" s="257"/>
      <c r="GZL18" s="257"/>
      <c r="GZM18" s="257"/>
      <c r="GZN18" s="257"/>
      <c r="GZO18" s="257"/>
      <c r="GZP18" s="257"/>
      <c r="GZQ18" s="257"/>
      <c r="GZR18" s="257"/>
      <c r="GZS18" s="257"/>
      <c r="GZT18" s="257"/>
      <c r="GZU18" s="257"/>
      <c r="GZV18" s="257"/>
      <c r="GZW18" s="257"/>
      <c r="GZX18" s="257"/>
      <c r="GZY18" s="257"/>
      <c r="GZZ18" s="257"/>
      <c r="HAA18" s="257"/>
      <c r="HAB18" s="257"/>
      <c r="HAC18" s="257"/>
      <c r="HAD18" s="257"/>
      <c r="HAE18" s="257"/>
      <c r="HAF18" s="257"/>
      <c r="HAG18" s="257"/>
      <c r="HAH18" s="257"/>
      <c r="HAI18" s="257"/>
      <c r="HAJ18" s="257"/>
      <c r="HAK18" s="257"/>
      <c r="HAL18" s="257"/>
      <c r="HAM18" s="257"/>
      <c r="HAN18" s="257"/>
      <c r="HAO18" s="257"/>
      <c r="HAP18" s="257"/>
      <c r="HAQ18" s="257"/>
      <c r="HAR18" s="257"/>
      <c r="HAS18" s="257"/>
      <c r="HAT18" s="257"/>
      <c r="HAU18" s="257"/>
      <c r="HAV18" s="257"/>
      <c r="HAW18" s="257"/>
      <c r="HAX18" s="257"/>
      <c r="HAY18" s="257"/>
      <c r="HAZ18" s="257"/>
      <c r="HBA18" s="257"/>
      <c r="HBB18" s="257"/>
      <c r="HBC18" s="257"/>
      <c r="HBD18" s="257"/>
      <c r="HBE18" s="257"/>
      <c r="HBF18" s="257"/>
      <c r="HBG18" s="257"/>
      <c r="HBH18" s="257"/>
      <c r="HBI18" s="257"/>
      <c r="HBJ18" s="257"/>
      <c r="HBK18" s="257"/>
      <c r="HBL18" s="257"/>
      <c r="HBM18" s="257"/>
      <c r="HBN18" s="257"/>
      <c r="HBO18" s="257"/>
      <c r="HBP18" s="257"/>
      <c r="HBQ18" s="257"/>
      <c r="HBR18" s="257"/>
      <c r="HBS18" s="257"/>
      <c r="HBT18" s="257"/>
      <c r="HBU18" s="257"/>
      <c r="HBV18" s="257"/>
      <c r="HBW18" s="257"/>
      <c r="HBX18" s="257"/>
      <c r="HBY18" s="257"/>
      <c r="HBZ18" s="257"/>
      <c r="HCA18" s="257"/>
      <c r="HCB18" s="257"/>
      <c r="HCC18" s="257"/>
      <c r="HCD18" s="257"/>
      <c r="HCE18" s="257"/>
      <c r="HCF18" s="257"/>
      <c r="HCG18" s="257"/>
      <c r="HCH18" s="257"/>
      <c r="HCI18" s="257"/>
      <c r="HCJ18" s="257"/>
      <c r="HCK18" s="257"/>
      <c r="HCL18" s="257"/>
      <c r="HCM18" s="257"/>
      <c r="HCN18" s="257"/>
      <c r="HCO18" s="257"/>
      <c r="HCP18" s="257"/>
      <c r="HCQ18" s="257"/>
      <c r="HCR18" s="257"/>
      <c r="HCS18" s="257"/>
      <c r="HCT18" s="257"/>
      <c r="HCU18" s="257"/>
      <c r="HCV18" s="257"/>
      <c r="HCW18" s="257"/>
      <c r="HCX18" s="257"/>
      <c r="HCY18" s="257"/>
      <c r="HCZ18" s="257"/>
      <c r="HDA18" s="257"/>
      <c r="HDB18" s="257"/>
      <c r="HDC18" s="257"/>
      <c r="HDD18" s="257"/>
      <c r="HDE18" s="257"/>
      <c r="HDF18" s="257"/>
      <c r="HDG18" s="257"/>
      <c r="HDH18" s="257"/>
      <c r="HDI18" s="257"/>
      <c r="HDJ18" s="257"/>
      <c r="HDK18" s="257"/>
      <c r="HDL18" s="257"/>
      <c r="HDM18" s="257"/>
      <c r="HDN18" s="257"/>
      <c r="HDO18" s="257"/>
      <c r="HDP18" s="257"/>
      <c r="HDQ18" s="257"/>
      <c r="HDR18" s="257"/>
      <c r="HDS18" s="257"/>
      <c r="HDT18" s="257"/>
      <c r="HDU18" s="257"/>
      <c r="HDV18" s="257"/>
      <c r="HDW18" s="257"/>
      <c r="HDX18" s="257"/>
      <c r="HDY18" s="257"/>
      <c r="HDZ18" s="257"/>
      <c r="HEA18" s="257"/>
      <c r="HEB18" s="257"/>
      <c r="HEC18" s="257"/>
      <c r="HED18" s="257"/>
      <c r="HEE18" s="257"/>
      <c r="HEF18" s="257"/>
      <c r="HEG18" s="257"/>
      <c r="HEH18" s="257"/>
      <c r="HEI18" s="257"/>
      <c r="HEJ18" s="257"/>
      <c r="HEK18" s="257"/>
      <c r="HEL18" s="257"/>
      <c r="HEM18" s="257"/>
      <c r="HEN18" s="257"/>
      <c r="HEO18" s="257"/>
      <c r="HEP18" s="257"/>
      <c r="HEQ18" s="257"/>
      <c r="HER18" s="257"/>
      <c r="HES18" s="257"/>
      <c r="HET18" s="257"/>
      <c r="HEU18" s="257"/>
      <c r="HEV18" s="257"/>
      <c r="HEW18" s="257"/>
      <c r="HEX18" s="257"/>
      <c r="HEY18" s="257"/>
      <c r="HEZ18" s="257"/>
      <c r="HFA18" s="257"/>
      <c r="HFB18" s="257"/>
      <c r="HFC18" s="257"/>
      <c r="HFD18" s="257"/>
      <c r="HFE18" s="257"/>
      <c r="HFF18" s="257"/>
      <c r="HFG18" s="257"/>
      <c r="HFH18" s="257"/>
      <c r="HFI18" s="257"/>
      <c r="HFJ18" s="257"/>
      <c r="HFK18" s="257"/>
      <c r="HFL18" s="257"/>
      <c r="HFM18" s="257"/>
      <c r="HFN18" s="257"/>
      <c r="HFO18" s="257"/>
      <c r="HFP18" s="257"/>
      <c r="HFQ18" s="257"/>
      <c r="HFR18" s="257"/>
      <c r="HFS18" s="257"/>
      <c r="HFT18" s="257"/>
      <c r="HFU18" s="257"/>
      <c r="HFV18" s="257"/>
      <c r="HFW18" s="257"/>
      <c r="HFX18" s="257"/>
      <c r="HFY18" s="257"/>
      <c r="HFZ18" s="257"/>
      <c r="HGA18" s="257"/>
      <c r="HGB18" s="257"/>
      <c r="HGC18" s="257"/>
      <c r="HGD18" s="257"/>
      <c r="HGE18" s="257"/>
      <c r="HGF18" s="257"/>
      <c r="HGG18" s="257"/>
      <c r="HGH18" s="257"/>
      <c r="HGI18" s="257"/>
      <c r="HGJ18" s="257"/>
      <c r="HGK18" s="257"/>
      <c r="HGL18" s="257"/>
      <c r="HGM18" s="257"/>
      <c r="HGN18" s="257"/>
      <c r="HGO18" s="257"/>
      <c r="HGP18" s="257"/>
      <c r="HGQ18" s="257"/>
      <c r="HGR18" s="257"/>
      <c r="HGS18" s="257"/>
      <c r="HGT18" s="257"/>
      <c r="HGU18" s="257"/>
      <c r="HGV18" s="257"/>
      <c r="HGW18" s="257"/>
      <c r="HGX18" s="257"/>
      <c r="HGY18" s="257"/>
      <c r="HGZ18" s="257"/>
      <c r="HHA18" s="257"/>
      <c r="HHB18" s="257"/>
      <c r="HHC18" s="257"/>
      <c r="HHD18" s="257"/>
      <c r="HHE18" s="257"/>
      <c r="HHF18" s="257"/>
      <c r="HHG18" s="257"/>
      <c r="HHH18" s="257"/>
      <c r="HHI18" s="257"/>
      <c r="HHJ18" s="257"/>
      <c r="HHK18" s="257"/>
      <c r="HHL18" s="257"/>
      <c r="HHM18" s="257"/>
      <c r="HHN18" s="257"/>
      <c r="HHO18" s="257"/>
      <c r="HHP18" s="257"/>
      <c r="HHQ18" s="257"/>
      <c r="HHR18" s="257"/>
      <c r="HHS18" s="257"/>
      <c r="HHT18" s="257"/>
      <c r="HHU18" s="257"/>
      <c r="HHV18" s="257"/>
      <c r="HHW18" s="257"/>
      <c r="HHX18" s="257"/>
      <c r="HHY18" s="257"/>
      <c r="HHZ18" s="257"/>
      <c r="HIA18" s="257"/>
      <c r="HIB18" s="257"/>
      <c r="HIC18" s="257"/>
      <c r="HID18" s="257"/>
      <c r="HIE18" s="257"/>
      <c r="HIF18" s="257"/>
      <c r="HIG18" s="257"/>
      <c r="HIH18" s="257"/>
      <c r="HII18" s="257"/>
      <c r="HIJ18" s="257"/>
      <c r="HIK18" s="257"/>
      <c r="HIL18" s="257"/>
      <c r="HIM18" s="257"/>
      <c r="HIN18" s="257"/>
      <c r="HIO18" s="257"/>
      <c r="HIP18" s="257"/>
      <c r="HIQ18" s="257"/>
      <c r="HIR18" s="257"/>
      <c r="HIS18" s="257"/>
      <c r="HIT18" s="257"/>
      <c r="HIU18" s="257"/>
      <c r="HIV18" s="257"/>
      <c r="HIW18" s="257"/>
      <c r="HIX18" s="257"/>
      <c r="HIY18" s="257"/>
      <c r="HIZ18" s="257"/>
      <c r="HJA18" s="257"/>
      <c r="HJB18" s="257"/>
      <c r="HJC18" s="257"/>
      <c r="HJD18" s="257"/>
      <c r="HJE18" s="257"/>
      <c r="HJF18" s="257"/>
      <c r="HJG18" s="257"/>
      <c r="HJH18" s="257"/>
      <c r="HJI18" s="257"/>
      <c r="HJJ18" s="257"/>
      <c r="HJK18" s="257"/>
      <c r="HJL18" s="257"/>
      <c r="HJM18" s="257"/>
      <c r="HJN18" s="257"/>
      <c r="HJO18" s="257"/>
      <c r="HJP18" s="257"/>
      <c r="HJQ18" s="257"/>
      <c r="HJR18" s="257"/>
      <c r="HJS18" s="257"/>
      <c r="HJT18" s="257"/>
      <c r="HJU18" s="257"/>
      <c r="HJV18" s="257"/>
      <c r="HJW18" s="257"/>
      <c r="HJX18" s="257"/>
      <c r="HJY18" s="257"/>
      <c r="HJZ18" s="257"/>
      <c r="HKA18" s="257"/>
      <c r="HKB18" s="257"/>
      <c r="HKC18" s="257"/>
      <c r="HKD18" s="257"/>
      <c r="HKE18" s="257"/>
      <c r="HKF18" s="257"/>
      <c r="HKG18" s="257"/>
      <c r="HKH18" s="257"/>
      <c r="HKI18" s="257"/>
      <c r="HKJ18" s="257"/>
      <c r="HKK18" s="257"/>
      <c r="HKL18" s="257"/>
      <c r="HKM18" s="257"/>
      <c r="HKN18" s="257"/>
      <c r="HKO18" s="257"/>
      <c r="HKP18" s="257"/>
      <c r="HKQ18" s="257"/>
      <c r="HKR18" s="257"/>
      <c r="HKS18" s="257"/>
      <c r="HKT18" s="257"/>
      <c r="HKU18" s="257"/>
      <c r="HKV18" s="257"/>
      <c r="HKW18" s="257"/>
      <c r="HKX18" s="257"/>
      <c r="HKY18" s="257"/>
      <c r="HKZ18" s="257"/>
      <c r="HLA18" s="257"/>
      <c r="HLB18" s="257"/>
      <c r="HLC18" s="257"/>
      <c r="HLD18" s="257"/>
      <c r="HLE18" s="257"/>
      <c r="HLF18" s="257"/>
      <c r="HLG18" s="257"/>
      <c r="HLH18" s="257"/>
      <c r="HLI18" s="257"/>
      <c r="HLJ18" s="257"/>
      <c r="HLK18" s="257"/>
      <c r="HLL18" s="257"/>
      <c r="HLM18" s="257"/>
      <c r="HLN18" s="257"/>
      <c r="HLO18" s="257"/>
      <c r="HLP18" s="257"/>
      <c r="HLQ18" s="257"/>
      <c r="HLR18" s="257"/>
      <c r="HLS18" s="257"/>
      <c r="HLT18" s="257"/>
      <c r="HLU18" s="257"/>
      <c r="HLV18" s="257"/>
      <c r="HLW18" s="257"/>
      <c r="HLX18" s="257"/>
      <c r="HLY18" s="257"/>
      <c r="HLZ18" s="257"/>
      <c r="HMA18" s="257"/>
      <c r="HMB18" s="257"/>
      <c r="HMC18" s="257"/>
      <c r="HMD18" s="257"/>
      <c r="HME18" s="257"/>
      <c r="HMF18" s="257"/>
      <c r="HMG18" s="257"/>
      <c r="HMH18" s="257"/>
      <c r="HMI18" s="257"/>
      <c r="HMJ18" s="257"/>
      <c r="HMK18" s="257"/>
      <c r="HML18" s="257"/>
      <c r="HMM18" s="257"/>
      <c r="HMN18" s="257"/>
      <c r="HMO18" s="257"/>
      <c r="HMP18" s="257"/>
      <c r="HMQ18" s="257"/>
      <c r="HMR18" s="257"/>
      <c r="HMS18" s="257"/>
      <c r="HMT18" s="257"/>
      <c r="HMU18" s="257"/>
      <c r="HMV18" s="257"/>
      <c r="HMW18" s="257"/>
      <c r="HMX18" s="257"/>
      <c r="HMY18" s="257"/>
      <c r="HMZ18" s="257"/>
      <c r="HNA18" s="257"/>
      <c r="HNB18" s="257"/>
      <c r="HNC18" s="257"/>
      <c r="HND18" s="257"/>
      <c r="HNE18" s="257"/>
      <c r="HNF18" s="257"/>
      <c r="HNG18" s="257"/>
      <c r="HNH18" s="257"/>
      <c r="HNI18" s="257"/>
      <c r="HNJ18" s="257"/>
      <c r="HNK18" s="257"/>
      <c r="HNL18" s="257"/>
      <c r="HNM18" s="257"/>
      <c r="HNN18" s="257"/>
      <c r="HNO18" s="257"/>
      <c r="HNP18" s="257"/>
      <c r="HNQ18" s="257"/>
      <c r="HNR18" s="257"/>
      <c r="HNS18" s="257"/>
      <c r="HNT18" s="257"/>
      <c r="HNU18" s="257"/>
      <c r="HNV18" s="257"/>
      <c r="HNW18" s="257"/>
      <c r="HNX18" s="257"/>
      <c r="HNY18" s="257"/>
      <c r="HNZ18" s="257"/>
      <c r="HOA18" s="257"/>
      <c r="HOB18" s="257"/>
      <c r="HOC18" s="257"/>
      <c r="HOD18" s="257"/>
      <c r="HOE18" s="257"/>
      <c r="HOF18" s="257"/>
      <c r="HOG18" s="257"/>
      <c r="HOH18" s="257"/>
      <c r="HOI18" s="257"/>
      <c r="HOJ18" s="257"/>
      <c r="HOK18" s="257"/>
      <c r="HOL18" s="257"/>
      <c r="HOM18" s="257"/>
      <c r="HON18" s="257"/>
      <c r="HOO18" s="257"/>
      <c r="HOP18" s="257"/>
      <c r="HOQ18" s="257"/>
      <c r="HOR18" s="257"/>
      <c r="HOS18" s="257"/>
      <c r="HOT18" s="257"/>
      <c r="HOU18" s="257"/>
      <c r="HOV18" s="257"/>
      <c r="HOW18" s="257"/>
      <c r="HOX18" s="257"/>
      <c r="HOY18" s="257"/>
      <c r="HOZ18" s="257"/>
      <c r="HPA18" s="257"/>
      <c r="HPB18" s="257"/>
      <c r="HPC18" s="257"/>
      <c r="HPD18" s="257"/>
      <c r="HPE18" s="257"/>
      <c r="HPF18" s="257"/>
      <c r="HPG18" s="257"/>
      <c r="HPH18" s="257"/>
      <c r="HPI18" s="257"/>
      <c r="HPJ18" s="257"/>
      <c r="HPK18" s="257"/>
      <c r="HPL18" s="257"/>
      <c r="HPM18" s="257"/>
      <c r="HPN18" s="257"/>
      <c r="HPO18" s="257"/>
      <c r="HPP18" s="257"/>
      <c r="HPQ18" s="257"/>
      <c r="HPR18" s="257"/>
      <c r="HPS18" s="257"/>
      <c r="HPT18" s="257"/>
      <c r="HPU18" s="257"/>
      <c r="HPV18" s="257"/>
      <c r="HPW18" s="257"/>
      <c r="HPX18" s="257"/>
      <c r="HPY18" s="257"/>
      <c r="HPZ18" s="257"/>
      <c r="HQA18" s="257"/>
      <c r="HQB18" s="257"/>
      <c r="HQC18" s="257"/>
      <c r="HQD18" s="257"/>
      <c r="HQE18" s="257"/>
      <c r="HQF18" s="257"/>
      <c r="HQG18" s="257"/>
      <c r="HQH18" s="257"/>
      <c r="HQI18" s="257"/>
      <c r="HQJ18" s="257"/>
      <c r="HQK18" s="257"/>
      <c r="HQL18" s="257"/>
      <c r="HQM18" s="257"/>
      <c r="HQN18" s="257"/>
      <c r="HQO18" s="257"/>
      <c r="HQP18" s="257"/>
      <c r="HQQ18" s="257"/>
      <c r="HQR18" s="257"/>
      <c r="HQS18" s="257"/>
      <c r="HQT18" s="257"/>
      <c r="HQU18" s="257"/>
      <c r="HQV18" s="257"/>
      <c r="HQW18" s="257"/>
      <c r="HQX18" s="257"/>
      <c r="HQY18" s="257"/>
      <c r="HQZ18" s="257"/>
      <c r="HRA18" s="257"/>
      <c r="HRB18" s="257"/>
      <c r="HRC18" s="257"/>
      <c r="HRD18" s="257"/>
      <c r="HRE18" s="257"/>
      <c r="HRF18" s="257"/>
      <c r="HRG18" s="257"/>
      <c r="HRH18" s="257"/>
      <c r="HRI18" s="257"/>
      <c r="HRJ18" s="257"/>
      <c r="HRK18" s="257"/>
      <c r="HRL18" s="257"/>
      <c r="HRM18" s="257"/>
      <c r="HRN18" s="257"/>
      <c r="HRO18" s="257"/>
      <c r="HRP18" s="257"/>
      <c r="HRQ18" s="257"/>
      <c r="HRR18" s="257"/>
      <c r="HRS18" s="257"/>
      <c r="HRT18" s="257"/>
      <c r="HRU18" s="257"/>
      <c r="HRV18" s="257"/>
      <c r="HRW18" s="257"/>
      <c r="HRX18" s="257"/>
      <c r="HRY18" s="257"/>
      <c r="HRZ18" s="257"/>
      <c r="HSA18" s="257"/>
      <c r="HSB18" s="257"/>
      <c r="HSC18" s="257"/>
      <c r="HSD18" s="257"/>
      <c r="HSE18" s="257"/>
      <c r="HSF18" s="257"/>
      <c r="HSG18" s="257"/>
      <c r="HSH18" s="257"/>
      <c r="HSI18" s="257"/>
      <c r="HSJ18" s="257"/>
      <c r="HSK18" s="257"/>
      <c r="HSL18" s="257"/>
      <c r="HSM18" s="257"/>
      <c r="HSN18" s="257"/>
      <c r="HSO18" s="257"/>
      <c r="HSP18" s="257"/>
      <c r="HSQ18" s="257"/>
      <c r="HSR18" s="257"/>
      <c r="HSS18" s="257"/>
      <c r="HST18" s="257"/>
      <c r="HSU18" s="257"/>
      <c r="HSV18" s="257"/>
      <c r="HSW18" s="257"/>
      <c r="HSX18" s="257"/>
      <c r="HSY18" s="257"/>
      <c r="HSZ18" s="257"/>
      <c r="HTA18" s="257"/>
      <c r="HTB18" s="257"/>
      <c r="HTC18" s="257"/>
      <c r="HTD18" s="257"/>
      <c r="HTE18" s="257"/>
      <c r="HTF18" s="257"/>
      <c r="HTG18" s="257"/>
      <c r="HTH18" s="257"/>
      <c r="HTI18" s="257"/>
      <c r="HTJ18" s="257"/>
      <c r="HTK18" s="257"/>
      <c r="HTL18" s="257"/>
      <c r="HTM18" s="257"/>
      <c r="HTN18" s="257"/>
      <c r="HTO18" s="257"/>
      <c r="HTP18" s="257"/>
      <c r="HTQ18" s="257"/>
      <c r="HTR18" s="257"/>
      <c r="HTS18" s="257"/>
      <c r="HTT18" s="257"/>
      <c r="HTU18" s="257"/>
      <c r="HTV18" s="257"/>
      <c r="HTW18" s="257"/>
      <c r="HTX18" s="257"/>
      <c r="HTY18" s="257"/>
      <c r="HTZ18" s="257"/>
      <c r="HUA18" s="257"/>
      <c r="HUB18" s="257"/>
      <c r="HUC18" s="257"/>
      <c r="HUD18" s="257"/>
      <c r="HUE18" s="257"/>
      <c r="HUF18" s="257"/>
      <c r="HUG18" s="257"/>
      <c r="HUH18" s="257"/>
      <c r="HUI18" s="257"/>
      <c r="HUJ18" s="257"/>
      <c r="HUK18" s="257"/>
      <c r="HUL18" s="257"/>
      <c r="HUM18" s="257"/>
      <c r="HUN18" s="257"/>
      <c r="HUO18" s="257"/>
      <c r="HUP18" s="257"/>
      <c r="HUQ18" s="257"/>
      <c r="HUR18" s="257"/>
      <c r="HUS18" s="257"/>
      <c r="HUT18" s="257"/>
      <c r="HUU18" s="257"/>
      <c r="HUV18" s="257"/>
      <c r="HUW18" s="257"/>
      <c r="HUX18" s="257"/>
      <c r="HUY18" s="257"/>
      <c r="HUZ18" s="257"/>
      <c r="HVA18" s="257"/>
      <c r="HVB18" s="257"/>
      <c r="HVC18" s="257"/>
      <c r="HVD18" s="257"/>
      <c r="HVE18" s="257"/>
      <c r="HVF18" s="257"/>
      <c r="HVG18" s="257"/>
      <c r="HVH18" s="257"/>
      <c r="HVI18" s="257"/>
      <c r="HVJ18" s="257"/>
      <c r="HVK18" s="257"/>
      <c r="HVL18" s="257"/>
      <c r="HVM18" s="257"/>
      <c r="HVN18" s="257"/>
      <c r="HVO18" s="257"/>
      <c r="HVP18" s="257"/>
      <c r="HVQ18" s="257"/>
      <c r="HVR18" s="257"/>
      <c r="HVS18" s="257"/>
      <c r="HVT18" s="257"/>
      <c r="HVU18" s="257"/>
      <c r="HVV18" s="257"/>
      <c r="HVW18" s="257"/>
      <c r="HVX18" s="257"/>
      <c r="HVY18" s="257"/>
      <c r="HVZ18" s="257"/>
      <c r="HWA18" s="257"/>
      <c r="HWB18" s="257"/>
      <c r="HWC18" s="257"/>
      <c r="HWD18" s="257"/>
      <c r="HWE18" s="257"/>
      <c r="HWF18" s="257"/>
      <c r="HWG18" s="257"/>
      <c r="HWH18" s="257"/>
      <c r="HWI18" s="257"/>
      <c r="HWJ18" s="257"/>
      <c r="HWK18" s="257"/>
      <c r="HWL18" s="257"/>
      <c r="HWM18" s="257"/>
      <c r="HWN18" s="257"/>
      <c r="HWO18" s="257"/>
      <c r="HWP18" s="257"/>
      <c r="HWQ18" s="257"/>
      <c r="HWR18" s="257"/>
      <c r="HWS18" s="257"/>
      <c r="HWT18" s="257"/>
      <c r="HWU18" s="257"/>
      <c r="HWV18" s="257"/>
      <c r="HWW18" s="257"/>
      <c r="HWX18" s="257"/>
      <c r="HWY18" s="257"/>
      <c r="HWZ18" s="257"/>
      <c r="HXA18" s="257"/>
      <c r="HXB18" s="257"/>
      <c r="HXC18" s="257"/>
      <c r="HXD18" s="257"/>
      <c r="HXE18" s="257"/>
      <c r="HXF18" s="257"/>
      <c r="HXG18" s="257"/>
      <c r="HXH18" s="257"/>
      <c r="HXI18" s="257"/>
      <c r="HXJ18" s="257"/>
      <c r="HXK18" s="257"/>
      <c r="HXL18" s="257"/>
      <c r="HXM18" s="257"/>
      <c r="HXN18" s="257"/>
      <c r="HXO18" s="257"/>
      <c r="HXP18" s="257"/>
      <c r="HXQ18" s="257"/>
      <c r="HXR18" s="257"/>
      <c r="HXS18" s="257"/>
      <c r="HXT18" s="257"/>
      <c r="HXU18" s="257"/>
      <c r="HXV18" s="257"/>
      <c r="HXW18" s="257"/>
      <c r="HXX18" s="257"/>
      <c r="HXY18" s="257"/>
      <c r="HXZ18" s="257"/>
      <c r="HYA18" s="257"/>
      <c r="HYB18" s="257"/>
      <c r="HYC18" s="257"/>
      <c r="HYD18" s="257"/>
      <c r="HYE18" s="257"/>
      <c r="HYF18" s="257"/>
      <c r="HYG18" s="257"/>
      <c r="HYH18" s="257"/>
      <c r="HYI18" s="257"/>
      <c r="HYJ18" s="257"/>
      <c r="HYK18" s="257"/>
      <c r="HYL18" s="257"/>
      <c r="HYM18" s="257"/>
      <c r="HYN18" s="257"/>
      <c r="HYO18" s="257"/>
      <c r="HYP18" s="257"/>
      <c r="HYQ18" s="257"/>
      <c r="HYR18" s="257"/>
      <c r="HYS18" s="257"/>
      <c r="HYT18" s="257"/>
      <c r="HYU18" s="257"/>
      <c r="HYV18" s="257"/>
      <c r="HYW18" s="257"/>
      <c r="HYX18" s="257"/>
      <c r="HYY18" s="257"/>
      <c r="HYZ18" s="257"/>
      <c r="HZA18" s="257"/>
      <c r="HZB18" s="257"/>
      <c r="HZC18" s="257"/>
      <c r="HZD18" s="257"/>
      <c r="HZE18" s="257"/>
      <c r="HZF18" s="257"/>
      <c r="HZG18" s="257"/>
      <c r="HZH18" s="257"/>
      <c r="HZI18" s="257"/>
      <c r="HZJ18" s="257"/>
      <c r="HZK18" s="257"/>
      <c r="HZL18" s="257"/>
      <c r="HZM18" s="257"/>
      <c r="HZN18" s="257"/>
      <c r="HZO18" s="257"/>
      <c r="HZP18" s="257"/>
      <c r="HZQ18" s="257"/>
      <c r="HZR18" s="257"/>
      <c r="HZS18" s="257"/>
      <c r="HZT18" s="257"/>
      <c r="HZU18" s="257"/>
      <c r="HZV18" s="257"/>
      <c r="HZW18" s="257"/>
      <c r="HZX18" s="257"/>
      <c r="HZY18" s="257"/>
      <c r="HZZ18" s="257"/>
      <c r="IAA18" s="257"/>
      <c r="IAB18" s="257"/>
      <c r="IAC18" s="257"/>
      <c r="IAD18" s="257"/>
      <c r="IAE18" s="257"/>
      <c r="IAF18" s="257"/>
      <c r="IAG18" s="257"/>
      <c r="IAH18" s="257"/>
      <c r="IAI18" s="257"/>
      <c r="IAJ18" s="257"/>
      <c r="IAK18" s="257"/>
      <c r="IAL18" s="257"/>
      <c r="IAM18" s="257"/>
      <c r="IAN18" s="257"/>
      <c r="IAO18" s="257"/>
      <c r="IAP18" s="257"/>
      <c r="IAQ18" s="257"/>
      <c r="IAR18" s="257"/>
      <c r="IAS18" s="257"/>
      <c r="IAT18" s="257"/>
      <c r="IAU18" s="257"/>
      <c r="IAV18" s="257"/>
      <c r="IAW18" s="257"/>
      <c r="IAX18" s="257"/>
      <c r="IAY18" s="257"/>
      <c r="IAZ18" s="257"/>
      <c r="IBA18" s="257"/>
      <c r="IBB18" s="257"/>
      <c r="IBC18" s="257"/>
      <c r="IBD18" s="257"/>
      <c r="IBE18" s="257"/>
      <c r="IBF18" s="257"/>
      <c r="IBG18" s="257"/>
      <c r="IBH18" s="257"/>
      <c r="IBI18" s="257"/>
      <c r="IBJ18" s="257"/>
      <c r="IBK18" s="257"/>
      <c r="IBL18" s="257"/>
      <c r="IBM18" s="257"/>
      <c r="IBN18" s="257"/>
      <c r="IBO18" s="257"/>
      <c r="IBP18" s="257"/>
      <c r="IBQ18" s="257"/>
      <c r="IBR18" s="257"/>
      <c r="IBS18" s="257"/>
      <c r="IBT18" s="257"/>
      <c r="IBU18" s="257"/>
      <c r="IBV18" s="257"/>
      <c r="IBW18" s="257"/>
      <c r="IBX18" s="257"/>
      <c r="IBY18" s="257"/>
      <c r="IBZ18" s="257"/>
      <c r="ICA18" s="257"/>
      <c r="ICB18" s="257"/>
      <c r="ICC18" s="257"/>
      <c r="ICD18" s="257"/>
      <c r="ICE18" s="257"/>
      <c r="ICF18" s="257"/>
      <c r="ICG18" s="257"/>
      <c r="ICH18" s="257"/>
      <c r="ICI18" s="257"/>
      <c r="ICJ18" s="257"/>
      <c r="ICK18" s="257"/>
      <c r="ICL18" s="257"/>
      <c r="ICM18" s="257"/>
      <c r="ICN18" s="257"/>
      <c r="ICO18" s="257"/>
      <c r="ICP18" s="257"/>
      <c r="ICQ18" s="257"/>
      <c r="ICR18" s="257"/>
      <c r="ICS18" s="257"/>
      <c r="ICT18" s="257"/>
      <c r="ICU18" s="257"/>
      <c r="ICV18" s="257"/>
      <c r="ICW18" s="257"/>
      <c r="ICX18" s="257"/>
      <c r="ICY18" s="257"/>
      <c r="ICZ18" s="257"/>
      <c r="IDA18" s="257"/>
      <c r="IDB18" s="257"/>
      <c r="IDC18" s="257"/>
      <c r="IDD18" s="257"/>
      <c r="IDE18" s="257"/>
      <c r="IDF18" s="257"/>
      <c r="IDG18" s="257"/>
      <c r="IDH18" s="257"/>
      <c r="IDI18" s="257"/>
      <c r="IDJ18" s="257"/>
      <c r="IDK18" s="257"/>
      <c r="IDL18" s="257"/>
      <c r="IDM18" s="257"/>
      <c r="IDN18" s="257"/>
      <c r="IDO18" s="257"/>
      <c r="IDP18" s="257"/>
      <c r="IDQ18" s="257"/>
      <c r="IDR18" s="257"/>
      <c r="IDS18" s="257"/>
      <c r="IDT18" s="257"/>
      <c r="IDU18" s="257"/>
      <c r="IDV18" s="257"/>
      <c r="IDW18" s="257"/>
      <c r="IDX18" s="257"/>
      <c r="IDY18" s="257"/>
      <c r="IDZ18" s="257"/>
      <c r="IEA18" s="257"/>
      <c r="IEB18" s="257"/>
      <c r="IEC18" s="257"/>
      <c r="IED18" s="257"/>
      <c r="IEE18" s="257"/>
      <c r="IEF18" s="257"/>
      <c r="IEG18" s="257"/>
      <c r="IEH18" s="257"/>
      <c r="IEI18" s="257"/>
      <c r="IEJ18" s="257"/>
      <c r="IEK18" s="257"/>
      <c r="IEL18" s="257"/>
      <c r="IEM18" s="257"/>
      <c r="IEN18" s="257"/>
      <c r="IEO18" s="257"/>
      <c r="IEP18" s="257"/>
      <c r="IEQ18" s="257"/>
      <c r="IER18" s="257"/>
      <c r="IES18" s="257"/>
      <c r="IET18" s="257"/>
      <c r="IEU18" s="257"/>
      <c r="IEV18" s="257"/>
      <c r="IEW18" s="257"/>
      <c r="IEX18" s="257"/>
      <c r="IEY18" s="257"/>
      <c r="IEZ18" s="257"/>
      <c r="IFA18" s="257"/>
      <c r="IFB18" s="257"/>
      <c r="IFC18" s="257"/>
      <c r="IFD18" s="257"/>
      <c r="IFE18" s="257"/>
      <c r="IFF18" s="257"/>
      <c r="IFG18" s="257"/>
      <c r="IFH18" s="257"/>
      <c r="IFI18" s="257"/>
      <c r="IFJ18" s="257"/>
      <c r="IFK18" s="257"/>
      <c r="IFL18" s="257"/>
      <c r="IFM18" s="257"/>
      <c r="IFN18" s="257"/>
      <c r="IFO18" s="257"/>
      <c r="IFP18" s="257"/>
      <c r="IFQ18" s="257"/>
      <c r="IFR18" s="257"/>
      <c r="IFS18" s="257"/>
      <c r="IFT18" s="257"/>
      <c r="IFU18" s="257"/>
      <c r="IFV18" s="257"/>
      <c r="IFW18" s="257"/>
      <c r="IFX18" s="257"/>
      <c r="IFY18" s="257"/>
      <c r="IFZ18" s="257"/>
      <c r="IGA18" s="257"/>
      <c r="IGB18" s="257"/>
      <c r="IGC18" s="257"/>
      <c r="IGD18" s="257"/>
      <c r="IGE18" s="257"/>
      <c r="IGF18" s="257"/>
      <c r="IGG18" s="257"/>
      <c r="IGH18" s="257"/>
      <c r="IGI18" s="257"/>
      <c r="IGJ18" s="257"/>
      <c r="IGK18" s="257"/>
      <c r="IGL18" s="257"/>
      <c r="IGM18" s="257"/>
      <c r="IGN18" s="257"/>
      <c r="IGO18" s="257"/>
      <c r="IGP18" s="257"/>
      <c r="IGQ18" s="257"/>
      <c r="IGR18" s="257"/>
      <c r="IGS18" s="257"/>
      <c r="IGT18" s="257"/>
      <c r="IGU18" s="257"/>
      <c r="IGV18" s="257"/>
      <c r="IGW18" s="257"/>
      <c r="IGX18" s="257"/>
      <c r="IGY18" s="257"/>
      <c r="IGZ18" s="257"/>
      <c r="IHA18" s="257"/>
      <c r="IHB18" s="257"/>
      <c r="IHC18" s="257"/>
      <c r="IHD18" s="257"/>
      <c r="IHE18" s="257"/>
      <c r="IHF18" s="257"/>
      <c r="IHG18" s="257"/>
      <c r="IHH18" s="257"/>
      <c r="IHI18" s="257"/>
      <c r="IHJ18" s="257"/>
      <c r="IHK18" s="257"/>
      <c r="IHL18" s="257"/>
      <c r="IHM18" s="257"/>
      <c r="IHN18" s="257"/>
      <c r="IHO18" s="257"/>
      <c r="IHP18" s="257"/>
      <c r="IHQ18" s="257"/>
      <c r="IHR18" s="257"/>
      <c r="IHS18" s="257"/>
      <c r="IHT18" s="257"/>
      <c r="IHU18" s="257"/>
      <c r="IHV18" s="257"/>
      <c r="IHW18" s="257"/>
      <c r="IHX18" s="257"/>
      <c r="IHY18" s="257"/>
      <c r="IHZ18" s="257"/>
      <c r="IIA18" s="257"/>
      <c r="IIB18" s="257"/>
      <c r="IIC18" s="257"/>
      <c r="IID18" s="257"/>
      <c r="IIE18" s="257"/>
      <c r="IIF18" s="257"/>
      <c r="IIG18" s="257"/>
      <c r="IIH18" s="257"/>
      <c r="III18" s="257"/>
      <c r="IIJ18" s="257"/>
      <c r="IIK18" s="257"/>
      <c r="IIL18" s="257"/>
      <c r="IIM18" s="257"/>
      <c r="IIN18" s="257"/>
      <c r="IIO18" s="257"/>
      <c r="IIP18" s="257"/>
      <c r="IIQ18" s="257"/>
      <c r="IIR18" s="257"/>
      <c r="IIS18" s="257"/>
      <c r="IIT18" s="257"/>
      <c r="IIU18" s="257"/>
      <c r="IIV18" s="257"/>
      <c r="IIW18" s="257"/>
      <c r="IIX18" s="257"/>
      <c r="IIY18" s="257"/>
      <c r="IIZ18" s="257"/>
      <c r="IJA18" s="257"/>
      <c r="IJB18" s="257"/>
      <c r="IJC18" s="257"/>
      <c r="IJD18" s="257"/>
      <c r="IJE18" s="257"/>
      <c r="IJF18" s="257"/>
      <c r="IJG18" s="257"/>
      <c r="IJH18" s="257"/>
      <c r="IJI18" s="257"/>
      <c r="IJJ18" s="257"/>
      <c r="IJK18" s="257"/>
      <c r="IJL18" s="257"/>
      <c r="IJM18" s="257"/>
      <c r="IJN18" s="257"/>
      <c r="IJO18" s="257"/>
      <c r="IJP18" s="257"/>
      <c r="IJQ18" s="257"/>
      <c r="IJR18" s="257"/>
      <c r="IJS18" s="257"/>
      <c r="IJT18" s="257"/>
      <c r="IJU18" s="257"/>
      <c r="IJV18" s="257"/>
      <c r="IJW18" s="257"/>
      <c r="IJX18" s="257"/>
      <c r="IJY18" s="257"/>
      <c r="IJZ18" s="257"/>
      <c r="IKA18" s="257"/>
      <c r="IKB18" s="257"/>
      <c r="IKC18" s="257"/>
      <c r="IKD18" s="257"/>
      <c r="IKE18" s="257"/>
      <c r="IKF18" s="257"/>
      <c r="IKG18" s="257"/>
      <c r="IKH18" s="257"/>
      <c r="IKI18" s="257"/>
      <c r="IKJ18" s="257"/>
      <c r="IKK18" s="257"/>
      <c r="IKL18" s="257"/>
      <c r="IKM18" s="257"/>
      <c r="IKN18" s="257"/>
      <c r="IKO18" s="257"/>
      <c r="IKP18" s="257"/>
      <c r="IKQ18" s="257"/>
      <c r="IKR18" s="257"/>
      <c r="IKS18" s="257"/>
      <c r="IKT18" s="257"/>
      <c r="IKU18" s="257"/>
      <c r="IKV18" s="257"/>
      <c r="IKW18" s="257"/>
      <c r="IKX18" s="257"/>
      <c r="IKY18" s="257"/>
      <c r="IKZ18" s="257"/>
      <c r="ILA18" s="257"/>
      <c r="ILB18" s="257"/>
      <c r="ILC18" s="257"/>
      <c r="ILD18" s="257"/>
      <c r="ILE18" s="257"/>
      <c r="ILF18" s="257"/>
      <c r="ILG18" s="257"/>
      <c r="ILH18" s="257"/>
      <c r="ILI18" s="257"/>
      <c r="ILJ18" s="257"/>
      <c r="ILK18" s="257"/>
      <c r="ILL18" s="257"/>
      <c r="ILM18" s="257"/>
      <c r="ILN18" s="257"/>
      <c r="ILO18" s="257"/>
      <c r="ILP18" s="257"/>
      <c r="ILQ18" s="257"/>
      <c r="ILR18" s="257"/>
      <c r="ILS18" s="257"/>
      <c r="ILT18" s="257"/>
      <c r="ILU18" s="257"/>
      <c r="ILV18" s="257"/>
      <c r="ILW18" s="257"/>
      <c r="ILX18" s="257"/>
      <c r="ILY18" s="257"/>
      <c r="ILZ18" s="257"/>
      <c r="IMA18" s="257"/>
      <c r="IMB18" s="257"/>
      <c r="IMC18" s="257"/>
      <c r="IMD18" s="257"/>
      <c r="IME18" s="257"/>
      <c r="IMF18" s="257"/>
      <c r="IMG18" s="257"/>
      <c r="IMH18" s="257"/>
      <c r="IMI18" s="257"/>
      <c r="IMJ18" s="257"/>
      <c r="IMK18" s="257"/>
      <c r="IML18" s="257"/>
      <c r="IMM18" s="257"/>
      <c r="IMN18" s="257"/>
      <c r="IMO18" s="257"/>
      <c r="IMP18" s="257"/>
      <c r="IMQ18" s="257"/>
      <c r="IMR18" s="257"/>
      <c r="IMS18" s="257"/>
      <c r="IMT18" s="257"/>
      <c r="IMU18" s="257"/>
      <c r="IMV18" s="257"/>
      <c r="IMW18" s="257"/>
      <c r="IMX18" s="257"/>
      <c r="IMY18" s="257"/>
      <c r="IMZ18" s="257"/>
      <c r="INA18" s="257"/>
      <c r="INB18" s="257"/>
      <c r="INC18" s="257"/>
      <c r="IND18" s="257"/>
      <c r="INE18" s="257"/>
      <c r="INF18" s="257"/>
      <c r="ING18" s="257"/>
      <c r="INH18" s="257"/>
      <c r="INI18" s="257"/>
      <c r="INJ18" s="257"/>
      <c r="INK18" s="257"/>
      <c r="INL18" s="257"/>
      <c r="INM18" s="257"/>
      <c r="INN18" s="257"/>
      <c r="INO18" s="257"/>
      <c r="INP18" s="257"/>
      <c r="INQ18" s="257"/>
      <c r="INR18" s="257"/>
      <c r="INS18" s="257"/>
      <c r="INT18" s="257"/>
      <c r="INU18" s="257"/>
      <c r="INV18" s="257"/>
      <c r="INW18" s="257"/>
      <c r="INX18" s="257"/>
      <c r="INY18" s="257"/>
      <c r="INZ18" s="257"/>
      <c r="IOA18" s="257"/>
      <c r="IOB18" s="257"/>
      <c r="IOC18" s="257"/>
      <c r="IOD18" s="257"/>
      <c r="IOE18" s="257"/>
      <c r="IOF18" s="257"/>
      <c r="IOG18" s="257"/>
      <c r="IOH18" s="257"/>
      <c r="IOI18" s="257"/>
      <c r="IOJ18" s="257"/>
      <c r="IOK18" s="257"/>
      <c r="IOL18" s="257"/>
      <c r="IOM18" s="257"/>
      <c r="ION18" s="257"/>
      <c r="IOO18" s="257"/>
      <c r="IOP18" s="257"/>
      <c r="IOQ18" s="257"/>
      <c r="IOR18" s="257"/>
      <c r="IOS18" s="257"/>
      <c r="IOT18" s="257"/>
      <c r="IOU18" s="257"/>
      <c r="IOV18" s="257"/>
      <c r="IOW18" s="257"/>
      <c r="IOX18" s="257"/>
      <c r="IOY18" s="257"/>
      <c r="IOZ18" s="257"/>
      <c r="IPA18" s="257"/>
      <c r="IPB18" s="257"/>
      <c r="IPC18" s="257"/>
      <c r="IPD18" s="257"/>
      <c r="IPE18" s="257"/>
      <c r="IPF18" s="257"/>
      <c r="IPG18" s="257"/>
      <c r="IPH18" s="257"/>
      <c r="IPI18" s="257"/>
      <c r="IPJ18" s="257"/>
      <c r="IPK18" s="257"/>
      <c r="IPL18" s="257"/>
      <c r="IPM18" s="257"/>
      <c r="IPN18" s="257"/>
      <c r="IPO18" s="257"/>
      <c r="IPP18" s="257"/>
      <c r="IPQ18" s="257"/>
      <c r="IPR18" s="257"/>
      <c r="IPS18" s="257"/>
      <c r="IPT18" s="257"/>
      <c r="IPU18" s="257"/>
      <c r="IPV18" s="257"/>
      <c r="IPW18" s="257"/>
      <c r="IPX18" s="257"/>
      <c r="IPY18" s="257"/>
      <c r="IPZ18" s="257"/>
      <c r="IQA18" s="257"/>
      <c r="IQB18" s="257"/>
      <c r="IQC18" s="257"/>
      <c r="IQD18" s="257"/>
      <c r="IQE18" s="257"/>
      <c r="IQF18" s="257"/>
      <c r="IQG18" s="257"/>
      <c r="IQH18" s="257"/>
      <c r="IQI18" s="257"/>
      <c r="IQJ18" s="257"/>
      <c r="IQK18" s="257"/>
      <c r="IQL18" s="257"/>
      <c r="IQM18" s="257"/>
      <c r="IQN18" s="257"/>
      <c r="IQO18" s="257"/>
      <c r="IQP18" s="257"/>
      <c r="IQQ18" s="257"/>
      <c r="IQR18" s="257"/>
      <c r="IQS18" s="257"/>
      <c r="IQT18" s="257"/>
      <c r="IQU18" s="257"/>
      <c r="IQV18" s="257"/>
      <c r="IQW18" s="257"/>
      <c r="IQX18" s="257"/>
      <c r="IQY18" s="257"/>
      <c r="IQZ18" s="257"/>
      <c r="IRA18" s="257"/>
      <c r="IRB18" s="257"/>
      <c r="IRC18" s="257"/>
      <c r="IRD18" s="257"/>
      <c r="IRE18" s="257"/>
      <c r="IRF18" s="257"/>
      <c r="IRG18" s="257"/>
      <c r="IRH18" s="257"/>
      <c r="IRI18" s="257"/>
      <c r="IRJ18" s="257"/>
      <c r="IRK18" s="257"/>
      <c r="IRL18" s="257"/>
      <c r="IRM18" s="257"/>
      <c r="IRN18" s="257"/>
      <c r="IRO18" s="257"/>
      <c r="IRP18" s="257"/>
      <c r="IRQ18" s="257"/>
      <c r="IRR18" s="257"/>
      <c r="IRS18" s="257"/>
      <c r="IRT18" s="257"/>
      <c r="IRU18" s="257"/>
      <c r="IRV18" s="257"/>
      <c r="IRW18" s="257"/>
      <c r="IRX18" s="257"/>
      <c r="IRY18" s="257"/>
      <c r="IRZ18" s="257"/>
      <c r="ISA18" s="257"/>
      <c r="ISB18" s="257"/>
      <c r="ISC18" s="257"/>
      <c r="ISD18" s="257"/>
      <c r="ISE18" s="257"/>
      <c r="ISF18" s="257"/>
      <c r="ISG18" s="257"/>
      <c r="ISH18" s="257"/>
      <c r="ISI18" s="257"/>
      <c r="ISJ18" s="257"/>
      <c r="ISK18" s="257"/>
      <c r="ISL18" s="257"/>
      <c r="ISM18" s="257"/>
      <c r="ISN18" s="257"/>
      <c r="ISO18" s="257"/>
      <c r="ISP18" s="257"/>
      <c r="ISQ18" s="257"/>
      <c r="ISR18" s="257"/>
      <c r="ISS18" s="257"/>
      <c r="IST18" s="257"/>
      <c r="ISU18" s="257"/>
      <c r="ISV18" s="257"/>
      <c r="ISW18" s="257"/>
      <c r="ISX18" s="257"/>
      <c r="ISY18" s="257"/>
      <c r="ISZ18" s="257"/>
      <c r="ITA18" s="257"/>
      <c r="ITB18" s="257"/>
      <c r="ITC18" s="257"/>
      <c r="ITD18" s="257"/>
      <c r="ITE18" s="257"/>
      <c r="ITF18" s="257"/>
      <c r="ITG18" s="257"/>
      <c r="ITH18" s="257"/>
      <c r="ITI18" s="257"/>
      <c r="ITJ18" s="257"/>
      <c r="ITK18" s="257"/>
      <c r="ITL18" s="257"/>
      <c r="ITM18" s="257"/>
      <c r="ITN18" s="257"/>
      <c r="ITO18" s="257"/>
      <c r="ITP18" s="257"/>
      <c r="ITQ18" s="257"/>
      <c r="ITR18" s="257"/>
      <c r="ITS18" s="257"/>
      <c r="ITT18" s="257"/>
      <c r="ITU18" s="257"/>
      <c r="ITV18" s="257"/>
      <c r="ITW18" s="257"/>
      <c r="ITX18" s="257"/>
      <c r="ITY18" s="257"/>
      <c r="ITZ18" s="257"/>
      <c r="IUA18" s="257"/>
      <c r="IUB18" s="257"/>
      <c r="IUC18" s="257"/>
      <c r="IUD18" s="257"/>
      <c r="IUE18" s="257"/>
      <c r="IUF18" s="257"/>
      <c r="IUG18" s="257"/>
      <c r="IUH18" s="257"/>
      <c r="IUI18" s="257"/>
      <c r="IUJ18" s="257"/>
      <c r="IUK18" s="257"/>
      <c r="IUL18" s="257"/>
      <c r="IUM18" s="257"/>
      <c r="IUN18" s="257"/>
      <c r="IUO18" s="257"/>
      <c r="IUP18" s="257"/>
      <c r="IUQ18" s="257"/>
      <c r="IUR18" s="257"/>
      <c r="IUS18" s="257"/>
      <c r="IUT18" s="257"/>
      <c r="IUU18" s="257"/>
      <c r="IUV18" s="257"/>
      <c r="IUW18" s="257"/>
      <c r="IUX18" s="257"/>
      <c r="IUY18" s="257"/>
      <c r="IUZ18" s="257"/>
      <c r="IVA18" s="257"/>
      <c r="IVB18" s="257"/>
      <c r="IVC18" s="257"/>
      <c r="IVD18" s="257"/>
      <c r="IVE18" s="257"/>
      <c r="IVF18" s="257"/>
      <c r="IVG18" s="257"/>
      <c r="IVH18" s="257"/>
      <c r="IVI18" s="257"/>
      <c r="IVJ18" s="257"/>
      <c r="IVK18" s="257"/>
      <c r="IVL18" s="257"/>
      <c r="IVM18" s="257"/>
      <c r="IVN18" s="257"/>
      <c r="IVO18" s="257"/>
      <c r="IVP18" s="257"/>
      <c r="IVQ18" s="257"/>
      <c r="IVR18" s="257"/>
      <c r="IVS18" s="257"/>
      <c r="IVT18" s="257"/>
      <c r="IVU18" s="257"/>
      <c r="IVV18" s="257"/>
      <c r="IVW18" s="257"/>
      <c r="IVX18" s="257"/>
      <c r="IVY18" s="257"/>
      <c r="IVZ18" s="257"/>
      <c r="IWA18" s="257"/>
      <c r="IWB18" s="257"/>
      <c r="IWC18" s="257"/>
      <c r="IWD18" s="257"/>
      <c r="IWE18" s="257"/>
      <c r="IWF18" s="257"/>
      <c r="IWG18" s="257"/>
      <c r="IWH18" s="257"/>
      <c r="IWI18" s="257"/>
      <c r="IWJ18" s="257"/>
      <c r="IWK18" s="257"/>
      <c r="IWL18" s="257"/>
      <c r="IWM18" s="257"/>
      <c r="IWN18" s="257"/>
      <c r="IWO18" s="257"/>
      <c r="IWP18" s="257"/>
      <c r="IWQ18" s="257"/>
      <c r="IWR18" s="257"/>
      <c r="IWS18" s="257"/>
      <c r="IWT18" s="257"/>
      <c r="IWU18" s="257"/>
      <c r="IWV18" s="257"/>
      <c r="IWW18" s="257"/>
      <c r="IWX18" s="257"/>
      <c r="IWY18" s="257"/>
      <c r="IWZ18" s="257"/>
      <c r="IXA18" s="257"/>
      <c r="IXB18" s="257"/>
      <c r="IXC18" s="257"/>
      <c r="IXD18" s="257"/>
      <c r="IXE18" s="257"/>
      <c r="IXF18" s="257"/>
      <c r="IXG18" s="257"/>
      <c r="IXH18" s="257"/>
      <c r="IXI18" s="257"/>
      <c r="IXJ18" s="257"/>
      <c r="IXK18" s="257"/>
      <c r="IXL18" s="257"/>
      <c r="IXM18" s="257"/>
      <c r="IXN18" s="257"/>
      <c r="IXO18" s="257"/>
      <c r="IXP18" s="257"/>
      <c r="IXQ18" s="257"/>
      <c r="IXR18" s="257"/>
      <c r="IXS18" s="257"/>
      <c r="IXT18" s="257"/>
      <c r="IXU18" s="257"/>
      <c r="IXV18" s="257"/>
      <c r="IXW18" s="257"/>
      <c r="IXX18" s="257"/>
      <c r="IXY18" s="257"/>
      <c r="IXZ18" s="257"/>
      <c r="IYA18" s="257"/>
      <c r="IYB18" s="257"/>
      <c r="IYC18" s="257"/>
      <c r="IYD18" s="257"/>
      <c r="IYE18" s="257"/>
      <c r="IYF18" s="257"/>
      <c r="IYG18" s="257"/>
      <c r="IYH18" s="257"/>
      <c r="IYI18" s="257"/>
      <c r="IYJ18" s="257"/>
      <c r="IYK18" s="257"/>
      <c r="IYL18" s="257"/>
      <c r="IYM18" s="257"/>
      <c r="IYN18" s="257"/>
      <c r="IYO18" s="257"/>
      <c r="IYP18" s="257"/>
      <c r="IYQ18" s="257"/>
      <c r="IYR18" s="257"/>
      <c r="IYS18" s="257"/>
      <c r="IYT18" s="257"/>
      <c r="IYU18" s="257"/>
      <c r="IYV18" s="257"/>
      <c r="IYW18" s="257"/>
      <c r="IYX18" s="257"/>
      <c r="IYY18" s="257"/>
      <c r="IYZ18" s="257"/>
      <c r="IZA18" s="257"/>
      <c r="IZB18" s="257"/>
      <c r="IZC18" s="257"/>
      <c r="IZD18" s="257"/>
      <c r="IZE18" s="257"/>
      <c r="IZF18" s="257"/>
      <c r="IZG18" s="257"/>
      <c r="IZH18" s="257"/>
      <c r="IZI18" s="257"/>
      <c r="IZJ18" s="257"/>
      <c r="IZK18" s="257"/>
      <c r="IZL18" s="257"/>
      <c r="IZM18" s="257"/>
      <c r="IZN18" s="257"/>
      <c r="IZO18" s="257"/>
      <c r="IZP18" s="257"/>
      <c r="IZQ18" s="257"/>
      <c r="IZR18" s="257"/>
      <c r="IZS18" s="257"/>
      <c r="IZT18" s="257"/>
      <c r="IZU18" s="257"/>
      <c r="IZV18" s="257"/>
      <c r="IZW18" s="257"/>
      <c r="IZX18" s="257"/>
      <c r="IZY18" s="257"/>
      <c r="IZZ18" s="257"/>
      <c r="JAA18" s="257"/>
      <c r="JAB18" s="257"/>
      <c r="JAC18" s="257"/>
      <c r="JAD18" s="257"/>
      <c r="JAE18" s="257"/>
      <c r="JAF18" s="257"/>
      <c r="JAG18" s="257"/>
      <c r="JAH18" s="257"/>
      <c r="JAI18" s="257"/>
      <c r="JAJ18" s="257"/>
      <c r="JAK18" s="257"/>
      <c r="JAL18" s="257"/>
      <c r="JAM18" s="257"/>
      <c r="JAN18" s="257"/>
      <c r="JAO18" s="257"/>
      <c r="JAP18" s="257"/>
      <c r="JAQ18" s="257"/>
      <c r="JAR18" s="257"/>
      <c r="JAS18" s="257"/>
      <c r="JAT18" s="257"/>
      <c r="JAU18" s="257"/>
      <c r="JAV18" s="257"/>
      <c r="JAW18" s="257"/>
      <c r="JAX18" s="257"/>
      <c r="JAY18" s="257"/>
      <c r="JAZ18" s="257"/>
      <c r="JBA18" s="257"/>
      <c r="JBB18" s="257"/>
      <c r="JBC18" s="257"/>
      <c r="JBD18" s="257"/>
      <c r="JBE18" s="257"/>
      <c r="JBF18" s="257"/>
      <c r="JBG18" s="257"/>
      <c r="JBH18" s="257"/>
      <c r="JBI18" s="257"/>
      <c r="JBJ18" s="257"/>
      <c r="JBK18" s="257"/>
      <c r="JBL18" s="257"/>
      <c r="JBM18" s="257"/>
      <c r="JBN18" s="257"/>
      <c r="JBO18" s="257"/>
      <c r="JBP18" s="257"/>
      <c r="JBQ18" s="257"/>
      <c r="JBR18" s="257"/>
      <c r="JBS18" s="257"/>
      <c r="JBT18" s="257"/>
      <c r="JBU18" s="257"/>
      <c r="JBV18" s="257"/>
      <c r="JBW18" s="257"/>
      <c r="JBX18" s="257"/>
      <c r="JBY18" s="257"/>
      <c r="JBZ18" s="257"/>
      <c r="JCA18" s="257"/>
      <c r="JCB18" s="257"/>
      <c r="JCC18" s="257"/>
      <c r="JCD18" s="257"/>
      <c r="JCE18" s="257"/>
      <c r="JCF18" s="257"/>
      <c r="JCG18" s="257"/>
      <c r="JCH18" s="257"/>
      <c r="JCI18" s="257"/>
      <c r="JCJ18" s="257"/>
      <c r="JCK18" s="257"/>
      <c r="JCL18" s="257"/>
      <c r="JCM18" s="257"/>
      <c r="JCN18" s="257"/>
      <c r="JCO18" s="257"/>
      <c r="JCP18" s="257"/>
      <c r="JCQ18" s="257"/>
      <c r="JCR18" s="257"/>
      <c r="JCS18" s="257"/>
      <c r="JCT18" s="257"/>
      <c r="JCU18" s="257"/>
      <c r="JCV18" s="257"/>
      <c r="JCW18" s="257"/>
      <c r="JCX18" s="257"/>
      <c r="JCY18" s="257"/>
      <c r="JCZ18" s="257"/>
      <c r="JDA18" s="257"/>
      <c r="JDB18" s="257"/>
      <c r="JDC18" s="257"/>
      <c r="JDD18" s="257"/>
      <c r="JDE18" s="257"/>
      <c r="JDF18" s="257"/>
      <c r="JDG18" s="257"/>
      <c r="JDH18" s="257"/>
      <c r="JDI18" s="257"/>
      <c r="JDJ18" s="257"/>
      <c r="JDK18" s="257"/>
      <c r="JDL18" s="257"/>
      <c r="JDM18" s="257"/>
      <c r="JDN18" s="257"/>
      <c r="JDO18" s="257"/>
      <c r="JDP18" s="257"/>
      <c r="JDQ18" s="257"/>
      <c r="JDR18" s="257"/>
      <c r="JDS18" s="257"/>
      <c r="JDT18" s="257"/>
      <c r="JDU18" s="257"/>
      <c r="JDV18" s="257"/>
      <c r="JDW18" s="257"/>
      <c r="JDX18" s="257"/>
      <c r="JDY18" s="257"/>
      <c r="JDZ18" s="257"/>
      <c r="JEA18" s="257"/>
      <c r="JEB18" s="257"/>
      <c r="JEC18" s="257"/>
      <c r="JED18" s="257"/>
      <c r="JEE18" s="257"/>
      <c r="JEF18" s="257"/>
      <c r="JEG18" s="257"/>
      <c r="JEH18" s="257"/>
      <c r="JEI18" s="257"/>
      <c r="JEJ18" s="257"/>
      <c r="JEK18" s="257"/>
      <c r="JEL18" s="257"/>
      <c r="JEM18" s="257"/>
      <c r="JEN18" s="257"/>
      <c r="JEO18" s="257"/>
      <c r="JEP18" s="257"/>
      <c r="JEQ18" s="257"/>
      <c r="JER18" s="257"/>
      <c r="JES18" s="257"/>
      <c r="JET18" s="257"/>
      <c r="JEU18" s="257"/>
      <c r="JEV18" s="257"/>
      <c r="JEW18" s="257"/>
      <c r="JEX18" s="257"/>
      <c r="JEY18" s="257"/>
      <c r="JEZ18" s="257"/>
      <c r="JFA18" s="257"/>
      <c r="JFB18" s="257"/>
      <c r="JFC18" s="257"/>
      <c r="JFD18" s="257"/>
      <c r="JFE18" s="257"/>
      <c r="JFF18" s="257"/>
      <c r="JFG18" s="257"/>
      <c r="JFH18" s="257"/>
      <c r="JFI18" s="257"/>
      <c r="JFJ18" s="257"/>
      <c r="JFK18" s="257"/>
      <c r="JFL18" s="257"/>
      <c r="JFM18" s="257"/>
      <c r="JFN18" s="257"/>
      <c r="JFO18" s="257"/>
      <c r="JFP18" s="257"/>
      <c r="JFQ18" s="257"/>
      <c r="JFR18" s="257"/>
      <c r="JFS18" s="257"/>
      <c r="JFT18" s="257"/>
      <c r="JFU18" s="257"/>
      <c r="JFV18" s="257"/>
      <c r="JFW18" s="257"/>
      <c r="JFX18" s="257"/>
      <c r="JFY18" s="257"/>
      <c r="JFZ18" s="257"/>
      <c r="JGA18" s="257"/>
      <c r="JGB18" s="257"/>
      <c r="JGC18" s="257"/>
      <c r="JGD18" s="257"/>
      <c r="JGE18" s="257"/>
      <c r="JGF18" s="257"/>
      <c r="JGG18" s="257"/>
      <c r="JGH18" s="257"/>
      <c r="JGI18" s="257"/>
      <c r="JGJ18" s="257"/>
      <c r="JGK18" s="257"/>
      <c r="JGL18" s="257"/>
      <c r="JGM18" s="257"/>
      <c r="JGN18" s="257"/>
      <c r="JGO18" s="257"/>
      <c r="JGP18" s="257"/>
      <c r="JGQ18" s="257"/>
      <c r="JGR18" s="257"/>
      <c r="JGS18" s="257"/>
      <c r="JGT18" s="257"/>
      <c r="JGU18" s="257"/>
      <c r="JGV18" s="257"/>
      <c r="JGW18" s="257"/>
      <c r="JGX18" s="257"/>
      <c r="JGY18" s="257"/>
      <c r="JGZ18" s="257"/>
      <c r="JHA18" s="257"/>
      <c r="JHB18" s="257"/>
      <c r="JHC18" s="257"/>
      <c r="JHD18" s="257"/>
      <c r="JHE18" s="257"/>
      <c r="JHF18" s="257"/>
      <c r="JHG18" s="257"/>
      <c r="JHH18" s="257"/>
      <c r="JHI18" s="257"/>
      <c r="JHJ18" s="257"/>
      <c r="JHK18" s="257"/>
      <c r="JHL18" s="257"/>
      <c r="JHM18" s="257"/>
      <c r="JHN18" s="257"/>
      <c r="JHO18" s="257"/>
      <c r="JHP18" s="257"/>
      <c r="JHQ18" s="257"/>
      <c r="JHR18" s="257"/>
      <c r="JHS18" s="257"/>
      <c r="JHT18" s="257"/>
      <c r="JHU18" s="257"/>
      <c r="JHV18" s="257"/>
      <c r="JHW18" s="257"/>
      <c r="JHX18" s="257"/>
      <c r="JHY18" s="257"/>
      <c r="JHZ18" s="257"/>
      <c r="JIA18" s="257"/>
      <c r="JIB18" s="257"/>
      <c r="JIC18" s="257"/>
      <c r="JID18" s="257"/>
      <c r="JIE18" s="257"/>
      <c r="JIF18" s="257"/>
      <c r="JIG18" s="257"/>
      <c r="JIH18" s="257"/>
      <c r="JII18" s="257"/>
      <c r="JIJ18" s="257"/>
      <c r="JIK18" s="257"/>
      <c r="JIL18" s="257"/>
      <c r="JIM18" s="257"/>
      <c r="JIN18" s="257"/>
      <c r="JIO18" s="257"/>
      <c r="JIP18" s="257"/>
      <c r="JIQ18" s="257"/>
      <c r="JIR18" s="257"/>
      <c r="JIS18" s="257"/>
      <c r="JIT18" s="257"/>
      <c r="JIU18" s="257"/>
      <c r="JIV18" s="257"/>
      <c r="JIW18" s="257"/>
      <c r="JIX18" s="257"/>
      <c r="JIY18" s="257"/>
      <c r="JIZ18" s="257"/>
      <c r="JJA18" s="257"/>
      <c r="JJB18" s="257"/>
      <c r="JJC18" s="257"/>
      <c r="JJD18" s="257"/>
      <c r="JJE18" s="257"/>
      <c r="JJF18" s="257"/>
      <c r="JJG18" s="257"/>
      <c r="JJH18" s="257"/>
      <c r="JJI18" s="257"/>
      <c r="JJJ18" s="257"/>
      <c r="JJK18" s="257"/>
      <c r="JJL18" s="257"/>
      <c r="JJM18" s="257"/>
      <c r="JJN18" s="257"/>
      <c r="JJO18" s="257"/>
      <c r="JJP18" s="257"/>
      <c r="JJQ18" s="257"/>
      <c r="JJR18" s="257"/>
      <c r="JJS18" s="257"/>
      <c r="JJT18" s="257"/>
      <c r="JJU18" s="257"/>
      <c r="JJV18" s="257"/>
      <c r="JJW18" s="257"/>
      <c r="JJX18" s="257"/>
      <c r="JJY18" s="257"/>
      <c r="JJZ18" s="257"/>
      <c r="JKA18" s="257"/>
      <c r="JKB18" s="257"/>
      <c r="JKC18" s="257"/>
      <c r="JKD18" s="257"/>
      <c r="JKE18" s="257"/>
      <c r="JKF18" s="257"/>
      <c r="JKG18" s="257"/>
      <c r="JKH18" s="257"/>
      <c r="JKI18" s="257"/>
      <c r="JKJ18" s="257"/>
      <c r="JKK18" s="257"/>
      <c r="JKL18" s="257"/>
      <c r="JKM18" s="257"/>
      <c r="JKN18" s="257"/>
      <c r="JKO18" s="257"/>
      <c r="JKP18" s="257"/>
      <c r="JKQ18" s="257"/>
      <c r="JKR18" s="257"/>
      <c r="JKS18" s="257"/>
      <c r="JKT18" s="257"/>
      <c r="JKU18" s="257"/>
      <c r="JKV18" s="257"/>
      <c r="JKW18" s="257"/>
      <c r="JKX18" s="257"/>
      <c r="JKY18" s="257"/>
      <c r="JKZ18" s="257"/>
      <c r="JLA18" s="257"/>
      <c r="JLB18" s="257"/>
      <c r="JLC18" s="257"/>
      <c r="JLD18" s="257"/>
      <c r="JLE18" s="257"/>
      <c r="JLF18" s="257"/>
      <c r="JLG18" s="257"/>
      <c r="JLH18" s="257"/>
      <c r="JLI18" s="257"/>
      <c r="JLJ18" s="257"/>
      <c r="JLK18" s="257"/>
      <c r="JLL18" s="257"/>
      <c r="JLM18" s="257"/>
      <c r="JLN18" s="257"/>
      <c r="JLO18" s="257"/>
      <c r="JLP18" s="257"/>
      <c r="JLQ18" s="257"/>
      <c r="JLR18" s="257"/>
      <c r="JLS18" s="257"/>
      <c r="JLT18" s="257"/>
      <c r="JLU18" s="257"/>
      <c r="JLV18" s="257"/>
      <c r="JLW18" s="257"/>
      <c r="JLX18" s="257"/>
      <c r="JLY18" s="257"/>
      <c r="JLZ18" s="257"/>
      <c r="JMA18" s="257"/>
      <c r="JMB18" s="257"/>
      <c r="JMC18" s="257"/>
      <c r="JMD18" s="257"/>
      <c r="JME18" s="257"/>
      <c r="JMF18" s="257"/>
      <c r="JMG18" s="257"/>
      <c r="JMH18" s="257"/>
      <c r="JMI18" s="257"/>
      <c r="JMJ18" s="257"/>
      <c r="JMK18" s="257"/>
      <c r="JML18" s="257"/>
      <c r="JMM18" s="257"/>
      <c r="JMN18" s="257"/>
      <c r="JMO18" s="257"/>
      <c r="JMP18" s="257"/>
      <c r="JMQ18" s="257"/>
      <c r="JMR18" s="257"/>
      <c r="JMS18" s="257"/>
      <c r="JMT18" s="257"/>
      <c r="JMU18" s="257"/>
      <c r="JMV18" s="257"/>
      <c r="JMW18" s="257"/>
      <c r="JMX18" s="257"/>
      <c r="JMY18" s="257"/>
      <c r="JMZ18" s="257"/>
      <c r="JNA18" s="257"/>
      <c r="JNB18" s="257"/>
      <c r="JNC18" s="257"/>
      <c r="JND18" s="257"/>
      <c r="JNE18" s="257"/>
      <c r="JNF18" s="257"/>
      <c r="JNG18" s="257"/>
      <c r="JNH18" s="257"/>
      <c r="JNI18" s="257"/>
      <c r="JNJ18" s="257"/>
      <c r="JNK18" s="257"/>
      <c r="JNL18" s="257"/>
      <c r="JNM18" s="257"/>
      <c r="JNN18" s="257"/>
      <c r="JNO18" s="257"/>
      <c r="JNP18" s="257"/>
      <c r="JNQ18" s="257"/>
      <c r="JNR18" s="257"/>
      <c r="JNS18" s="257"/>
      <c r="JNT18" s="257"/>
      <c r="JNU18" s="257"/>
      <c r="JNV18" s="257"/>
      <c r="JNW18" s="257"/>
      <c r="JNX18" s="257"/>
      <c r="JNY18" s="257"/>
      <c r="JNZ18" s="257"/>
      <c r="JOA18" s="257"/>
      <c r="JOB18" s="257"/>
      <c r="JOC18" s="257"/>
      <c r="JOD18" s="257"/>
      <c r="JOE18" s="257"/>
      <c r="JOF18" s="257"/>
      <c r="JOG18" s="257"/>
      <c r="JOH18" s="257"/>
      <c r="JOI18" s="257"/>
      <c r="JOJ18" s="257"/>
      <c r="JOK18" s="257"/>
      <c r="JOL18" s="257"/>
      <c r="JOM18" s="257"/>
      <c r="JON18" s="257"/>
      <c r="JOO18" s="257"/>
      <c r="JOP18" s="257"/>
      <c r="JOQ18" s="257"/>
      <c r="JOR18" s="257"/>
      <c r="JOS18" s="257"/>
      <c r="JOT18" s="257"/>
      <c r="JOU18" s="257"/>
      <c r="JOV18" s="257"/>
      <c r="JOW18" s="257"/>
      <c r="JOX18" s="257"/>
      <c r="JOY18" s="257"/>
      <c r="JOZ18" s="257"/>
      <c r="JPA18" s="257"/>
      <c r="JPB18" s="257"/>
      <c r="JPC18" s="257"/>
      <c r="JPD18" s="257"/>
      <c r="JPE18" s="257"/>
      <c r="JPF18" s="257"/>
      <c r="JPG18" s="257"/>
      <c r="JPH18" s="257"/>
      <c r="JPI18" s="257"/>
      <c r="JPJ18" s="257"/>
      <c r="JPK18" s="257"/>
      <c r="JPL18" s="257"/>
      <c r="JPM18" s="257"/>
      <c r="JPN18" s="257"/>
      <c r="JPO18" s="257"/>
      <c r="JPP18" s="257"/>
      <c r="JPQ18" s="257"/>
      <c r="JPR18" s="257"/>
      <c r="JPS18" s="257"/>
      <c r="JPT18" s="257"/>
      <c r="JPU18" s="257"/>
      <c r="JPV18" s="257"/>
      <c r="JPW18" s="257"/>
      <c r="JPX18" s="257"/>
      <c r="JPY18" s="257"/>
      <c r="JPZ18" s="257"/>
      <c r="JQA18" s="257"/>
      <c r="JQB18" s="257"/>
      <c r="JQC18" s="257"/>
      <c r="JQD18" s="257"/>
      <c r="JQE18" s="257"/>
      <c r="JQF18" s="257"/>
      <c r="JQG18" s="257"/>
      <c r="JQH18" s="257"/>
      <c r="JQI18" s="257"/>
      <c r="JQJ18" s="257"/>
      <c r="JQK18" s="257"/>
      <c r="JQL18" s="257"/>
      <c r="JQM18" s="257"/>
      <c r="JQN18" s="257"/>
      <c r="JQO18" s="257"/>
      <c r="JQP18" s="257"/>
      <c r="JQQ18" s="257"/>
      <c r="JQR18" s="257"/>
      <c r="JQS18" s="257"/>
      <c r="JQT18" s="257"/>
      <c r="JQU18" s="257"/>
      <c r="JQV18" s="257"/>
      <c r="JQW18" s="257"/>
      <c r="JQX18" s="257"/>
      <c r="JQY18" s="257"/>
      <c r="JQZ18" s="257"/>
      <c r="JRA18" s="257"/>
      <c r="JRB18" s="257"/>
      <c r="JRC18" s="257"/>
      <c r="JRD18" s="257"/>
      <c r="JRE18" s="257"/>
      <c r="JRF18" s="257"/>
      <c r="JRG18" s="257"/>
      <c r="JRH18" s="257"/>
      <c r="JRI18" s="257"/>
      <c r="JRJ18" s="257"/>
      <c r="JRK18" s="257"/>
      <c r="JRL18" s="257"/>
      <c r="JRM18" s="257"/>
      <c r="JRN18" s="257"/>
      <c r="JRO18" s="257"/>
      <c r="JRP18" s="257"/>
      <c r="JRQ18" s="257"/>
      <c r="JRR18" s="257"/>
      <c r="JRS18" s="257"/>
      <c r="JRT18" s="257"/>
      <c r="JRU18" s="257"/>
      <c r="JRV18" s="257"/>
      <c r="JRW18" s="257"/>
      <c r="JRX18" s="257"/>
      <c r="JRY18" s="257"/>
      <c r="JRZ18" s="257"/>
      <c r="JSA18" s="257"/>
      <c r="JSB18" s="257"/>
      <c r="JSC18" s="257"/>
      <c r="JSD18" s="257"/>
      <c r="JSE18" s="257"/>
      <c r="JSF18" s="257"/>
      <c r="JSG18" s="257"/>
      <c r="JSH18" s="257"/>
      <c r="JSI18" s="257"/>
      <c r="JSJ18" s="257"/>
      <c r="JSK18" s="257"/>
      <c r="JSL18" s="257"/>
      <c r="JSM18" s="257"/>
      <c r="JSN18" s="257"/>
      <c r="JSO18" s="257"/>
      <c r="JSP18" s="257"/>
      <c r="JSQ18" s="257"/>
      <c r="JSR18" s="257"/>
      <c r="JSS18" s="257"/>
      <c r="JST18" s="257"/>
      <c r="JSU18" s="257"/>
      <c r="JSV18" s="257"/>
      <c r="JSW18" s="257"/>
      <c r="JSX18" s="257"/>
      <c r="JSY18" s="257"/>
      <c r="JSZ18" s="257"/>
      <c r="JTA18" s="257"/>
      <c r="JTB18" s="257"/>
      <c r="JTC18" s="257"/>
      <c r="JTD18" s="257"/>
      <c r="JTE18" s="257"/>
      <c r="JTF18" s="257"/>
      <c r="JTG18" s="257"/>
      <c r="JTH18" s="257"/>
      <c r="JTI18" s="257"/>
      <c r="JTJ18" s="257"/>
      <c r="JTK18" s="257"/>
      <c r="JTL18" s="257"/>
      <c r="JTM18" s="257"/>
      <c r="JTN18" s="257"/>
      <c r="JTO18" s="257"/>
      <c r="JTP18" s="257"/>
      <c r="JTQ18" s="257"/>
      <c r="JTR18" s="257"/>
      <c r="JTS18" s="257"/>
      <c r="JTT18" s="257"/>
      <c r="JTU18" s="257"/>
      <c r="JTV18" s="257"/>
      <c r="JTW18" s="257"/>
      <c r="JTX18" s="257"/>
      <c r="JTY18" s="257"/>
      <c r="JTZ18" s="257"/>
      <c r="JUA18" s="257"/>
      <c r="JUB18" s="257"/>
      <c r="JUC18" s="257"/>
      <c r="JUD18" s="257"/>
      <c r="JUE18" s="257"/>
      <c r="JUF18" s="257"/>
      <c r="JUG18" s="257"/>
      <c r="JUH18" s="257"/>
      <c r="JUI18" s="257"/>
      <c r="JUJ18" s="257"/>
      <c r="JUK18" s="257"/>
      <c r="JUL18" s="257"/>
      <c r="JUM18" s="257"/>
      <c r="JUN18" s="257"/>
      <c r="JUO18" s="257"/>
      <c r="JUP18" s="257"/>
      <c r="JUQ18" s="257"/>
      <c r="JUR18" s="257"/>
      <c r="JUS18" s="257"/>
      <c r="JUT18" s="257"/>
      <c r="JUU18" s="257"/>
      <c r="JUV18" s="257"/>
      <c r="JUW18" s="257"/>
      <c r="JUX18" s="257"/>
      <c r="JUY18" s="257"/>
      <c r="JUZ18" s="257"/>
      <c r="JVA18" s="257"/>
      <c r="JVB18" s="257"/>
      <c r="JVC18" s="257"/>
      <c r="JVD18" s="257"/>
      <c r="JVE18" s="257"/>
      <c r="JVF18" s="257"/>
      <c r="JVG18" s="257"/>
      <c r="JVH18" s="257"/>
      <c r="JVI18" s="257"/>
      <c r="JVJ18" s="257"/>
      <c r="JVK18" s="257"/>
      <c r="JVL18" s="257"/>
      <c r="JVM18" s="257"/>
      <c r="JVN18" s="257"/>
      <c r="JVO18" s="257"/>
      <c r="JVP18" s="257"/>
      <c r="JVQ18" s="257"/>
      <c r="JVR18" s="257"/>
      <c r="JVS18" s="257"/>
      <c r="JVT18" s="257"/>
      <c r="JVU18" s="257"/>
      <c r="JVV18" s="257"/>
      <c r="JVW18" s="257"/>
      <c r="JVX18" s="257"/>
      <c r="JVY18" s="257"/>
      <c r="JVZ18" s="257"/>
      <c r="JWA18" s="257"/>
      <c r="JWB18" s="257"/>
      <c r="JWC18" s="257"/>
      <c r="JWD18" s="257"/>
      <c r="JWE18" s="257"/>
      <c r="JWF18" s="257"/>
      <c r="JWG18" s="257"/>
      <c r="JWH18" s="257"/>
      <c r="JWI18" s="257"/>
      <c r="JWJ18" s="257"/>
      <c r="JWK18" s="257"/>
      <c r="JWL18" s="257"/>
      <c r="JWM18" s="257"/>
      <c r="JWN18" s="257"/>
      <c r="JWO18" s="257"/>
      <c r="JWP18" s="257"/>
      <c r="JWQ18" s="257"/>
      <c r="JWR18" s="257"/>
      <c r="JWS18" s="257"/>
      <c r="JWT18" s="257"/>
      <c r="JWU18" s="257"/>
      <c r="JWV18" s="257"/>
      <c r="JWW18" s="257"/>
      <c r="JWX18" s="257"/>
      <c r="JWY18" s="257"/>
      <c r="JWZ18" s="257"/>
      <c r="JXA18" s="257"/>
      <c r="JXB18" s="257"/>
      <c r="JXC18" s="257"/>
      <c r="JXD18" s="257"/>
      <c r="JXE18" s="257"/>
      <c r="JXF18" s="257"/>
      <c r="JXG18" s="257"/>
      <c r="JXH18" s="257"/>
      <c r="JXI18" s="257"/>
      <c r="JXJ18" s="257"/>
      <c r="JXK18" s="257"/>
      <c r="JXL18" s="257"/>
      <c r="JXM18" s="257"/>
      <c r="JXN18" s="257"/>
      <c r="JXO18" s="257"/>
      <c r="JXP18" s="257"/>
      <c r="JXQ18" s="257"/>
      <c r="JXR18" s="257"/>
      <c r="JXS18" s="257"/>
      <c r="JXT18" s="257"/>
      <c r="JXU18" s="257"/>
      <c r="JXV18" s="257"/>
      <c r="JXW18" s="257"/>
      <c r="JXX18" s="257"/>
      <c r="JXY18" s="257"/>
      <c r="JXZ18" s="257"/>
      <c r="JYA18" s="257"/>
      <c r="JYB18" s="257"/>
      <c r="JYC18" s="257"/>
      <c r="JYD18" s="257"/>
      <c r="JYE18" s="257"/>
      <c r="JYF18" s="257"/>
      <c r="JYG18" s="257"/>
      <c r="JYH18" s="257"/>
      <c r="JYI18" s="257"/>
      <c r="JYJ18" s="257"/>
      <c r="JYK18" s="257"/>
      <c r="JYL18" s="257"/>
      <c r="JYM18" s="257"/>
      <c r="JYN18" s="257"/>
      <c r="JYO18" s="257"/>
      <c r="JYP18" s="257"/>
      <c r="JYQ18" s="257"/>
      <c r="JYR18" s="257"/>
      <c r="JYS18" s="257"/>
      <c r="JYT18" s="257"/>
      <c r="JYU18" s="257"/>
      <c r="JYV18" s="257"/>
      <c r="JYW18" s="257"/>
      <c r="JYX18" s="257"/>
      <c r="JYY18" s="257"/>
      <c r="JYZ18" s="257"/>
      <c r="JZA18" s="257"/>
      <c r="JZB18" s="257"/>
      <c r="JZC18" s="257"/>
      <c r="JZD18" s="257"/>
      <c r="JZE18" s="257"/>
      <c r="JZF18" s="257"/>
      <c r="JZG18" s="257"/>
      <c r="JZH18" s="257"/>
      <c r="JZI18" s="257"/>
      <c r="JZJ18" s="257"/>
      <c r="JZK18" s="257"/>
      <c r="JZL18" s="257"/>
      <c r="JZM18" s="257"/>
      <c r="JZN18" s="257"/>
      <c r="JZO18" s="257"/>
      <c r="JZP18" s="257"/>
      <c r="JZQ18" s="257"/>
      <c r="JZR18" s="257"/>
      <c r="JZS18" s="257"/>
      <c r="JZT18" s="257"/>
      <c r="JZU18" s="257"/>
      <c r="JZV18" s="257"/>
      <c r="JZW18" s="257"/>
      <c r="JZX18" s="257"/>
      <c r="JZY18" s="257"/>
      <c r="JZZ18" s="257"/>
      <c r="KAA18" s="257"/>
      <c r="KAB18" s="257"/>
      <c r="KAC18" s="257"/>
      <c r="KAD18" s="257"/>
      <c r="KAE18" s="257"/>
      <c r="KAF18" s="257"/>
      <c r="KAG18" s="257"/>
      <c r="KAH18" s="257"/>
      <c r="KAI18" s="257"/>
      <c r="KAJ18" s="257"/>
      <c r="KAK18" s="257"/>
      <c r="KAL18" s="257"/>
      <c r="KAM18" s="257"/>
      <c r="KAN18" s="257"/>
      <c r="KAO18" s="257"/>
      <c r="KAP18" s="257"/>
      <c r="KAQ18" s="257"/>
      <c r="KAR18" s="257"/>
      <c r="KAS18" s="257"/>
      <c r="KAT18" s="257"/>
      <c r="KAU18" s="257"/>
      <c r="KAV18" s="257"/>
      <c r="KAW18" s="257"/>
      <c r="KAX18" s="257"/>
      <c r="KAY18" s="257"/>
      <c r="KAZ18" s="257"/>
      <c r="KBA18" s="257"/>
      <c r="KBB18" s="257"/>
      <c r="KBC18" s="257"/>
      <c r="KBD18" s="257"/>
      <c r="KBE18" s="257"/>
      <c r="KBF18" s="257"/>
      <c r="KBG18" s="257"/>
      <c r="KBH18" s="257"/>
      <c r="KBI18" s="257"/>
      <c r="KBJ18" s="257"/>
      <c r="KBK18" s="257"/>
      <c r="KBL18" s="257"/>
      <c r="KBM18" s="257"/>
      <c r="KBN18" s="257"/>
      <c r="KBO18" s="257"/>
      <c r="KBP18" s="257"/>
      <c r="KBQ18" s="257"/>
      <c r="KBR18" s="257"/>
      <c r="KBS18" s="257"/>
      <c r="KBT18" s="257"/>
      <c r="KBU18" s="257"/>
      <c r="KBV18" s="257"/>
      <c r="KBW18" s="257"/>
      <c r="KBX18" s="257"/>
      <c r="KBY18" s="257"/>
      <c r="KBZ18" s="257"/>
      <c r="KCA18" s="257"/>
      <c r="KCB18" s="257"/>
      <c r="KCC18" s="257"/>
      <c r="KCD18" s="257"/>
      <c r="KCE18" s="257"/>
      <c r="KCF18" s="257"/>
      <c r="KCG18" s="257"/>
      <c r="KCH18" s="257"/>
      <c r="KCI18" s="257"/>
      <c r="KCJ18" s="257"/>
      <c r="KCK18" s="257"/>
      <c r="KCL18" s="257"/>
      <c r="KCM18" s="257"/>
      <c r="KCN18" s="257"/>
      <c r="KCO18" s="257"/>
      <c r="KCP18" s="257"/>
      <c r="KCQ18" s="257"/>
      <c r="KCR18" s="257"/>
      <c r="KCS18" s="257"/>
      <c r="KCT18" s="257"/>
      <c r="KCU18" s="257"/>
      <c r="KCV18" s="257"/>
      <c r="KCW18" s="257"/>
      <c r="KCX18" s="257"/>
      <c r="KCY18" s="257"/>
      <c r="KCZ18" s="257"/>
      <c r="KDA18" s="257"/>
      <c r="KDB18" s="257"/>
      <c r="KDC18" s="257"/>
      <c r="KDD18" s="257"/>
      <c r="KDE18" s="257"/>
      <c r="KDF18" s="257"/>
      <c r="KDG18" s="257"/>
      <c r="KDH18" s="257"/>
      <c r="KDI18" s="257"/>
      <c r="KDJ18" s="257"/>
      <c r="KDK18" s="257"/>
      <c r="KDL18" s="257"/>
      <c r="KDM18" s="257"/>
      <c r="KDN18" s="257"/>
      <c r="KDO18" s="257"/>
      <c r="KDP18" s="257"/>
      <c r="KDQ18" s="257"/>
      <c r="KDR18" s="257"/>
      <c r="KDS18" s="257"/>
      <c r="KDT18" s="257"/>
      <c r="KDU18" s="257"/>
      <c r="KDV18" s="257"/>
      <c r="KDW18" s="257"/>
      <c r="KDX18" s="257"/>
      <c r="KDY18" s="257"/>
      <c r="KDZ18" s="257"/>
      <c r="KEA18" s="257"/>
      <c r="KEB18" s="257"/>
      <c r="KEC18" s="257"/>
      <c r="KED18" s="257"/>
      <c r="KEE18" s="257"/>
      <c r="KEF18" s="257"/>
      <c r="KEG18" s="257"/>
      <c r="KEH18" s="257"/>
      <c r="KEI18" s="257"/>
      <c r="KEJ18" s="257"/>
      <c r="KEK18" s="257"/>
      <c r="KEL18" s="257"/>
      <c r="KEM18" s="257"/>
      <c r="KEN18" s="257"/>
      <c r="KEO18" s="257"/>
      <c r="KEP18" s="257"/>
      <c r="KEQ18" s="257"/>
      <c r="KER18" s="257"/>
      <c r="KES18" s="257"/>
      <c r="KET18" s="257"/>
      <c r="KEU18" s="257"/>
      <c r="KEV18" s="257"/>
      <c r="KEW18" s="257"/>
      <c r="KEX18" s="257"/>
      <c r="KEY18" s="257"/>
      <c r="KEZ18" s="257"/>
      <c r="KFA18" s="257"/>
      <c r="KFB18" s="257"/>
      <c r="KFC18" s="257"/>
      <c r="KFD18" s="257"/>
      <c r="KFE18" s="257"/>
      <c r="KFF18" s="257"/>
      <c r="KFG18" s="257"/>
      <c r="KFH18" s="257"/>
      <c r="KFI18" s="257"/>
      <c r="KFJ18" s="257"/>
      <c r="KFK18" s="257"/>
      <c r="KFL18" s="257"/>
      <c r="KFM18" s="257"/>
      <c r="KFN18" s="257"/>
      <c r="KFO18" s="257"/>
      <c r="KFP18" s="257"/>
      <c r="KFQ18" s="257"/>
      <c r="KFR18" s="257"/>
      <c r="KFS18" s="257"/>
      <c r="KFT18" s="257"/>
      <c r="KFU18" s="257"/>
      <c r="KFV18" s="257"/>
      <c r="KFW18" s="257"/>
      <c r="KFX18" s="257"/>
      <c r="KFY18" s="257"/>
      <c r="KFZ18" s="257"/>
      <c r="KGA18" s="257"/>
      <c r="KGB18" s="257"/>
      <c r="KGC18" s="257"/>
      <c r="KGD18" s="257"/>
      <c r="KGE18" s="257"/>
      <c r="KGF18" s="257"/>
      <c r="KGG18" s="257"/>
      <c r="KGH18" s="257"/>
      <c r="KGI18" s="257"/>
      <c r="KGJ18" s="257"/>
      <c r="KGK18" s="257"/>
      <c r="KGL18" s="257"/>
      <c r="KGM18" s="257"/>
      <c r="KGN18" s="257"/>
      <c r="KGO18" s="257"/>
      <c r="KGP18" s="257"/>
      <c r="KGQ18" s="257"/>
      <c r="KGR18" s="257"/>
      <c r="KGS18" s="257"/>
      <c r="KGT18" s="257"/>
      <c r="KGU18" s="257"/>
      <c r="KGV18" s="257"/>
      <c r="KGW18" s="257"/>
      <c r="KGX18" s="257"/>
      <c r="KGY18" s="257"/>
      <c r="KGZ18" s="257"/>
      <c r="KHA18" s="257"/>
      <c r="KHB18" s="257"/>
      <c r="KHC18" s="257"/>
      <c r="KHD18" s="257"/>
      <c r="KHE18" s="257"/>
      <c r="KHF18" s="257"/>
      <c r="KHG18" s="257"/>
      <c r="KHH18" s="257"/>
      <c r="KHI18" s="257"/>
      <c r="KHJ18" s="257"/>
      <c r="KHK18" s="257"/>
      <c r="KHL18" s="257"/>
      <c r="KHM18" s="257"/>
      <c r="KHN18" s="257"/>
      <c r="KHO18" s="257"/>
      <c r="KHP18" s="257"/>
      <c r="KHQ18" s="257"/>
      <c r="KHR18" s="257"/>
      <c r="KHS18" s="257"/>
      <c r="KHT18" s="257"/>
      <c r="KHU18" s="257"/>
      <c r="KHV18" s="257"/>
      <c r="KHW18" s="257"/>
      <c r="KHX18" s="257"/>
      <c r="KHY18" s="257"/>
      <c r="KHZ18" s="257"/>
      <c r="KIA18" s="257"/>
      <c r="KIB18" s="257"/>
      <c r="KIC18" s="257"/>
      <c r="KID18" s="257"/>
      <c r="KIE18" s="257"/>
      <c r="KIF18" s="257"/>
      <c r="KIG18" s="257"/>
      <c r="KIH18" s="257"/>
      <c r="KII18" s="257"/>
      <c r="KIJ18" s="257"/>
      <c r="KIK18" s="257"/>
      <c r="KIL18" s="257"/>
      <c r="KIM18" s="257"/>
      <c r="KIN18" s="257"/>
      <c r="KIO18" s="257"/>
      <c r="KIP18" s="257"/>
      <c r="KIQ18" s="257"/>
      <c r="KIR18" s="257"/>
      <c r="KIS18" s="257"/>
      <c r="KIT18" s="257"/>
      <c r="KIU18" s="257"/>
      <c r="KIV18" s="257"/>
      <c r="KIW18" s="257"/>
      <c r="KIX18" s="257"/>
      <c r="KIY18" s="257"/>
      <c r="KIZ18" s="257"/>
      <c r="KJA18" s="257"/>
      <c r="KJB18" s="257"/>
      <c r="KJC18" s="257"/>
      <c r="KJD18" s="257"/>
      <c r="KJE18" s="257"/>
      <c r="KJF18" s="257"/>
      <c r="KJG18" s="257"/>
      <c r="KJH18" s="257"/>
      <c r="KJI18" s="257"/>
      <c r="KJJ18" s="257"/>
      <c r="KJK18" s="257"/>
      <c r="KJL18" s="257"/>
      <c r="KJM18" s="257"/>
      <c r="KJN18" s="257"/>
      <c r="KJO18" s="257"/>
      <c r="KJP18" s="257"/>
      <c r="KJQ18" s="257"/>
      <c r="KJR18" s="257"/>
      <c r="KJS18" s="257"/>
      <c r="KJT18" s="257"/>
      <c r="KJU18" s="257"/>
      <c r="KJV18" s="257"/>
      <c r="KJW18" s="257"/>
      <c r="KJX18" s="257"/>
      <c r="KJY18" s="257"/>
      <c r="KJZ18" s="257"/>
      <c r="KKA18" s="257"/>
      <c r="KKB18" s="257"/>
      <c r="KKC18" s="257"/>
      <c r="KKD18" s="257"/>
      <c r="KKE18" s="257"/>
      <c r="KKF18" s="257"/>
      <c r="KKG18" s="257"/>
      <c r="KKH18" s="257"/>
      <c r="KKI18" s="257"/>
      <c r="KKJ18" s="257"/>
      <c r="KKK18" s="257"/>
      <c r="KKL18" s="257"/>
      <c r="KKM18" s="257"/>
      <c r="KKN18" s="257"/>
      <c r="KKO18" s="257"/>
      <c r="KKP18" s="257"/>
      <c r="KKQ18" s="257"/>
      <c r="KKR18" s="257"/>
      <c r="KKS18" s="257"/>
      <c r="KKT18" s="257"/>
      <c r="KKU18" s="257"/>
      <c r="KKV18" s="257"/>
      <c r="KKW18" s="257"/>
      <c r="KKX18" s="257"/>
      <c r="KKY18" s="257"/>
      <c r="KKZ18" s="257"/>
      <c r="KLA18" s="257"/>
      <c r="KLB18" s="257"/>
      <c r="KLC18" s="257"/>
      <c r="KLD18" s="257"/>
      <c r="KLE18" s="257"/>
      <c r="KLF18" s="257"/>
      <c r="KLG18" s="257"/>
      <c r="KLH18" s="257"/>
      <c r="KLI18" s="257"/>
      <c r="KLJ18" s="257"/>
      <c r="KLK18" s="257"/>
      <c r="KLL18" s="257"/>
      <c r="KLM18" s="257"/>
      <c r="KLN18" s="257"/>
      <c r="KLO18" s="257"/>
      <c r="KLP18" s="257"/>
      <c r="KLQ18" s="257"/>
      <c r="KLR18" s="257"/>
      <c r="KLS18" s="257"/>
      <c r="KLT18" s="257"/>
      <c r="KLU18" s="257"/>
      <c r="KLV18" s="257"/>
      <c r="KLW18" s="257"/>
      <c r="KLX18" s="257"/>
      <c r="KLY18" s="257"/>
      <c r="KLZ18" s="257"/>
      <c r="KMA18" s="257"/>
      <c r="KMB18" s="257"/>
      <c r="KMC18" s="257"/>
      <c r="KMD18" s="257"/>
      <c r="KME18" s="257"/>
      <c r="KMF18" s="257"/>
      <c r="KMG18" s="257"/>
      <c r="KMH18" s="257"/>
      <c r="KMI18" s="257"/>
      <c r="KMJ18" s="257"/>
      <c r="KMK18" s="257"/>
      <c r="KML18" s="257"/>
      <c r="KMM18" s="257"/>
      <c r="KMN18" s="257"/>
      <c r="KMO18" s="257"/>
      <c r="KMP18" s="257"/>
      <c r="KMQ18" s="257"/>
      <c r="KMR18" s="257"/>
      <c r="KMS18" s="257"/>
      <c r="KMT18" s="257"/>
      <c r="KMU18" s="257"/>
      <c r="KMV18" s="257"/>
      <c r="KMW18" s="257"/>
      <c r="KMX18" s="257"/>
      <c r="KMY18" s="257"/>
      <c r="KMZ18" s="257"/>
      <c r="KNA18" s="257"/>
      <c r="KNB18" s="257"/>
      <c r="KNC18" s="257"/>
      <c r="KND18" s="257"/>
      <c r="KNE18" s="257"/>
      <c r="KNF18" s="257"/>
      <c r="KNG18" s="257"/>
      <c r="KNH18" s="257"/>
      <c r="KNI18" s="257"/>
      <c r="KNJ18" s="257"/>
      <c r="KNK18" s="257"/>
      <c r="KNL18" s="257"/>
      <c r="KNM18" s="257"/>
      <c r="KNN18" s="257"/>
      <c r="KNO18" s="257"/>
      <c r="KNP18" s="257"/>
      <c r="KNQ18" s="257"/>
      <c r="KNR18" s="257"/>
      <c r="KNS18" s="257"/>
      <c r="KNT18" s="257"/>
      <c r="KNU18" s="257"/>
      <c r="KNV18" s="257"/>
      <c r="KNW18" s="257"/>
      <c r="KNX18" s="257"/>
      <c r="KNY18" s="257"/>
      <c r="KNZ18" s="257"/>
      <c r="KOA18" s="257"/>
      <c r="KOB18" s="257"/>
      <c r="KOC18" s="257"/>
      <c r="KOD18" s="257"/>
      <c r="KOE18" s="257"/>
      <c r="KOF18" s="257"/>
      <c r="KOG18" s="257"/>
      <c r="KOH18" s="257"/>
      <c r="KOI18" s="257"/>
      <c r="KOJ18" s="257"/>
      <c r="KOK18" s="257"/>
      <c r="KOL18" s="257"/>
      <c r="KOM18" s="257"/>
      <c r="KON18" s="257"/>
      <c r="KOO18" s="257"/>
      <c r="KOP18" s="257"/>
      <c r="KOQ18" s="257"/>
      <c r="KOR18" s="257"/>
      <c r="KOS18" s="257"/>
      <c r="KOT18" s="257"/>
      <c r="KOU18" s="257"/>
      <c r="KOV18" s="257"/>
      <c r="KOW18" s="257"/>
      <c r="KOX18" s="257"/>
      <c r="KOY18" s="257"/>
      <c r="KOZ18" s="257"/>
      <c r="KPA18" s="257"/>
      <c r="KPB18" s="257"/>
      <c r="KPC18" s="257"/>
      <c r="KPD18" s="257"/>
      <c r="KPE18" s="257"/>
      <c r="KPF18" s="257"/>
      <c r="KPG18" s="257"/>
      <c r="KPH18" s="257"/>
      <c r="KPI18" s="257"/>
      <c r="KPJ18" s="257"/>
      <c r="KPK18" s="257"/>
      <c r="KPL18" s="257"/>
      <c r="KPM18" s="257"/>
      <c r="KPN18" s="257"/>
      <c r="KPO18" s="257"/>
      <c r="KPP18" s="257"/>
      <c r="KPQ18" s="257"/>
      <c r="KPR18" s="257"/>
      <c r="KPS18" s="257"/>
      <c r="KPT18" s="257"/>
      <c r="KPU18" s="257"/>
      <c r="KPV18" s="257"/>
      <c r="KPW18" s="257"/>
      <c r="KPX18" s="257"/>
      <c r="KPY18" s="257"/>
      <c r="KPZ18" s="257"/>
      <c r="KQA18" s="257"/>
      <c r="KQB18" s="257"/>
      <c r="KQC18" s="257"/>
      <c r="KQD18" s="257"/>
      <c r="KQE18" s="257"/>
      <c r="KQF18" s="257"/>
      <c r="KQG18" s="257"/>
      <c r="KQH18" s="257"/>
      <c r="KQI18" s="257"/>
      <c r="KQJ18" s="257"/>
      <c r="KQK18" s="257"/>
      <c r="KQL18" s="257"/>
      <c r="KQM18" s="257"/>
      <c r="KQN18" s="257"/>
      <c r="KQO18" s="257"/>
      <c r="KQP18" s="257"/>
      <c r="KQQ18" s="257"/>
      <c r="KQR18" s="257"/>
      <c r="KQS18" s="257"/>
      <c r="KQT18" s="257"/>
      <c r="KQU18" s="257"/>
      <c r="KQV18" s="257"/>
      <c r="KQW18" s="257"/>
      <c r="KQX18" s="257"/>
      <c r="KQY18" s="257"/>
      <c r="KQZ18" s="257"/>
      <c r="KRA18" s="257"/>
      <c r="KRB18" s="257"/>
      <c r="KRC18" s="257"/>
      <c r="KRD18" s="257"/>
      <c r="KRE18" s="257"/>
      <c r="KRF18" s="257"/>
      <c r="KRG18" s="257"/>
      <c r="KRH18" s="257"/>
      <c r="KRI18" s="257"/>
      <c r="KRJ18" s="257"/>
      <c r="KRK18" s="257"/>
      <c r="KRL18" s="257"/>
      <c r="KRM18" s="257"/>
      <c r="KRN18" s="257"/>
      <c r="KRO18" s="257"/>
      <c r="KRP18" s="257"/>
      <c r="KRQ18" s="257"/>
      <c r="KRR18" s="257"/>
      <c r="KRS18" s="257"/>
      <c r="KRT18" s="257"/>
      <c r="KRU18" s="257"/>
      <c r="KRV18" s="257"/>
      <c r="KRW18" s="257"/>
      <c r="KRX18" s="257"/>
      <c r="KRY18" s="257"/>
      <c r="KRZ18" s="257"/>
      <c r="KSA18" s="257"/>
      <c r="KSB18" s="257"/>
      <c r="KSC18" s="257"/>
      <c r="KSD18" s="257"/>
      <c r="KSE18" s="257"/>
      <c r="KSF18" s="257"/>
      <c r="KSG18" s="257"/>
      <c r="KSH18" s="257"/>
      <c r="KSI18" s="257"/>
      <c r="KSJ18" s="257"/>
      <c r="KSK18" s="257"/>
      <c r="KSL18" s="257"/>
      <c r="KSM18" s="257"/>
      <c r="KSN18" s="257"/>
      <c r="KSO18" s="257"/>
      <c r="KSP18" s="257"/>
      <c r="KSQ18" s="257"/>
      <c r="KSR18" s="257"/>
      <c r="KSS18" s="257"/>
      <c r="KST18" s="257"/>
      <c r="KSU18" s="257"/>
      <c r="KSV18" s="257"/>
      <c r="KSW18" s="257"/>
      <c r="KSX18" s="257"/>
      <c r="KSY18" s="257"/>
      <c r="KSZ18" s="257"/>
      <c r="KTA18" s="257"/>
      <c r="KTB18" s="257"/>
      <c r="KTC18" s="257"/>
      <c r="KTD18" s="257"/>
      <c r="KTE18" s="257"/>
      <c r="KTF18" s="257"/>
      <c r="KTG18" s="257"/>
      <c r="KTH18" s="257"/>
      <c r="KTI18" s="257"/>
      <c r="KTJ18" s="257"/>
      <c r="KTK18" s="257"/>
      <c r="KTL18" s="257"/>
      <c r="KTM18" s="257"/>
      <c r="KTN18" s="257"/>
      <c r="KTO18" s="257"/>
      <c r="KTP18" s="257"/>
      <c r="KTQ18" s="257"/>
      <c r="KTR18" s="257"/>
      <c r="KTS18" s="257"/>
      <c r="KTT18" s="257"/>
      <c r="KTU18" s="257"/>
      <c r="KTV18" s="257"/>
      <c r="KTW18" s="257"/>
      <c r="KTX18" s="257"/>
      <c r="KTY18" s="257"/>
      <c r="KTZ18" s="257"/>
      <c r="KUA18" s="257"/>
      <c r="KUB18" s="257"/>
      <c r="KUC18" s="257"/>
      <c r="KUD18" s="257"/>
      <c r="KUE18" s="257"/>
      <c r="KUF18" s="257"/>
      <c r="KUG18" s="257"/>
      <c r="KUH18" s="257"/>
      <c r="KUI18" s="257"/>
      <c r="KUJ18" s="257"/>
      <c r="KUK18" s="257"/>
      <c r="KUL18" s="257"/>
      <c r="KUM18" s="257"/>
      <c r="KUN18" s="257"/>
      <c r="KUO18" s="257"/>
      <c r="KUP18" s="257"/>
      <c r="KUQ18" s="257"/>
      <c r="KUR18" s="257"/>
      <c r="KUS18" s="257"/>
      <c r="KUT18" s="257"/>
      <c r="KUU18" s="257"/>
      <c r="KUV18" s="257"/>
      <c r="KUW18" s="257"/>
      <c r="KUX18" s="257"/>
      <c r="KUY18" s="257"/>
      <c r="KUZ18" s="257"/>
      <c r="KVA18" s="257"/>
      <c r="KVB18" s="257"/>
      <c r="KVC18" s="257"/>
      <c r="KVD18" s="257"/>
      <c r="KVE18" s="257"/>
      <c r="KVF18" s="257"/>
      <c r="KVG18" s="257"/>
      <c r="KVH18" s="257"/>
      <c r="KVI18" s="257"/>
      <c r="KVJ18" s="257"/>
      <c r="KVK18" s="257"/>
      <c r="KVL18" s="257"/>
      <c r="KVM18" s="257"/>
      <c r="KVN18" s="257"/>
      <c r="KVO18" s="257"/>
      <c r="KVP18" s="257"/>
      <c r="KVQ18" s="257"/>
      <c r="KVR18" s="257"/>
      <c r="KVS18" s="257"/>
      <c r="KVT18" s="257"/>
      <c r="KVU18" s="257"/>
      <c r="KVV18" s="257"/>
      <c r="KVW18" s="257"/>
      <c r="KVX18" s="257"/>
      <c r="KVY18" s="257"/>
      <c r="KVZ18" s="257"/>
      <c r="KWA18" s="257"/>
      <c r="KWB18" s="257"/>
      <c r="KWC18" s="257"/>
      <c r="KWD18" s="257"/>
      <c r="KWE18" s="257"/>
      <c r="KWF18" s="257"/>
      <c r="KWG18" s="257"/>
      <c r="KWH18" s="257"/>
      <c r="KWI18" s="257"/>
      <c r="KWJ18" s="257"/>
      <c r="KWK18" s="257"/>
      <c r="KWL18" s="257"/>
      <c r="KWM18" s="257"/>
      <c r="KWN18" s="257"/>
      <c r="KWO18" s="257"/>
      <c r="KWP18" s="257"/>
      <c r="KWQ18" s="257"/>
      <c r="KWR18" s="257"/>
      <c r="KWS18" s="257"/>
      <c r="KWT18" s="257"/>
      <c r="KWU18" s="257"/>
      <c r="KWV18" s="257"/>
      <c r="KWW18" s="257"/>
      <c r="KWX18" s="257"/>
      <c r="KWY18" s="257"/>
      <c r="KWZ18" s="257"/>
      <c r="KXA18" s="257"/>
      <c r="KXB18" s="257"/>
      <c r="KXC18" s="257"/>
      <c r="KXD18" s="257"/>
      <c r="KXE18" s="257"/>
      <c r="KXF18" s="257"/>
      <c r="KXG18" s="257"/>
      <c r="KXH18" s="257"/>
      <c r="KXI18" s="257"/>
      <c r="KXJ18" s="257"/>
      <c r="KXK18" s="257"/>
      <c r="KXL18" s="257"/>
      <c r="KXM18" s="257"/>
      <c r="KXN18" s="257"/>
      <c r="KXO18" s="257"/>
      <c r="KXP18" s="257"/>
      <c r="KXQ18" s="257"/>
      <c r="KXR18" s="257"/>
      <c r="KXS18" s="257"/>
      <c r="KXT18" s="257"/>
      <c r="KXU18" s="257"/>
      <c r="KXV18" s="257"/>
      <c r="KXW18" s="257"/>
      <c r="KXX18" s="257"/>
      <c r="KXY18" s="257"/>
      <c r="KXZ18" s="257"/>
      <c r="KYA18" s="257"/>
      <c r="KYB18" s="257"/>
      <c r="KYC18" s="257"/>
      <c r="KYD18" s="257"/>
      <c r="KYE18" s="257"/>
      <c r="KYF18" s="257"/>
      <c r="KYG18" s="257"/>
      <c r="KYH18" s="257"/>
      <c r="KYI18" s="257"/>
      <c r="KYJ18" s="257"/>
      <c r="KYK18" s="257"/>
      <c r="KYL18" s="257"/>
      <c r="KYM18" s="257"/>
      <c r="KYN18" s="257"/>
      <c r="KYO18" s="257"/>
      <c r="KYP18" s="257"/>
      <c r="KYQ18" s="257"/>
      <c r="KYR18" s="257"/>
      <c r="KYS18" s="257"/>
      <c r="KYT18" s="257"/>
      <c r="KYU18" s="257"/>
      <c r="KYV18" s="257"/>
      <c r="KYW18" s="257"/>
      <c r="KYX18" s="257"/>
      <c r="KYY18" s="257"/>
      <c r="KYZ18" s="257"/>
      <c r="KZA18" s="257"/>
      <c r="KZB18" s="257"/>
      <c r="KZC18" s="257"/>
      <c r="KZD18" s="257"/>
      <c r="KZE18" s="257"/>
      <c r="KZF18" s="257"/>
      <c r="KZG18" s="257"/>
      <c r="KZH18" s="257"/>
      <c r="KZI18" s="257"/>
      <c r="KZJ18" s="257"/>
      <c r="KZK18" s="257"/>
      <c r="KZL18" s="257"/>
      <c r="KZM18" s="257"/>
      <c r="KZN18" s="257"/>
      <c r="KZO18" s="257"/>
      <c r="KZP18" s="257"/>
      <c r="KZQ18" s="257"/>
      <c r="KZR18" s="257"/>
      <c r="KZS18" s="257"/>
      <c r="KZT18" s="257"/>
      <c r="KZU18" s="257"/>
      <c r="KZV18" s="257"/>
      <c r="KZW18" s="257"/>
      <c r="KZX18" s="257"/>
      <c r="KZY18" s="257"/>
      <c r="KZZ18" s="257"/>
      <c r="LAA18" s="257"/>
      <c r="LAB18" s="257"/>
      <c r="LAC18" s="257"/>
      <c r="LAD18" s="257"/>
      <c r="LAE18" s="257"/>
      <c r="LAF18" s="257"/>
      <c r="LAG18" s="257"/>
      <c r="LAH18" s="257"/>
      <c r="LAI18" s="257"/>
      <c r="LAJ18" s="257"/>
      <c r="LAK18" s="257"/>
      <c r="LAL18" s="257"/>
      <c r="LAM18" s="257"/>
      <c r="LAN18" s="257"/>
      <c r="LAO18" s="257"/>
      <c r="LAP18" s="257"/>
      <c r="LAQ18" s="257"/>
      <c r="LAR18" s="257"/>
      <c r="LAS18" s="257"/>
      <c r="LAT18" s="257"/>
      <c r="LAU18" s="257"/>
      <c r="LAV18" s="257"/>
      <c r="LAW18" s="257"/>
      <c r="LAX18" s="257"/>
      <c r="LAY18" s="257"/>
      <c r="LAZ18" s="257"/>
      <c r="LBA18" s="257"/>
      <c r="LBB18" s="257"/>
      <c r="LBC18" s="257"/>
      <c r="LBD18" s="257"/>
      <c r="LBE18" s="257"/>
      <c r="LBF18" s="257"/>
      <c r="LBG18" s="257"/>
      <c r="LBH18" s="257"/>
      <c r="LBI18" s="257"/>
      <c r="LBJ18" s="257"/>
      <c r="LBK18" s="257"/>
      <c r="LBL18" s="257"/>
      <c r="LBM18" s="257"/>
      <c r="LBN18" s="257"/>
      <c r="LBO18" s="257"/>
      <c r="LBP18" s="257"/>
      <c r="LBQ18" s="257"/>
      <c r="LBR18" s="257"/>
      <c r="LBS18" s="257"/>
      <c r="LBT18" s="257"/>
      <c r="LBU18" s="257"/>
      <c r="LBV18" s="257"/>
      <c r="LBW18" s="257"/>
      <c r="LBX18" s="257"/>
      <c r="LBY18" s="257"/>
      <c r="LBZ18" s="257"/>
      <c r="LCA18" s="257"/>
      <c r="LCB18" s="257"/>
      <c r="LCC18" s="257"/>
      <c r="LCD18" s="257"/>
      <c r="LCE18" s="257"/>
      <c r="LCF18" s="257"/>
      <c r="LCG18" s="257"/>
      <c r="LCH18" s="257"/>
      <c r="LCI18" s="257"/>
      <c r="LCJ18" s="257"/>
      <c r="LCK18" s="257"/>
      <c r="LCL18" s="257"/>
      <c r="LCM18" s="257"/>
      <c r="LCN18" s="257"/>
      <c r="LCO18" s="257"/>
      <c r="LCP18" s="257"/>
      <c r="LCQ18" s="257"/>
      <c r="LCR18" s="257"/>
      <c r="LCS18" s="257"/>
      <c r="LCT18" s="257"/>
      <c r="LCU18" s="257"/>
      <c r="LCV18" s="257"/>
      <c r="LCW18" s="257"/>
      <c r="LCX18" s="257"/>
      <c r="LCY18" s="257"/>
      <c r="LCZ18" s="257"/>
      <c r="LDA18" s="257"/>
      <c r="LDB18" s="257"/>
      <c r="LDC18" s="257"/>
      <c r="LDD18" s="257"/>
      <c r="LDE18" s="257"/>
      <c r="LDF18" s="257"/>
      <c r="LDG18" s="257"/>
      <c r="LDH18" s="257"/>
      <c r="LDI18" s="257"/>
      <c r="LDJ18" s="257"/>
      <c r="LDK18" s="257"/>
      <c r="LDL18" s="257"/>
      <c r="LDM18" s="257"/>
      <c r="LDN18" s="257"/>
      <c r="LDO18" s="257"/>
      <c r="LDP18" s="257"/>
      <c r="LDQ18" s="257"/>
      <c r="LDR18" s="257"/>
      <c r="LDS18" s="257"/>
      <c r="LDT18" s="257"/>
      <c r="LDU18" s="257"/>
      <c r="LDV18" s="257"/>
      <c r="LDW18" s="257"/>
      <c r="LDX18" s="257"/>
      <c r="LDY18" s="257"/>
      <c r="LDZ18" s="257"/>
      <c r="LEA18" s="257"/>
      <c r="LEB18" s="257"/>
      <c r="LEC18" s="257"/>
      <c r="LED18" s="257"/>
      <c r="LEE18" s="257"/>
      <c r="LEF18" s="257"/>
      <c r="LEG18" s="257"/>
      <c r="LEH18" s="257"/>
      <c r="LEI18" s="257"/>
      <c r="LEJ18" s="257"/>
      <c r="LEK18" s="257"/>
      <c r="LEL18" s="257"/>
      <c r="LEM18" s="257"/>
      <c r="LEN18" s="257"/>
      <c r="LEO18" s="257"/>
      <c r="LEP18" s="257"/>
      <c r="LEQ18" s="257"/>
      <c r="LER18" s="257"/>
      <c r="LES18" s="257"/>
      <c r="LET18" s="257"/>
      <c r="LEU18" s="257"/>
      <c r="LEV18" s="257"/>
      <c r="LEW18" s="257"/>
      <c r="LEX18" s="257"/>
      <c r="LEY18" s="257"/>
      <c r="LEZ18" s="257"/>
      <c r="LFA18" s="257"/>
      <c r="LFB18" s="257"/>
      <c r="LFC18" s="257"/>
      <c r="LFD18" s="257"/>
      <c r="LFE18" s="257"/>
      <c r="LFF18" s="257"/>
      <c r="LFG18" s="257"/>
      <c r="LFH18" s="257"/>
      <c r="LFI18" s="257"/>
      <c r="LFJ18" s="257"/>
      <c r="LFK18" s="257"/>
      <c r="LFL18" s="257"/>
      <c r="LFM18" s="257"/>
      <c r="LFN18" s="257"/>
      <c r="LFO18" s="257"/>
      <c r="LFP18" s="257"/>
      <c r="LFQ18" s="257"/>
      <c r="LFR18" s="257"/>
      <c r="LFS18" s="257"/>
      <c r="LFT18" s="257"/>
      <c r="LFU18" s="257"/>
      <c r="LFV18" s="257"/>
      <c r="LFW18" s="257"/>
      <c r="LFX18" s="257"/>
      <c r="LFY18" s="257"/>
      <c r="LFZ18" s="257"/>
      <c r="LGA18" s="257"/>
      <c r="LGB18" s="257"/>
      <c r="LGC18" s="257"/>
      <c r="LGD18" s="257"/>
      <c r="LGE18" s="257"/>
      <c r="LGF18" s="257"/>
      <c r="LGG18" s="257"/>
      <c r="LGH18" s="257"/>
      <c r="LGI18" s="257"/>
      <c r="LGJ18" s="257"/>
      <c r="LGK18" s="257"/>
      <c r="LGL18" s="257"/>
      <c r="LGM18" s="257"/>
      <c r="LGN18" s="257"/>
      <c r="LGO18" s="257"/>
      <c r="LGP18" s="257"/>
      <c r="LGQ18" s="257"/>
      <c r="LGR18" s="257"/>
      <c r="LGS18" s="257"/>
      <c r="LGT18" s="257"/>
      <c r="LGU18" s="257"/>
      <c r="LGV18" s="257"/>
      <c r="LGW18" s="257"/>
      <c r="LGX18" s="257"/>
      <c r="LGY18" s="257"/>
      <c r="LGZ18" s="257"/>
      <c r="LHA18" s="257"/>
      <c r="LHB18" s="257"/>
      <c r="LHC18" s="257"/>
      <c r="LHD18" s="257"/>
      <c r="LHE18" s="257"/>
      <c r="LHF18" s="257"/>
      <c r="LHG18" s="257"/>
      <c r="LHH18" s="257"/>
      <c r="LHI18" s="257"/>
      <c r="LHJ18" s="257"/>
      <c r="LHK18" s="257"/>
      <c r="LHL18" s="257"/>
      <c r="LHM18" s="257"/>
      <c r="LHN18" s="257"/>
      <c r="LHO18" s="257"/>
      <c r="LHP18" s="257"/>
      <c r="LHQ18" s="257"/>
      <c r="LHR18" s="257"/>
      <c r="LHS18" s="257"/>
      <c r="LHT18" s="257"/>
      <c r="LHU18" s="257"/>
      <c r="LHV18" s="257"/>
      <c r="LHW18" s="257"/>
      <c r="LHX18" s="257"/>
      <c r="LHY18" s="257"/>
      <c r="LHZ18" s="257"/>
      <c r="LIA18" s="257"/>
      <c r="LIB18" s="257"/>
      <c r="LIC18" s="257"/>
      <c r="LID18" s="257"/>
      <c r="LIE18" s="257"/>
      <c r="LIF18" s="257"/>
      <c r="LIG18" s="257"/>
      <c r="LIH18" s="257"/>
      <c r="LII18" s="257"/>
      <c r="LIJ18" s="257"/>
      <c r="LIK18" s="257"/>
      <c r="LIL18" s="257"/>
      <c r="LIM18" s="257"/>
      <c r="LIN18" s="257"/>
      <c r="LIO18" s="257"/>
      <c r="LIP18" s="257"/>
      <c r="LIQ18" s="257"/>
      <c r="LIR18" s="257"/>
      <c r="LIS18" s="257"/>
      <c r="LIT18" s="257"/>
      <c r="LIU18" s="257"/>
      <c r="LIV18" s="257"/>
      <c r="LIW18" s="257"/>
      <c r="LIX18" s="257"/>
      <c r="LIY18" s="257"/>
      <c r="LIZ18" s="257"/>
      <c r="LJA18" s="257"/>
      <c r="LJB18" s="257"/>
      <c r="LJC18" s="257"/>
      <c r="LJD18" s="257"/>
      <c r="LJE18" s="257"/>
      <c r="LJF18" s="257"/>
      <c r="LJG18" s="257"/>
      <c r="LJH18" s="257"/>
      <c r="LJI18" s="257"/>
      <c r="LJJ18" s="257"/>
      <c r="LJK18" s="257"/>
      <c r="LJL18" s="257"/>
      <c r="LJM18" s="257"/>
      <c r="LJN18" s="257"/>
      <c r="LJO18" s="257"/>
      <c r="LJP18" s="257"/>
      <c r="LJQ18" s="257"/>
      <c r="LJR18" s="257"/>
      <c r="LJS18" s="257"/>
      <c r="LJT18" s="257"/>
      <c r="LJU18" s="257"/>
      <c r="LJV18" s="257"/>
      <c r="LJW18" s="257"/>
      <c r="LJX18" s="257"/>
      <c r="LJY18" s="257"/>
      <c r="LJZ18" s="257"/>
      <c r="LKA18" s="257"/>
      <c r="LKB18" s="257"/>
      <c r="LKC18" s="257"/>
      <c r="LKD18" s="257"/>
      <c r="LKE18" s="257"/>
      <c r="LKF18" s="257"/>
      <c r="LKG18" s="257"/>
      <c r="LKH18" s="257"/>
      <c r="LKI18" s="257"/>
      <c r="LKJ18" s="257"/>
      <c r="LKK18" s="257"/>
      <c r="LKL18" s="257"/>
      <c r="LKM18" s="257"/>
      <c r="LKN18" s="257"/>
      <c r="LKO18" s="257"/>
      <c r="LKP18" s="257"/>
      <c r="LKQ18" s="257"/>
      <c r="LKR18" s="257"/>
      <c r="LKS18" s="257"/>
      <c r="LKT18" s="257"/>
      <c r="LKU18" s="257"/>
      <c r="LKV18" s="257"/>
      <c r="LKW18" s="257"/>
      <c r="LKX18" s="257"/>
      <c r="LKY18" s="257"/>
      <c r="LKZ18" s="257"/>
      <c r="LLA18" s="257"/>
      <c r="LLB18" s="257"/>
      <c r="LLC18" s="257"/>
      <c r="LLD18" s="257"/>
      <c r="LLE18" s="257"/>
      <c r="LLF18" s="257"/>
      <c r="LLG18" s="257"/>
      <c r="LLH18" s="257"/>
      <c r="LLI18" s="257"/>
      <c r="LLJ18" s="257"/>
      <c r="LLK18" s="257"/>
      <c r="LLL18" s="257"/>
      <c r="LLM18" s="257"/>
      <c r="LLN18" s="257"/>
      <c r="LLO18" s="257"/>
      <c r="LLP18" s="257"/>
      <c r="LLQ18" s="257"/>
      <c r="LLR18" s="257"/>
      <c r="LLS18" s="257"/>
      <c r="LLT18" s="257"/>
      <c r="LLU18" s="257"/>
      <c r="LLV18" s="257"/>
      <c r="LLW18" s="257"/>
      <c r="LLX18" s="257"/>
      <c r="LLY18" s="257"/>
      <c r="LLZ18" s="257"/>
      <c r="LMA18" s="257"/>
      <c r="LMB18" s="257"/>
      <c r="LMC18" s="257"/>
      <c r="LMD18" s="257"/>
      <c r="LME18" s="257"/>
      <c r="LMF18" s="257"/>
      <c r="LMG18" s="257"/>
      <c r="LMH18" s="257"/>
      <c r="LMI18" s="257"/>
      <c r="LMJ18" s="257"/>
      <c r="LMK18" s="257"/>
      <c r="LML18" s="257"/>
      <c r="LMM18" s="257"/>
      <c r="LMN18" s="257"/>
      <c r="LMO18" s="257"/>
      <c r="LMP18" s="257"/>
      <c r="LMQ18" s="257"/>
      <c r="LMR18" s="257"/>
      <c r="LMS18" s="257"/>
      <c r="LMT18" s="257"/>
      <c r="LMU18" s="257"/>
      <c r="LMV18" s="257"/>
      <c r="LMW18" s="257"/>
      <c r="LMX18" s="257"/>
      <c r="LMY18" s="257"/>
      <c r="LMZ18" s="257"/>
      <c r="LNA18" s="257"/>
      <c r="LNB18" s="257"/>
      <c r="LNC18" s="257"/>
      <c r="LND18" s="257"/>
      <c r="LNE18" s="257"/>
      <c r="LNF18" s="257"/>
      <c r="LNG18" s="257"/>
      <c r="LNH18" s="257"/>
      <c r="LNI18" s="257"/>
      <c r="LNJ18" s="257"/>
      <c r="LNK18" s="257"/>
      <c r="LNL18" s="257"/>
      <c r="LNM18" s="257"/>
      <c r="LNN18" s="257"/>
      <c r="LNO18" s="257"/>
      <c r="LNP18" s="257"/>
      <c r="LNQ18" s="257"/>
      <c r="LNR18" s="257"/>
      <c r="LNS18" s="257"/>
      <c r="LNT18" s="257"/>
      <c r="LNU18" s="257"/>
      <c r="LNV18" s="257"/>
      <c r="LNW18" s="257"/>
      <c r="LNX18" s="257"/>
      <c r="LNY18" s="257"/>
      <c r="LNZ18" s="257"/>
      <c r="LOA18" s="257"/>
      <c r="LOB18" s="257"/>
      <c r="LOC18" s="257"/>
      <c r="LOD18" s="257"/>
      <c r="LOE18" s="257"/>
      <c r="LOF18" s="257"/>
      <c r="LOG18" s="257"/>
      <c r="LOH18" s="257"/>
      <c r="LOI18" s="257"/>
      <c r="LOJ18" s="257"/>
      <c r="LOK18" s="257"/>
      <c r="LOL18" s="257"/>
      <c r="LOM18" s="257"/>
      <c r="LON18" s="257"/>
      <c r="LOO18" s="257"/>
      <c r="LOP18" s="257"/>
      <c r="LOQ18" s="257"/>
      <c r="LOR18" s="257"/>
      <c r="LOS18" s="257"/>
      <c r="LOT18" s="257"/>
      <c r="LOU18" s="257"/>
      <c r="LOV18" s="257"/>
      <c r="LOW18" s="257"/>
      <c r="LOX18" s="257"/>
      <c r="LOY18" s="257"/>
      <c r="LOZ18" s="257"/>
      <c r="LPA18" s="257"/>
      <c r="LPB18" s="257"/>
      <c r="LPC18" s="257"/>
      <c r="LPD18" s="257"/>
      <c r="LPE18" s="257"/>
      <c r="LPF18" s="257"/>
      <c r="LPG18" s="257"/>
      <c r="LPH18" s="257"/>
      <c r="LPI18" s="257"/>
      <c r="LPJ18" s="257"/>
      <c r="LPK18" s="257"/>
      <c r="LPL18" s="257"/>
      <c r="LPM18" s="257"/>
      <c r="LPN18" s="257"/>
      <c r="LPO18" s="257"/>
      <c r="LPP18" s="257"/>
      <c r="LPQ18" s="257"/>
      <c r="LPR18" s="257"/>
      <c r="LPS18" s="257"/>
      <c r="LPT18" s="257"/>
      <c r="LPU18" s="257"/>
      <c r="LPV18" s="257"/>
      <c r="LPW18" s="257"/>
      <c r="LPX18" s="257"/>
      <c r="LPY18" s="257"/>
      <c r="LPZ18" s="257"/>
      <c r="LQA18" s="257"/>
      <c r="LQB18" s="257"/>
      <c r="LQC18" s="257"/>
      <c r="LQD18" s="257"/>
      <c r="LQE18" s="257"/>
      <c r="LQF18" s="257"/>
      <c r="LQG18" s="257"/>
      <c r="LQH18" s="257"/>
      <c r="LQI18" s="257"/>
      <c r="LQJ18" s="257"/>
      <c r="LQK18" s="257"/>
      <c r="LQL18" s="257"/>
      <c r="LQM18" s="257"/>
      <c r="LQN18" s="257"/>
      <c r="LQO18" s="257"/>
      <c r="LQP18" s="257"/>
      <c r="LQQ18" s="257"/>
      <c r="LQR18" s="257"/>
      <c r="LQS18" s="257"/>
      <c r="LQT18" s="257"/>
      <c r="LQU18" s="257"/>
      <c r="LQV18" s="257"/>
      <c r="LQW18" s="257"/>
      <c r="LQX18" s="257"/>
      <c r="LQY18" s="257"/>
      <c r="LQZ18" s="257"/>
      <c r="LRA18" s="257"/>
      <c r="LRB18" s="257"/>
      <c r="LRC18" s="257"/>
      <c r="LRD18" s="257"/>
      <c r="LRE18" s="257"/>
      <c r="LRF18" s="257"/>
      <c r="LRG18" s="257"/>
      <c r="LRH18" s="257"/>
      <c r="LRI18" s="257"/>
      <c r="LRJ18" s="257"/>
      <c r="LRK18" s="257"/>
      <c r="LRL18" s="257"/>
      <c r="LRM18" s="257"/>
      <c r="LRN18" s="257"/>
      <c r="LRO18" s="257"/>
      <c r="LRP18" s="257"/>
      <c r="LRQ18" s="257"/>
      <c r="LRR18" s="257"/>
      <c r="LRS18" s="257"/>
      <c r="LRT18" s="257"/>
      <c r="LRU18" s="257"/>
      <c r="LRV18" s="257"/>
      <c r="LRW18" s="257"/>
      <c r="LRX18" s="257"/>
      <c r="LRY18" s="257"/>
      <c r="LRZ18" s="257"/>
      <c r="LSA18" s="257"/>
      <c r="LSB18" s="257"/>
      <c r="LSC18" s="257"/>
      <c r="LSD18" s="257"/>
      <c r="LSE18" s="257"/>
      <c r="LSF18" s="257"/>
      <c r="LSG18" s="257"/>
      <c r="LSH18" s="257"/>
      <c r="LSI18" s="257"/>
      <c r="LSJ18" s="257"/>
      <c r="LSK18" s="257"/>
      <c r="LSL18" s="257"/>
      <c r="LSM18" s="257"/>
      <c r="LSN18" s="257"/>
      <c r="LSO18" s="257"/>
      <c r="LSP18" s="257"/>
      <c r="LSQ18" s="257"/>
      <c r="LSR18" s="257"/>
      <c r="LSS18" s="257"/>
      <c r="LST18" s="257"/>
      <c r="LSU18" s="257"/>
      <c r="LSV18" s="257"/>
      <c r="LSW18" s="257"/>
      <c r="LSX18" s="257"/>
      <c r="LSY18" s="257"/>
      <c r="LSZ18" s="257"/>
      <c r="LTA18" s="257"/>
      <c r="LTB18" s="257"/>
      <c r="LTC18" s="257"/>
      <c r="LTD18" s="257"/>
      <c r="LTE18" s="257"/>
      <c r="LTF18" s="257"/>
      <c r="LTG18" s="257"/>
      <c r="LTH18" s="257"/>
      <c r="LTI18" s="257"/>
      <c r="LTJ18" s="257"/>
      <c r="LTK18" s="257"/>
      <c r="LTL18" s="257"/>
      <c r="LTM18" s="257"/>
      <c r="LTN18" s="257"/>
      <c r="LTO18" s="257"/>
      <c r="LTP18" s="257"/>
      <c r="LTQ18" s="257"/>
      <c r="LTR18" s="257"/>
      <c r="LTS18" s="257"/>
      <c r="LTT18" s="257"/>
      <c r="LTU18" s="257"/>
      <c r="LTV18" s="257"/>
      <c r="LTW18" s="257"/>
      <c r="LTX18" s="257"/>
      <c r="LTY18" s="257"/>
      <c r="LTZ18" s="257"/>
      <c r="LUA18" s="257"/>
      <c r="LUB18" s="257"/>
      <c r="LUC18" s="257"/>
      <c r="LUD18" s="257"/>
      <c r="LUE18" s="257"/>
      <c r="LUF18" s="257"/>
      <c r="LUG18" s="257"/>
      <c r="LUH18" s="257"/>
      <c r="LUI18" s="257"/>
      <c r="LUJ18" s="257"/>
      <c r="LUK18" s="257"/>
      <c r="LUL18" s="257"/>
      <c r="LUM18" s="257"/>
      <c r="LUN18" s="257"/>
      <c r="LUO18" s="257"/>
      <c r="LUP18" s="257"/>
      <c r="LUQ18" s="257"/>
      <c r="LUR18" s="257"/>
      <c r="LUS18" s="257"/>
      <c r="LUT18" s="257"/>
      <c r="LUU18" s="257"/>
      <c r="LUV18" s="257"/>
      <c r="LUW18" s="257"/>
      <c r="LUX18" s="257"/>
      <c r="LUY18" s="257"/>
      <c r="LUZ18" s="257"/>
      <c r="LVA18" s="257"/>
      <c r="LVB18" s="257"/>
      <c r="LVC18" s="257"/>
      <c r="LVD18" s="257"/>
      <c r="LVE18" s="257"/>
      <c r="LVF18" s="257"/>
      <c r="LVG18" s="257"/>
      <c r="LVH18" s="257"/>
      <c r="LVI18" s="257"/>
      <c r="LVJ18" s="257"/>
      <c r="LVK18" s="257"/>
      <c r="LVL18" s="257"/>
      <c r="LVM18" s="257"/>
      <c r="LVN18" s="257"/>
      <c r="LVO18" s="257"/>
      <c r="LVP18" s="257"/>
      <c r="LVQ18" s="257"/>
      <c r="LVR18" s="257"/>
      <c r="LVS18" s="257"/>
      <c r="LVT18" s="257"/>
      <c r="LVU18" s="257"/>
      <c r="LVV18" s="257"/>
      <c r="LVW18" s="257"/>
      <c r="LVX18" s="257"/>
      <c r="LVY18" s="257"/>
      <c r="LVZ18" s="257"/>
      <c r="LWA18" s="257"/>
      <c r="LWB18" s="257"/>
      <c r="LWC18" s="257"/>
      <c r="LWD18" s="257"/>
      <c r="LWE18" s="257"/>
      <c r="LWF18" s="257"/>
      <c r="LWG18" s="257"/>
      <c r="LWH18" s="257"/>
      <c r="LWI18" s="257"/>
      <c r="LWJ18" s="257"/>
      <c r="LWK18" s="257"/>
      <c r="LWL18" s="257"/>
      <c r="LWM18" s="257"/>
      <c r="LWN18" s="257"/>
      <c r="LWO18" s="257"/>
      <c r="LWP18" s="257"/>
      <c r="LWQ18" s="257"/>
      <c r="LWR18" s="257"/>
      <c r="LWS18" s="257"/>
      <c r="LWT18" s="257"/>
      <c r="LWU18" s="257"/>
      <c r="LWV18" s="257"/>
      <c r="LWW18" s="257"/>
      <c r="LWX18" s="257"/>
      <c r="LWY18" s="257"/>
      <c r="LWZ18" s="257"/>
      <c r="LXA18" s="257"/>
      <c r="LXB18" s="257"/>
      <c r="LXC18" s="257"/>
      <c r="LXD18" s="257"/>
      <c r="LXE18" s="257"/>
      <c r="LXF18" s="257"/>
      <c r="LXG18" s="257"/>
      <c r="LXH18" s="257"/>
      <c r="LXI18" s="257"/>
      <c r="LXJ18" s="257"/>
      <c r="LXK18" s="257"/>
      <c r="LXL18" s="257"/>
      <c r="LXM18" s="257"/>
      <c r="LXN18" s="257"/>
      <c r="LXO18" s="257"/>
      <c r="LXP18" s="257"/>
      <c r="LXQ18" s="257"/>
      <c r="LXR18" s="257"/>
      <c r="LXS18" s="257"/>
      <c r="LXT18" s="257"/>
      <c r="LXU18" s="257"/>
      <c r="LXV18" s="257"/>
      <c r="LXW18" s="257"/>
      <c r="LXX18" s="257"/>
      <c r="LXY18" s="257"/>
      <c r="LXZ18" s="257"/>
      <c r="LYA18" s="257"/>
      <c r="LYB18" s="257"/>
      <c r="LYC18" s="257"/>
      <c r="LYD18" s="257"/>
      <c r="LYE18" s="257"/>
      <c r="LYF18" s="257"/>
      <c r="LYG18" s="257"/>
      <c r="LYH18" s="257"/>
      <c r="LYI18" s="257"/>
      <c r="LYJ18" s="257"/>
      <c r="LYK18" s="257"/>
      <c r="LYL18" s="257"/>
      <c r="LYM18" s="257"/>
      <c r="LYN18" s="257"/>
      <c r="LYO18" s="257"/>
      <c r="LYP18" s="257"/>
      <c r="LYQ18" s="257"/>
      <c r="LYR18" s="257"/>
      <c r="LYS18" s="257"/>
      <c r="LYT18" s="257"/>
      <c r="LYU18" s="257"/>
      <c r="LYV18" s="257"/>
      <c r="LYW18" s="257"/>
      <c r="LYX18" s="257"/>
      <c r="LYY18" s="257"/>
      <c r="LYZ18" s="257"/>
      <c r="LZA18" s="257"/>
      <c r="LZB18" s="257"/>
      <c r="LZC18" s="257"/>
      <c r="LZD18" s="257"/>
      <c r="LZE18" s="257"/>
      <c r="LZF18" s="257"/>
      <c r="LZG18" s="257"/>
      <c r="LZH18" s="257"/>
      <c r="LZI18" s="257"/>
      <c r="LZJ18" s="257"/>
      <c r="LZK18" s="257"/>
      <c r="LZL18" s="257"/>
      <c r="LZM18" s="257"/>
      <c r="LZN18" s="257"/>
      <c r="LZO18" s="257"/>
      <c r="LZP18" s="257"/>
      <c r="LZQ18" s="257"/>
      <c r="LZR18" s="257"/>
      <c r="LZS18" s="257"/>
      <c r="LZT18" s="257"/>
      <c r="LZU18" s="257"/>
      <c r="LZV18" s="257"/>
      <c r="LZW18" s="257"/>
      <c r="LZX18" s="257"/>
      <c r="LZY18" s="257"/>
      <c r="LZZ18" s="257"/>
      <c r="MAA18" s="257"/>
      <c r="MAB18" s="257"/>
      <c r="MAC18" s="257"/>
      <c r="MAD18" s="257"/>
      <c r="MAE18" s="257"/>
      <c r="MAF18" s="257"/>
      <c r="MAG18" s="257"/>
      <c r="MAH18" s="257"/>
      <c r="MAI18" s="257"/>
      <c r="MAJ18" s="257"/>
      <c r="MAK18" s="257"/>
      <c r="MAL18" s="257"/>
      <c r="MAM18" s="257"/>
      <c r="MAN18" s="257"/>
      <c r="MAO18" s="257"/>
      <c r="MAP18" s="257"/>
      <c r="MAQ18" s="257"/>
      <c r="MAR18" s="257"/>
      <c r="MAS18" s="257"/>
      <c r="MAT18" s="257"/>
      <c r="MAU18" s="257"/>
      <c r="MAV18" s="257"/>
      <c r="MAW18" s="257"/>
      <c r="MAX18" s="257"/>
      <c r="MAY18" s="257"/>
      <c r="MAZ18" s="257"/>
      <c r="MBA18" s="257"/>
      <c r="MBB18" s="257"/>
      <c r="MBC18" s="257"/>
      <c r="MBD18" s="257"/>
      <c r="MBE18" s="257"/>
      <c r="MBF18" s="257"/>
      <c r="MBG18" s="257"/>
      <c r="MBH18" s="257"/>
      <c r="MBI18" s="257"/>
      <c r="MBJ18" s="257"/>
      <c r="MBK18" s="257"/>
      <c r="MBL18" s="257"/>
      <c r="MBM18" s="257"/>
      <c r="MBN18" s="257"/>
      <c r="MBO18" s="257"/>
      <c r="MBP18" s="257"/>
      <c r="MBQ18" s="257"/>
      <c r="MBR18" s="257"/>
      <c r="MBS18" s="257"/>
      <c r="MBT18" s="257"/>
      <c r="MBU18" s="257"/>
      <c r="MBV18" s="257"/>
      <c r="MBW18" s="257"/>
      <c r="MBX18" s="257"/>
      <c r="MBY18" s="257"/>
      <c r="MBZ18" s="257"/>
      <c r="MCA18" s="257"/>
      <c r="MCB18" s="257"/>
      <c r="MCC18" s="257"/>
      <c r="MCD18" s="257"/>
      <c r="MCE18" s="257"/>
      <c r="MCF18" s="257"/>
      <c r="MCG18" s="257"/>
      <c r="MCH18" s="257"/>
      <c r="MCI18" s="257"/>
      <c r="MCJ18" s="257"/>
      <c r="MCK18" s="257"/>
      <c r="MCL18" s="257"/>
      <c r="MCM18" s="257"/>
      <c r="MCN18" s="257"/>
      <c r="MCO18" s="257"/>
      <c r="MCP18" s="257"/>
      <c r="MCQ18" s="257"/>
      <c r="MCR18" s="257"/>
      <c r="MCS18" s="257"/>
      <c r="MCT18" s="257"/>
      <c r="MCU18" s="257"/>
      <c r="MCV18" s="257"/>
      <c r="MCW18" s="257"/>
      <c r="MCX18" s="257"/>
      <c r="MCY18" s="257"/>
      <c r="MCZ18" s="257"/>
      <c r="MDA18" s="257"/>
      <c r="MDB18" s="257"/>
      <c r="MDC18" s="257"/>
      <c r="MDD18" s="257"/>
      <c r="MDE18" s="257"/>
      <c r="MDF18" s="257"/>
      <c r="MDG18" s="257"/>
      <c r="MDH18" s="257"/>
      <c r="MDI18" s="257"/>
      <c r="MDJ18" s="257"/>
      <c r="MDK18" s="257"/>
      <c r="MDL18" s="257"/>
      <c r="MDM18" s="257"/>
      <c r="MDN18" s="257"/>
      <c r="MDO18" s="257"/>
      <c r="MDP18" s="257"/>
      <c r="MDQ18" s="257"/>
      <c r="MDR18" s="257"/>
      <c r="MDS18" s="257"/>
      <c r="MDT18" s="257"/>
      <c r="MDU18" s="257"/>
      <c r="MDV18" s="257"/>
      <c r="MDW18" s="257"/>
      <c r="MDX18" s="257"/>
      <c r="MDY18" s="257"/>
      <c r="MDZ18" s="257"/>
      <c r="MEA18" s="257"/>
      <c r="MEB18" s="257"/>
      <c r="MEC18" s="257"/>
      <c r="MED18" s="257"/>
      <c r="MEE18" s="257"/>
      <c r="MEF18" s="257"/>
      <c r="MEG18" s="257"/>
      <c r="MEH18" s="257"/>
      <c r="MEI18" s="257"/>
      <c r="MEJ18" s="257"/>
      <c r="MEK18" s="257"/>
      <c r="MEL18" s="257"/>
      <c r="MEM18" s="257"/>
      <c r="MEN18" s="257"/>
      <c r="MEO18" s="257"/>
      <c r="MEP18" s="257"/>
      <c r="MEQ18" s="257"/>
      <c r="MER18" s="257"/>
      <c r="MES18" s="257"/>
      <c r="MET18" s="257"/>
      <c r="MEU18" s="257"/>
      <c r="MEV18" s="257"/>
      <c r="MEW18" s="257"/>
      <c r="MEX18" s="257"/>
      <c r="MEY18" s="257"/>
      <c r="MEZ18" s="257"/>
      <c r="MFA18" s="257"/>
      <c r="MFB18" s="257"/>
      <c r="MFC18" s="257"/>
      <c r="MFD18" s="257"/>
      <c r="MFE18" s="257"/>
      <c r="MFF18" s="257"/>
      <c r="MFG18" s="257"/>
      <c r="MFH18" s="257"/>
      <c r="MFI18" s="257"/>
      <c r="MFJ18" s="257"/>
      <c r="MFK18" s="257"/>
      <c r="MFL18" s="257"/>
      <c r="MFM18" s="257"/>
      <c r="MFN18" s="257"/>
      <c r="MFO18" s="257"/>
      <c r="MFP18" s="257"/>
      <c r="MFQ18" s="257"/>
      <c r="MFR18" s="257"/>
      <c r="MFS18" s="257"/>
      <c r="MFT18" s="257"/>
      <c r="MFU18" s="257"/>
      <c r="MFV18" s="257"/>
      <c r="MFW18" s="257"/>
      <c r="MFX18" s="257"/>
      <c r="MFY18" s="257"/>
      <c r="MFZ18" s="257"/>
      <c r="MGA18" s="257"/>
      <c r="MGB18" s="257"/>
      <c r="MGC18" s="257"/>
      <c r="MGD18" s="257"/>
      <c r="MGE18" s="257"/>
      <c r="MGF18" s="257"/>
      <c r="MGG18" s="257"/>
      <c r="MGH18" s="257"/>
      <c r="MGI18" s="257"/>
      <c r="MGJ18" s="257"/>
      <c r="MGK18" s="257"/>
      <c r="MGL18" s="257"/>
      <c r="MGM18" s="257"/>
      <c r="MGN18" s="257"/>
      <c r="MGO18" s="257"/>
      <c r="MGP18" s="257"/>
      <c r="MGQ18" s="257"/>
      <c r="MGR18" s="257"/>
      <c r="MGS18" s="257"/>
      <c r="MGT18" s="257"/>
      <c r="MGU18" s="257"/>
      <c r="MGV18" s="257"/>
      <c r="MGW18" s="257"/>
      <c r="MGX18" s="257"/>
      <c r="MGY18" s="257"/>
      <c r="MGZ18" s="257"/>
      <c r="MHA18" s="257"/>
      <c r="MHB18" s="257"/>
      <c r="MHC18" s="257"/>
      <c r="MHD18" s="257"/>
      <c r="MHE18" s="257"/>
      <c r="MHF18" s="257"/>
      <c r="MHG18" s="257"/>
      <c r="MHH18" s="257"/>
      <c r="MHI18" s="257"/>
      <c r="MHJ18" s="257"/>
      <c r="MHK18" s="257"/>
      <c r="MHL18" s="257"/>
      <c r="MHM18" s="257"/>
      <c r="MHN18" s="257"/>
      <c r="MHO18" s="257"/>
      <c r="MHP18" s="257"/>
      <c r="MHQ18" s="257"/>
      <c r="MHR18" s="257"/>
      <c r="MHS18" s="257"/>
      <c r="MHT18" s="257"/>
      <c r="MHU18" s="257"/>
      <c r="MHV18" s="257"/>
      <c r="MHW18" s="257"/>
      <c r="MHX18" s="257"/>
      <c r="MHY18" s="257"/>
      <c r="MHZ18" s="257"/>
      <c r="MIA18" s="257"/>
      <c r="MIB18" s="257"/>
      <c r="MIC18" s="257"/>
      <c r="MID18" s="257"/>
      <c r="MIE18" s="257"/>
      <c r="MIF18" s="257"/>
      <c r="MIG18" s="257"/>
      <c r="MIH18" s="257"/>
      <c r="MII18" s="257"/>
      <c r="MIJ18" s="257"/>
      <c r="MIK18" s="257"/>
      <c r="MIL18" s="257"/>
      <c r="MIM18" s="257"/>
      <c r="MIN18" s="257"/>
      <c r="MIO18" s="257"/>
      <c r="MIP18" s="257"/>
      <c r="MIQ18" s="257"/>
      <c r="MIR18" s="257"/>
      <c r="MIS18" s="257"/>
      <c r="MIT18" s="257"/>
      <c r="MIU18" s="257"/>
      <c r="MIV18" s="257"/>
      <c r="MIW18" s="257"/>
      <c r="MIX18" s="257"/>
      <c r="MIY18" s="257"/>
      <c r="MIZ18" s="257"/>
      <c r="MJA18" s="257"/>
      <c r="MJB18" s="257"/>
      <c r="MJC18" s="257"/>
      <c r="MJD18" s="257"/>
      <c r="MJE18" s="257"/>
      <c r="MJF18" s="257"/>
      <c r="MJG18" s="257"/>
      <c r="MJH18" s="257"/>
      <c r="MJI18" s="257"/>
      <c r="MJJ18" s="257"/>
      <c r="MJK18" s="257"/>
      <c r="MJL18" s="257"/>
      <c r="MJM18" s="257"/>
      <c r="MJN18" s="257"/>
      <c r="MJO18" s="257"/>
      <c r="MJP18" s="257"/>
      <c r="MJQ18" s="257"/>
      <c r="MJR18" s="257"/>
      <c r="MJS18" s="257"/>
      <c r="MJT18" s="257"/>
      <c r="MJU18" s="257"/>
      <c r="MJV18" s="257"/>
      <c r="MJW18" s="257"/>
      <c r="MJX18" s="257"/>
      <c r="MJY18" s="257"/>
      <c r="MJZ18" s="257"/>
      <c r="MKA18" s="257"/>
      <c r="MKB18" s="257"/>
      <c r="MKC18" s="257"/>
      <c r="MKD18" s="257"/>
      <c r="MKE18" s="257"/>
      <c r="MKF18" s="257"/>
      <c r="MKG18" s="257"/>
      <c r="MKH18" s="257"/>
      <c r="MKI18" s="257"/>
      <c r="MKJ18" s="257"/>
      <c r="MKK18" s="257"/>
      <c r="MKL18" s="257"/>
      <c r="MKM18" s="257"/>
      <c r="MKN18" s="257"/>
      <c r="MKO18" s="257"/>
      <c r="MKP18" s="257"/>
      <c r="MKQ18" s="257"/>
      <c r="MKR18" s="257"/>
      <c r="MKS18" s="257"/>
      <c r="MKT18" s="257"/>
      <c r="MKU18" s="257"/>
      <c r="MKV18" s="257"/>
      <c r="MKW18" s="257"/>
      <c r="MKX18" s="257"/>
      <c r="MKY18" s="257"/>
      <c r="MKZ18" s="257"/>
      <c r="MLA18" s="257"/>
      <c r="MLB18" s="257"/>
      <c r="MLC18" s="257"/>
      <c r="MLD18" s="257"/>
      <c r="MLE18" s="257"/>
      <c r="MLF18" s="257"/>
      <c r="MLG18" s="257"/>
      <c r="MLH18" s="257"/>
      <c r="MLI18" s="257"/>
      <c r="MLJ18" s="257"/>
      <c r="MLK18" s="257"/>
      <c r="MLL18" s="257"/>
      <c r="MLM18" s="257"/>
      <c r="MLN18" s="257"/>
      <c r="MLO18" s="257"/>
      <c r="MLP18" s="257"/>
      <c r="MLQ18" s="257"/>
      <c r="MLR18" s="257"/>
      <c r="MLS18" s="257"/>
      <c r="MLT18" s="257"/>
      <c r="MLU18" s="257"/>
      <c r="MLV18" s="257"/>
      <c r="MLW18" s="257"/>
      <c r="MLX18" s="257"/>
      <c r="MLY18" s="257"/>
      <c r="MLZ18" s="257"/>
      <c r="MMA18" s="257"/>
      <c r="MMB18" s="257"/>
      <c r="MMC18" s="257"/>
      <c r="MMD18" s="257"/>
      <c r="MME18" s="257"/>
      <c r="MMF18" s="257"/>
      <c r="MMG18" s="257"/>
      <c r="MMH18" s="257"/>
      <c r="MMI18" s="257"/>
      <c r="MMJ18" s="257"/>
      <c r="MMK18" s="257"/>
      <c r="MML18" s="257"/>
      <c r="MMM18" s="257"/>
      <c r="MMN18" s="257"/>
      <c r="MMO18" s="257"/>
      <c r="MMP18" s="257"/>
      <c r="MMQ18" s="257"/>
      <c r="MMR18" s="257"/>
      <c r="MMS18" s="257"/>
      <c r="MMT18" s="257"/>
      <c r="MMU18" s="257"/>
      <c r="MMV18" s="257"/>
      <c r="MMW18" s="257"/>
      <c r="MMX18" s="257"/>
      <c r="MMY18" s="257"/>
      <c r="MMZ18" s="257"/>
      <c r="MNA18" s="257"/>
      <c r="MNB18" s="257"/>
      <c r="MNC18" s="257"/>
      <c r="MND18" s="257"/>
      <c r="MNE18" s="257"/>
      <c r="MNF18" s="257"/>
      <c r="MNG18" s="257"/>
      <c r="MNH18" s="257"/>
      <c r="MNI18" s="257"/>
      <c r="MNJ18" s="257"/>
      <c r="MNK18" s="257"/>
      <c r="MNL18" s="257"/>
      <c r="MNM18" s="257"/>
      <c r="MNN18" s="257"/>
      <c r="MNO18" s="257"/>
      <c r="MNP18" s="257"/>
      <c r="MNQ18" s="257"/>
      <c r="MNR18" s="257"/>
      <c r="MNS18" s="257"/>
      <c r="MNT18" s="257"/>
      <c r="MNU18" s="257"/>
      <c r="MNV18" s="257"/>
      <c r="MNW18" s="257"/>
      <c r="MNX18" s="257"/>
      <c r="MNY18" s="257"/>
      <c r="MNZ18" s="257"/>
      <c r="MOA18" s="257"/>
      <c r="MOB18" s="257"/>
      <c r="MOC18" s="257"/>
      <c r="MOD18" s="257"/>
      <c r="MOE18" s="257"/>
      <c r="MOF18" s="257"/>
      <c r="MOG18" s="257"/>
      <c r="MOH18" s="257"/>
      <c r="MOI18" s="257"/>
      <c r="MOJ18" s="257"/>
      <c r="MOK18" s="257"/>
      <c r="MOL18" s="257"/>
      <c r="MOM18" s="257"/>
      <c r="MON18" s="257"/>
      <c r="MOO18" s="257"/>
      <c r="MOP18" s="257"/>
      <c r="MOQ18" s="257"/>
      <c r="MOR18" s="257"/>
      <c r="MOS18" s="257"/>
      <c r="MOT18" s="257"/>
      <c r="MOU18" s="257"/>
      <c r="MOV18" s="257"/>
      <c r="MOW18" s="257"/>
      <c r="MOX18" s="257"/>
      <c r="MOY18" s="257"/>
      <c r="MOZ18" s="257"/>
      <c r="MPA18" s="257"/>
      <c r="MPB18" s="257"/>
      <c r="MPC18" s="257"/>
      <c r="MPD18" s="257"/>
      <c r="MPE18" s="257"/>
      <c r="MPF18" s="257"/>
      <c r="MPG18" s="257"/>
      <c r="MPH18" s="257"/>
      <c r="MPI18" s="257"/>
      <c r="MPJ18" s="257"/>
      <c r="MPK18" s="257"/>
      <c r="MPL18" s="257"/>
      <c r="MPM18" s="257"/>
      <c r="MPN18" s="257"/>
      <c r="MPO18" s="257"/>
      <c r="MPP18" s="257"/>
      <c r="MPQ18" s="257"/>
      <c r="MPR18" s="257"/>
      <c r="MPS18" s="257"/>
      <c r="MPT18" s="257"/>
      <c r="MPU18" s="257"/>
      <c r="MPV18" s="257"/>
      <c r="MPW18" s="257"/>
      <c r="MPX18" s="257"/>
      <c r="MPY18" s="257"/>
      <c r="MPZ18" s="257"/>
      <c r="MQA18" s="257"/>
      <c r="MQB18" s="257"/>
      <c r="MQC18" s="257"/>
      <c r="MQD18" s="257"/>
      <c r="MQE18" s="257"/>
      <c r="MQF18" s="257"/>
      <c r="MQG18" s="257"/>
      <c r="MQH18" s="257"/>
      <c r="MQI18" s="257"/>
      <c r="MQJ18" s="257"/>
      <c r="MQK18" s="257"/>
      <c r="MQL18" s="257"/>
      <c r="MQM18" s="257"/>
      <c r="MQN18" s="257"/>
      <c r="MQO18" s="257"/>
      <c r="MQP18" s="257"/>
      <c r="MQQ18" s="257"/>
      <c r="MQR18" s="257"/>
      <c r="MQS18" s="257"/>
      <c r="MQT18" s="257"/>
      <c r="MQU18" s="257"/>
      <c r="MQV18" s="257"/>
      <c r="MQW18" s="257"/>
      <c r="MQX18" s="257"/>
      <c r="MQY18" s="257"/>
      <c r="MQZ18" s="257"/>
      <c r="MRA18" s="257"/>
      <c r="MRB18" s="257"/>
      <c r="MRC18" s="257"/>
      <c r="MRD18" s="257"/>
      <c r="MRE18" s="257"/>
      <c r="MRF18" s="257"/>
      <c r="MRG18" s="257"/>
      <c r="MRH18" s="257"/>
      <c r="MRI18" s="257"/>
      <c r="MRJ18" s="257"/>
      <c r="MRK18" s="257"/>
      <c r="MRL18" s="257"/>
      <c r="MRM18" s="257"/>
      <c r="MRN18" s="257"/>
      <c r="MRO18" s="257"/>
      <c r="MRP18" s="257"/>
      <c r="MRQ18" s="257"/>
      <c r="MRR18" s="257"/>
      <c r="MRS18" s="257"/>
      <c r="MRT18" s="257"/>
      <c r="MRU18" s="257"/>
      <c r="MRV18" s="257"/>
      <c r="MRW18" s="257"/>
      <c r="MRX18" s="257"/>
      <c r="MRY18" s="257"/>
      <c r="MRZ18" s="257"/>
      <c r="MSA18" s="257"/>
      <c r="MSB18" s="257"/>
      <c r="MSC18" s="257"/>
      <c r="MSD18" s="257"/>
      <c r="MSE18" s="257"/>
      <c r="MSF18" s="257"/>
      <c r="MSG18" s="257"/>
      <c r="MSH18" s="257"/>
      <c r="MSI18" s="257"/>
      <c r="MSJ18" s="257"/>
      <c r="MSK18" s="257"/>
      <c r="MSL18" s="257"/>
      <c r="MSM18" s="257"/>
      <c r="MSN18" s="257"/>
      <c r="MSO18" s="257"/>
      <c r="MSP18" s="257"/>
      <c r="MSQ18" s="257"/>
      <c r="MSR18" s="257"/>
      <c r="MSS18" s="257"/>
      <c r="MST18" s="257"/>
      <c r="MSU18" s="257"/>
      <c r="MSV18" s="257"/>
      <c r="MSW18" s="257"/>
      <c r="MSX18" s="257"/>
      <c r="MSY18" s="257"/>
      <c r="MSZ18" s="257"/>
      <c r="MTA18" s="257"/>
      <c r="MTB18" s="257"/>
      <c r="MTC18" s="257"/>
      <c r="MTD18" s="257"/>
      <c r="MTE18" s="257"/>
      <c r="MTF18" s="257"/>
      <c r="MTG18" s="257"/>
      <c r="MTH18" s="257"/>
      <c r="MTI18" s="257"/>
      <c r="MTJ18" s="257"/>
      <c r="MTK18" s="257"/>
      <c r="MTL18" s="257"/>
      <c r="MTM18" s="257"/>
      <c r="MTN18" s="257"/>
      <c r="MTO18" s="257"/>
      <c r="MTP18" s="257"/>
      <c r="MTQ18" s="257"/>
      <c r="MTR18" s="257"/>
      <c r="MTS18" s="257"/>
      <c r="MTT18" s="257"/>
      <c r="MTU18" s="257"/>
      <c r="MTV18" s="257"/>
      <c r="MTW18" s="257"/>
      <c r="MTX18" s="257"/>
      <c r="MTY18" s="257"/>
      <c r="MTZ18" s="257"/>
      <c r="MUA18" s="257"/>
      <c r="MUB18" s="257"/>
      <c r="MUC18" s="257"/>
      <c r="MUD18" s="257"/>
      <c r="MUE18" s="257"/>
      <c r="MUF18" s="257"/>
      <c r="MUG18" s="257"/>
      <c r="MUH18" s="257"/>
      <c r="MUI18" s="257"/>
      <c r="MUJ18" s="257"/>
      <c r="MUK18" s="257"/>
      <c r="MUL18" s="257"/>
      <c r="MUM18" s="257"/>
      <c r="MUN18" s="257"/>
      <c r="MUO18" s="257"/>
      <c r="MUP18" s="257"/>
      <c r="MUQ18" s="257"/>
      <c r="MUR18" s="257"/>
      <c r="MUS18" s="257"/>
      <c r="MUT18" s="257"/>
      <c r="MUU18" s="257"/>
      <c r="MUV18" s="257"/>
      <c r="MUW18" s="257"/>
      <c r="MUX18" s="257"/>
      <c r="MUY18" s="257"/>
      <c r="MUZ18" s="257"/>
      <c r="MVA18" s="257"/>
      <c r="MVB18" s="257"/>
      <c r="MVC18" s="257"/>
      <c r="MVD18" s="257"/>
      <c r="MVE18" s="257"/>
      <c r="MVF18" s="257"/>
      <c r="MVG18" s="257"/>
      <c r="MVH18" s="257"/>
      <c r="MVI18" s="257"/>
      <c r="MVJ18" s="257"/>
      <c r="MVK18" s="257"/>
      <c r="MVL18" s="257"/>
      <c r="MVM18" s="257"/>
      <c r="MVN18" s="257"/>
      <c r="MVO18" s="257"/>
      <c r="MVP18" s="257"/>
      <c r="MVQ18" s="257"/>
      <c r="MVR18" s="257"/>
      <c r="MVS18" s="257"/>
      <c r="MVT18" s="257"/>
      <c r="MVU18" s="257"/>
      <c r="MVV18" s="257"/>
      <c r="MVW18" s="257"/>
      <c r="MVX18" s="257"/>
      <c r="MVY18" s="257"/>
      <c r="MVZ18" s="257"/>
      <c r="MWA18" s="257"/>
      <c r="MWB18" s="257"/>
      <c r="MWC18" s="257"/>
      <c r="MWD18" s="257"/>
      <c r="MWE18" s="257"/>
      <c r="MWF18" s="257"/>
      <c r="MWG18" s="257"/>
      <c r="MWH18" s="257"/>
      <c r="MWI18" s="257"/>
      <c r="MWJ18" s="257"/>
      <c r="MWK18" s="257"/>
      <c r="MWL18" s="257"/>
      <c r="MWM18" s="257"/>
      <c r="MWN18" s="257"/>
      <c r="MWO18" s="257"/>
      <c r="MWP18" s="257"/>
      <c r="MWQ18" s="257"/>
      <c r="MWR18" s="257"/>
      <c r="MWS18" s="257"/>
      <c r="MWT18" s="257"/>
      <c r="MWU18" s="257"/>
      <c r="MWV18" s="257"/>
      <c r="MWW18" s="257"/>
      <c r="MWX18" s="257"/>
      <c r="MWY18" s="257"/>
      <c r="MWZ18" s="257"/>
      <c r="MXA18" s="257"/>
      <c r="MXB18" s="257"/>
      <c r="MXC18" s="257"/>
      <c r="MXD18" s="257"/>
      <c r="MXE18" s="257"/>
      <c r="MXF18" s="257"/>
      <c r="MXG18" s="257"/>
      <c r="MXH18" s="257"/>
      <c r="MXI18" s="257"/>
      <c r="MXJ18" s="257"/>
      <c r="MXK18" s="257"/>
      <c r="MXL18" s="257"/>
      <c r="MXM18" s="257"/>
      <c r="MXN18" s="257"/>
      <c r="MXO18" s="257"/>
      <c r="MXP18" s="257"/>
      <c r="MXQ18" s="257"/>
      <c r="MXR18" s="257"/>
      <c r="MXS18" s="257"/>
      <c r="MXT18" s="257"/>
      <c r="MXU18" s="257"/>
      <c r="MXV18" s="257"/>
      <c r="MXW18" s="257"/>
      <c r="MXX18" s="257"/>
      <c r="MXY18" s="257"/>
      <c r="MXZ18" s="257"/>
      <c r="MYA18" s="257"/>
      <c r="MYB18" s="257"/>
      <c r="MYC18" s="257"/>
      <c r="MYD18" s="257"/>
      <c r="MYE18" s="257"/>
      <c r="MYF18" s="257"/>
      <c r="MYG18" s="257"/>
      <c r="MYH18" s="257"/>
      <c r="MYI18" s="257"/>
      <c r="MYJ18" s="257"/>
      <c r="MYK18" s="257"/>
      <c r="MYL18" s="257"/>
      <c r="MYM18" s="257"/>
      <c r="MYN18" s="257"/>
      <c r="MYO18" s="257"/>
      <c r="MYP18" s="257"/>
      <c r="MYQ18" s="257"/>
      <c r="MYR18" s="257"/>
      <c r="MYS18" s="257"/>
      <c r="MYT18" s="257"/>
      <c r="MYU18" s="257"/>
      <c r="MYV18" s="257"/>
      <c r="MYW18" s="257"/>
      <c r="MYX18" s="257"/>
      <c r="MYY18" s="257"/>
      <c r="MYZ18" s="257"/>
      <c r="MZA18" s="257"/>
      <c r="MZB18" s="257"/>
      <c r="MZC18" s="257"/>
      <c r="MZD18" s="257"/>
      <c r="MZE18" s="257"/>
      <c r="MZF18" s="257"/>
      <c r="MZG18" s="257"/>
      <c r="MZH18" s="257"/>
      <c r="MZI18" s="257"/>
      <c r="MZJ18" s="257"/>
      <c r="MZK18" s="257"/>
      <c r="MZL18" s="257"/>
      <c r="MZM18" s="257"/>
      <c r="MZN18" s="257"/>
      <c r="MZO18" s="257"/>
      <c r="MZP18" s="257"/>
      <c r="MZQ18" s="257"/>
      <c r="MZR18" s="257"/>
      <c r="MZS18" s="257"/>
      <c r="MZT18" s="257"/>
      <c r="MZU18" s="257"/>
      <c r="MZV18" s="257"/>
      <c r="MZW18" s="257"/>
      <c r="MZX18" s="257"/>
      <c r="MZY18" s="257"/>
      <c r="MZZ18" s="257"/>
      <c r="NAA18" s="257"/>
      <c r="NAB18" s="257"/>
      <c r="NAC18" s="257"/>
      <c r="NAD18" s="257"/>
      <c r="NAE18" s="257"/>
      <c r="NAF18" s="257"/>
      <c r="NAG18" s="257"/>
      <c r="NAH18" s="257"/>
      <c r="NAI18" s="257"/>
      <c r="NAJ18" s="257"/>
      <c r="NAK18" s="257"/>
      <c r="NAL18" s="257"/>
      <c r="NAM18" s="257"/>
      <c r="NAN18" s="257"/>
      <c r="NAO18" s="257"/>
      <c r="NAP18" s="257"/>
      <c r="NAQ18" s="257"/>
      <c r="NAR18" s="257"/>
      <c r="NAS18" s="257"/>
      <c r="NAT18" s="257"/>
      <c r="NAU18" s="257"/>
      <c r="NAV18" s="257"/>
      <c r="NAW18" s="257"/>
      <c r="NAX18" s="257"/>
      <c r="NAY18" s="257"/>
      <c r="NAZ18" s="257"/>
      <c r="NBA18" s="257"/>
      <c r="NBB18" s="257"/>
      <c r="NBC18" s="257"/>
      <c r="NBD18" s="257"/>
      <c r="NBE18" s="257"/>
      <c r="NBF18" s="257"/>
      <c r="NBG18" s="257"/>
      <c r="NBH18" s="257"/>
      <c r="NBI18" s="257"/>
      <c r="NBJ18" s="257"/>
      <c r="NBK18" s="257"/>
      <c r="NBL18" s="257"/>
      <c r="NBM18" s="257"/>
      <c r="NBN18" s="257"/>
      <c r="NBO18" s="257"/>
      <c r="NBP18" s="257"/>
      <c r="NBQ18" s="257"/>
      <c r="NBR18" s="257"/>
      <c r="NBS18" s="257"/>
      <c r="NBT18" s="257"/>
      <c r="NBU18" s="257"/>
      <c r="NBV18" s="257"/>
      <c r="NBW18" s="257"/>
      <c r="NBX18" s="257"/>
      <c r="NBY18" s="257"/>
      <c r="NBZ18" s="257"/>
      <c r="NCA18" s="257"/>
      <c r="NCB18" s="257"/>
      <c r="NCC18" s="257"/>
      <c r="NCD18" s="257"/>
      <c r="NCE18" s="257"/>
      <c r="NCF18" s="257"/>
      <c r="NCG18" s="257"/>
      <c r="NCH18" s="257"/>
      <c r="NCI18" s="257"/>
      <c r="NCJ18" s="257"/>
      <c r="NCK18" s="257"/>
      <c r="NCL18" s="257"/>
      <c r="NCM18" s="257"/>
      <c r="NCN18" s="257"/>
      <c r="NCO18" s="257"/>
      <c r="NCP18" s="257"/>
      <c r="NCQ18" s="257"/>
      <c r="NCR18" s="257"/>
      <c r="NCS18" s="257"/>
      <c r="NCT18" s="257"/>
      <c r="NCU18" s="257"/>
      <c r="NCV18" s="257"/>
      <c r="NCW18" s="257"/>
      <c r="NCX18" s="257"/>
      <c r="NCY18" s="257"/>
      <c r="NCZ18" s="257"/>
      <c r="NDA18" s="257"/>
      <c r="NDB18" s="257"/>
      <c r="NDC18" s="257"/>
      <c r="NDD18" s="257"/>
      <c r="NDE18" s="257"/>
      <c r="NDF18" s="257"/>
      <c r="NDG18" s="257"/>
      <c r="NDH18" s="257"/>
      <c r="NDI18" s="257"/>
      <c r="NDJ18" s="257"/>
      <c r="NDK18" s="257"/>
      <c r="NDL18" s="257"/>
      <c r="NDM18" s="257"/>
      <c r="NDN18" s="257"/>
      <c r="NDO18" s="257"/>
      <c r="NDP18" s="257"/>
      <c r="NDQ18" s="257"/>
      <c r="NDR18" s="257"/>
      <c r="NDS18" s="257"/>
      <c r="NDT18" s="257"/>
      <c r="NDU18" s="257"/>
      <c r="NDV18" s="257"/>
      <c r="NDW18" s="257"/>
      <c r="NDX18" s="257"/>
      <c r="NDY18" s="257"/>
      <c r="NDZ18" s="257"/>
      <c r="NEA18" s="257"/>
      <c r="NEB18" s="257"/>
      <c r="NEC18" s="257"/>
      <c r="NED18" s="257"/>
      <c r="NEE18" s="257"/>
      <c r="NEF18" s="257"/>
      <c r="NEG18" s="257"/>
      <c r="NEH18" s="257"/>
      <c r="NEI18" s="257"/>
      <c r="NEJ18" s="257"/>
      <c r="NEK18" s="257"/>
      <c r="NEL18" s="257"/>
      <c r="NEM18" s="257"/>
      <c r="NEN18" s="257"/>
      <c r="NEO18" s="257"/>
      <c r="NEP18" s="257"/>
      <c r="NEQ18" s="257"/>
      <c r="NER18" s="257"/>
      <c r="NES18" s="257"/>
      <c r="NET18" s="257"/>
      <c r="NEU18" s="257"/>
      <c r="NEV18" s="257"/>
      <c r="NEW18" s="257"/>
      <c r="NEX18" s="257"/>
      <c r="NEY18" s="257"/>
      <c r="NEZ18" s="257"/>
      <c r="NFA18" s="257"/>
      <c r="NFB18" s="257"/>
      <c r="NFC18" s="257"/>
      <c r="NFD18" s="257"/>
      <c r="NFE18" s="257"/>
      <c r="NFF18" s="257"/>
      <c r="NFG18" s="257"/>
      <c r="NFH18" s="257"/>
      <c r="NFI18" s="257"/>
      <c r="NFJ18" s="257"/>
      <c r="NFK18" s="257"/>
      <c r="NFL18" s="257"/>
      <c r="NFM18" s="257"/>
      <c r="NFN18" s="257"/>
      <c r="NFO18" s="257"/>
      <c r="NFP18" s="257"/>
      <c r="NFQ18" s="257"/>
      <c r="NFR18" s="257"/>
      <c r="NFS18" s="257"/>
      <c r="NFT18" s="257"/>
      <c r="NFU18" s="257"/>
      <c r="NFV18" s="257"/>
      <c r="NFW18" s="257"/>
      <c r="NFX18" s="257"/>
      <c r="NFY18" s="257"/>
      <c r="NFZ18" s="257"/>
      <c r="NGA18" s="257"/>
      <c r="NGB18" s="257"/>
      <c r="NGC18" s="257"/>
      <c r="NGD18" s="257"/>
      <c r="NGE18" s="257"/>
      <c r="NGF18" s="257"/>
      <c r="NGG18" s="257"/>
      <c r="NGH18" s="257"/>
      <c r="NGI18" s="257"/>
      <c r="NGJ18" s="257"/>
      <c r="NGK18" s="257"/>
      <c r="NGL18" s="257"/>
      <c r="NGM18" s="257"/>
      <c r="NGN18" s="257"/>
      <c r="NGO18" s="257"/>
      <c r="NGP18" s="257"/>
      <c r="NGQ18" s="257"/>
      <c r="NGR18" s="257"/>
      <c r="NGS18" s="257"/>
      <c r="NGT18" s="257"/>
      <c r="NGU18" s="257"/>
      <c r="NGV18" s="257"/>
      <c r="NGW18" s="257"/>
      <c r="NGX18" s="257"/>
      <c r="NGY18" s="257"/>
      <c r="NGZ18" s="257"/>
      <c r="NHA18" s="257"/>
      <c r="NHB18" s="257"/>
      <c r="NHC18" s="257"/>
      <c r="NHD18" s="257"/>
      <c r="NHE18" s="257"/>
      <c r="NHF18" s="257"/>
      <c r="NHG18" s="257"/>
      <c r="NHH18" s="257"/>
      <c r="NHI18" s="257"/>
      <c r="NHJ18" s="257"/>
      <c r="NHK18" s="257"/>
      <c r="NHL18" s="257"/>
      <c r="NHM18" s="257"/>
      <c r="NHN18" s="257"/>
      <c r="NHO18" s="257"/>
      <c r="NHP18" s="257"/>
      <c r="NHQ18" s="257"/>
      <c r="NHR18" s="257"/>
      <c r="NHS18" s="257"/>
      <c r="NHT18" s="257"/>
      <c r="NHU18" s="257"/>
      <c r="NHV18" s="257"/>
      <c r="NHW18" s="257"/>
      <c r="NHX18" s="257"/>
      <c r="NHY18" s="257"/>
      <c r="NHZ18" s="257"/>
      <c r="NIA18" s="257"/>
      <c r="NIB18" s="257"/>
      <c r="NIC18" s="257"/>
      <c r="NID18" s="257"/>
      <c r="NIE18" s="257"/>
      <c r="NIF18" s="257"/>
      <c r="NIG18" s="257"/>
      <c r="NIH18" s="257"/>
      <c r="NII18" s="257"/>
      <c r="NIJ18" s="257"/>
      <c r="NIK18" s="257"/>
      <c r="NIL18" s="257"/>
      <c r="NIM18" s="257"/>
      <c r="NIN18" s="257"/>
      <c r="NIO18" s="257"/>
      <c r="NIP18" s="257"/>
      <c r="NIQ18" s="257"/>
      <c r="NIR18" s="257"/>
      <c r="NIS18" s="257"/>
      <c r="NIT18" s="257"/>
      <c r="NIU18" s="257"/>
      <c r="NIV18" s="257"/>
      <c r="NIW18" s="257"/>
      <c r="NIX18" s="257"/>
      <c r="NIY18" s="257"/>
      <c r="NIZ18" s="257"/>
      <c r="NJA18" s="257"/>
      <c r="NJB18" s="257"/>
      <c r="NJC18" s="257"/>
      <c r="NJD18" s="257"/>
      <c r="NJE18" s="257"/>
      <c r="NJF18" s="257"/>
      <c r="NJG18" s="257"/>
      <c r="NJH18" s="257"/>
      <c r="NJI18" s="257"/>
      <c r="NJJ18" s="257"/>
      <c r="NJK18" s="257"/>
      <c r="NJL18" s="257"/>
      <c r="NJM18" s="257"/>
      <c r="NJN18" s="257"/>
      <c r="NJO18" s="257"/>
      <c r="NJP18" s="257"/>
      <c r="NJQ18" s="257"/>
      <c r="NJR18" s="257"/>
      <c r="NJS18" s="257"/>
      <c r="NJT18" s="257"/>
      <c r="NJU18" s="257"/>
      <c r="NJV18" s="257"/>
      <c r="NJW18" s="257"/>
      <c r="NJX18" s="257"/>
      <c r="NJY18" s="257"/>
      <c r="NJZ18" s="257"/>
      <c r="NKA18" s="257"/>
      <c r="NKB18" s="257"/>
      <c r="NKC18" s="257"/>
      <c r="NKD18" s="257"/>
      <c r="NKE18" s="257"/>
      <c r="NKF18" s="257"/>
      <c r="NKG18" s="257"/>
      <c r="NKH18" s="257"/>
      <c r="NKI18" s="257"/>
      <c r="NKJ18" s="257"/>
      <c r="NKK18" s="257"/>
      <c r="NKL18" s="257"/>
      <c r="NKM18" s="257"/>
      <c r="NKN18" s="257"/>
      <c r="NKO18" s="257"/>
      <c r="NKP18" s="257"/>
      <c r="NKQ18" s="257"/>
      <c r="NKR18" s="257"/>
      <c r="NKS18" s="257"/>
      <c r="NKT18" s="257"/>
      <c r="NKU18" s="257"/>
      <c r="NKV18" s="257"/>
      <c r="NKW18" s="257"/>
      <c r="NKX18" s="257"/>
      <c r="NKY18" s="257"/>
      <c r="NKZ18" s="257"/>
      <c r="NLA18" s="257"/>
      <c r="NLB18" s="257"/>
      <c r="NLC18" s="257"/>
      <c r="NLD18" s="257"/>
      <c r="NLE18" s="257"/>
      <c r="NLF18" s="257"/>
      <c r="NLG18" s="257"/>
      <c r="NLH18" s="257"/>
      <c r="NLI18" s="257"/>
      <c r="NLJ18" s="257"/>
      <c r="NLK18" s="257"/>
      <c r="NLL18" s="257"/>
      <c r="NLM18" s="257"/>
      <c r="NLN18" s="257"/>
      <c r="NLO18" s="257"/>
      <c r="NLP18" s="257"/>
      <c r="NLQ18" s="257"/>
      <c r="NLR18" s="257"/>
      <c r="NLS18" s="257"/>
      <c r="NLT18" s="257"/>
      <c r="NLU18" s="257"/>
      <c r="NLV18" s="257"/>
      <c r="NLW18" s="257"/>
      <c r="NLX18" s="257"/>
      <c r="NLY18" s="257"/>
      <c r="NLZ18" s="257"/>
      <c r="NMA18" s="257"/>
      <c r="NMB18" s="257"/>
      <c r="NMC18" s="257"/>
      <c r="NMD18" s="257"/>
      <c r="NME18" s="257"/>
      <c r="NMF18" s="257"/>
      <c r="NMG18" s="257"/>
      <c r="NMH18" s="257"/>
      <c r="NMI18" s="257"/>
      <c r="NMJ18" s="257"/>
      <c r="NMK18" s="257"/>
      <c r="NML18" s="257"/>
      <c r="NMM18" s="257"/>
      <c r="NMN18" s="257"/>
      <c r="NMO18" s="257"/>
      <c r="NMP18" s="257"/>
      <c r="NMQ18" s="257"/>
      <c r="NMR18" s="257"/>
      <c r="NMS18" s="257"/>
      <c r="NMT18" s="257"/>
      <c r="NMU18" s="257"/>
      <c r="NMV18" s="257"/>
      <c r="NMW18" s="257"/>
      <c r="NMX18" s="257"/>
      <c r="NMY18" s="257"/>
      <c r="NMZ18" s="257"/>
      <c r="NNA18" s="257"/>
      <c r="NNB18" s="257"/>
      <c r="NNC18" s="257"/>
      <c r="NND18" s="257"/>
      <c r="NNE18" s="257"/>
      <c r="NNF18" s="257"/>
      <c r="NNG18" s="257"/>
      <c r="NNH18" s="257"/>
      <c r="NNI18" s="257"/>
      <c r="NNJ18" s="257"/>
      <c r="NNK18" s="257"/>
      <c r="NNL18" s="257"/>
      <c r="NNM18" s="257"/>
      <c r="NNN18" s="257"/>
      <c r="NNO18" s="257"/>
      <c r="NNP18" s="257"/>
      <c r="NNQ18" s="257"/>
      <c r="NNR18" s="257"/>
      <c r="NNS18" s="257"/>
      <c r="NNT18" s="257"/>
      <c r="NNU18" s="257"/>
      <c r="NNV18" s="257"/>
      <c r="NNW18" s="257"/>
      <c r="NNX18" s="257"/>
      <c r="NNY18" s="257"/>
      <c r="NNZ18" s="257"/>
      <c r="NOA18" s="257"/>
      <c r="NOB18" s="257"/>
      <c r="NOC18" s="257"/>
      <c r="NOD18" s="257"/>
      <c r="NOE18" s="257"/>
      <c r="NOF18" s="257"/>
      <c r="NOG18" s="257"/>
      <c r="NOH18" s="257"/>
      <c r="NOI18" s="257"/>
      <c r="NOJ18" s="257"/>
      <c r="NOK18" s="257"/>
      <c r="NOL18" s="257"/>
      <c r="NOM18" s="257"/>
      <c r="NON18" s="257"/>
      <c r="NOO18" s="257"/>
      <c r="NOP18" s="257"/>
      <c r="NOQ18" s="257"/>
      <c r="NOR18" s="257"/>
      <c r="NOS18" s="257"/>
      <c r="NOT18" s="257"/>
      <c r="NOU18" s="257"/>
      <c r="NOV18" s="257"/>
      <c r="NOW18" s="257"/>
      <c r="NOX18" s="257"/>
      <c r="NOY18" s="257"/>
      <c r="NOZ18" s="257"/>
      <c r="NPA18" s="257"/>
      <c r="NPB18" s="257"/>
      <c r="NPC18" s="257"/>
      <c r="NPD18" s="257"/>
      <c r="NPE18" s="257"/>
      <c r="NPF18" s="257"/>
      <c r="NPG18" s="257"/>
      <c r="NPH18" s="257"/>
      <c r="NPI18" s="257"/>
      <c r="NPJ18" s="257"/>
      <c r="NPK18" s="257"/>
      <c r="NPL18" s="257"/>
      <c r="NPM18" s="257"/>
      <c r="NPN18" s="257"/>
      <c r="NPO18" s="257"/>
      <c r="NPP18" s="257"/>
      <c r="NPQ18" s="257"/>
      <c r="NPR18" s="257"/>
      <c r="NPS18" s="257"/>
      <c r="NPT18" s="257"/>
      <c r="NPU18" s="257"/>
      <c r="NPV18" s="257"/>
      <c r="NPW18" s="257"/>
      <c r="NPX18" s="257"/>
      <c r="NPY18" s="257"/>
      <c r="NPZ18" s="257"/>
      <c r="NQA18" s="257"/>
      <c r="NQB18" s="257"/>
      <c r="NQC18" s="257"/>
      <c r="NQD18" s="257"/>
      <c r="NQE18" s="257"/>
      <c r="NQF18" s="257"/>
      <c r="NQG18" s="257"/>
      <c r="NQH18" s="257"/>
      <c r="NQI18" s="257"/>
      <c r="NQJ18" s="257"/>
      <c r="NQK18" s="257"/>
      <c r="NQL18" s="257"/>
      <c r="NQM18" s="257"/>
      <c r="NQN18" s="257"/>
      <c r="NQO18" s="257"/>
      <c r="NQP18" s="257"/>
      <c r="NQQ18" s="257"/>
      <c r="NQR18" s="257"/>
      <c r="NQS18" s="257"/>
      <c r="NQT18" s="257"/>
      <c r="NQU18" s="257"/>
      <c r="NQV18" s="257"/>
      <c r="NQW18" s="257"/>
      <c r="NQX18" s="257"/>
      <c r="NQY18" s="257"/>
      <c r="NQZ18" s="257"/>
      <c r="NRA18" s="257"/>
      <c r="NRB18" s="257"/>
      <c r="NRC18" s="257"/>
      <c r="NRD18" s="257"/>
      <c r="NRE18" s="257"/>
      <c r="NRF18" s="257"/>
      <c r="NRG18" s="257"/>
      <c r="NRH18" s="257"/>
      <c r="NRI18" s="257"/>
      <c r="NRJ18" s="257"/>
      <c r="NRK18" s="257"/>
      <c r="NRL18" s="257"/>
      <c r="NRM18" s="257"/>
      <c r="NRN18" s="257"/>
      <c r="NRO18" s="257"/>
      <c r="NRP18" s="257"/>
      <c r="NRQ18" s="257"/>
      <c r="NRR18" s="257"/>
      <c r="NRS18" s="257"/>
      <c r="NRT18" s="257"/>
      <c r="NRU18" s="257"/>
      <c r="NRV18" s="257"/>
      <c r="NRW18" s="257"/>
      <c r="NRX18" s="257"/>
      <c r="NRY18" s="257"/>
      <c r="NRZ18" s="257"/>
      <c r="NSA18" s="257"/>
      <c r="NSB18" s="257"/>
      <c r="NSC18" s="257"/>
      <c r="NSD18" s="257"/>
      <c r="NSE18" s="257"/>
      <c r="NSF18" s="257"/>
      <c r="NSG18" s="257"/>
      <c r="NSH18" s="257"/>
      <c r="NSI18" s="257"/>
      <c r="NSJ18" s="257"/>
      <c r="NSK18" s="257"/>
      <c r="NSL18" s="257"/>
      <c r="NSM18" s="257"/>
      <c r="NSN18" s="257"/>
      <c r="NSO18" s="257"/>
      <c r="NSP18" s="257"/>
      <c r="NSQ18" s="257"/>
      <c r="NSR18" s="257"/>
      <c r="NSS18" s="257"/>
      <c r="NST18" s="257"/>
      <c r="NSU18" s="257"/>
      <c r="NSV18" s="257"/>
      <c r="NSW18" s="257"/>
      <c r="NSX18" s="257"/>
      <c r="NSY18" s="257"/>
      <c r="NSZ18" s="257"/>
      <c r="NTA18" s="257"/>
      <c r="NTB18" s="257"/>
      <c r="NTC18" s="257"/>
      <c r="NTD18" s="257"/>
      <c r="NTE18" s="257"/>
      <c r="NTF18" s="257"/>
      <c r="NTG18" s="257"/>
      <c r="NTH18" s="257"/>
      <c r="NTI18" s="257"/>
      <c r="NTJ18" s="257"/>
      <c r="NTK18" s="257"/>
      <c r="NTL18" s="257"/>
      <c r="NTM18" s="257"/>
      <c r="NTN18" s="257"/>
      <c r="NTO18" s="257"/>
      <c r="NTP18" s="257"/>
      <c r="NTQ18" s="257"/>
      <c r="NTR18" s="257"/>
      <c r="NTS18" s="257"/>
      <c r="NTT18" s="257"/>
      <c r="NTU18" s="257"/>
      <c r="NTV18" s="257"/>
      <c r="NTW18" s="257"/>
      <c r="NTX18" s="257"/>
      <c r="NTY18" s="257"/>
      <c r="NTZ18" s="257"/>
      <c r="NUA18" s="257"/>
      <c r="NUB18" s="257"/>
      <c r="NUC18" s="257"/>
      <c r="NUD18" s="257"/>
      <c r="NUE18" s="257"/>
      <c r="NUF18" s="257"/>
      <c r="NUG18" s="257"/>
      <c r="NUH18" s="257"/>
      <c r="NUI18" s="257"/>
      <c r="NUJ18" s="257"/>
      <c r="NUK18" s="257"/>
      <c r="NUL18" s="257"/>
      <c r="NUM18" s="257"/>
      <c r="NUN18" s="257"/>
      <c r="NUO18" s="257"/>
      <c r="NUP18" s="257"/>
      <c r="NUQ18" s="257"/>
      <c r="NUR18" s="257"/>
      <c r="NUS18" s="257"/>
      <c r="NUT18" s="257"/>
      <c r="NUU18" s="257"/>
      <c r="NUV18" s="257"/>
      <c r="NUW18" s="257"/>
      <c r="NUX18" s="257"/>
      <c r="NUY18" s="257"/>
      <c r="NUZ18" s="257"/>
      <c r="NVA18" s="257"/>
      <c r="NVB18" s="257"/>
      <c r="NVC18" s="257"/>
      <c r="NVD18" s="257"/>
      <c r="NVE18" s="257"/>
      <c r="NVF18" s="257"/>
      <c r="NVG18" s="257"/>
      <c r="NVH18" s="257"/>
      <c r="NVI18" s="257"/>
      <c r="NVJ18" s="257"/>
      <c r="NVK18" s="257"/>
      <c r="NVL18" s="257"/>
      <c r="NVM18" s="257"/>
      <c r="NVN18" s="257"/>
      <c r="NVO18" s="257"/>
      <c r="NVP18" s="257"/>
      <c r="NVQ18" s="257"/>
      <c r="NVR18" s="257"/>
      <c r="NVS18" s="257"/>
      <c r="NVT18" s="257"/>
      <c r="NVU18" s="257"/>
      <c r="NVV18" s="257"/>
      <c r="NVW18" s="257"/>
      <c r="NVX18" s="257"/>
      <c r="NVY18" s="257"/>
      <c r="NVZ18" s="257"/>
      <c r="NWA18" s="257"/>
      <c r="NWB18" s="257"/>
      <c r="NWC18" s="257"/>
      <c r="NWD18" s="257"/>
      <c r="NWE18" s="257"/>
      <c r="NWF18" s="257"/>
      <c r="NWG18" s="257"/>
      <c r="NWH18" s="257"/>
      <c r="NWI18" s="257"/>
      <c r="NWJ18" s="257"/>
      <c r="NWK18" s="257"/>
      <c r="NWL18" s="257"/>
      <c r="NWM18" s="257"/>
      <c r="NWN18" s="257"/>
      <c r="NWO18" s="257"/>
      <c r="NWP18" s="257"/>
      <c r="NWQ18" s="257"/>
      <c r="NWR18" s="257"/>
      <c r="NWS18" s="257"/>
      <c r="NWT18" s="257"/>
      <c r="NWU18" s="257"/>
      <c r="NWV18" s="257"/>
      <c r="NWW18" s="257"/>
      <c r="NWX18" s="257"/>
      <c r="NWY18" s="257"/>
      <c r="NWZ18" s="257"/>
      <c r="NXA18" s="257"/>
      <c r="NXB18" s="257"/>
      <c r="NXC18" s="257"/>
      <c r="NXD18" s="257"/>
      <c r="NXE18" s="257"/>
      <c r="NXF18" s="257"/>
      <c r="NXG18" s="257"/>
      <c r="NXH18" s="257"/>
      <c r="NXI18" s="257"/>
      <c r="NXJ18" s="257"/>
      <c r="NXK18" s="257"/>
      <c r="NXL18" s="257"/>
      <c r="NXM18" s="257"/>
      <c r="NXN18" s="257"/>
      <c r="NXO18" s="257"/>
      <c r="NXP18" s="257"/>
      <c r="NXQ18" s="257"/>
      <c r="NXR18" s="257"/>
      <c r="NXS18" s="257"/>
      <c r="NXT18" s="257"/>
      <c r="NXU18" s="257"/>
      <c r="NXV18" s="257"/>
      <c r="NXW18" s="257"/>
      <c r="NXX18" s="257"/>
      <c r="NXY18" s="257"/>
      <c r="NXZ18" s="257"/>
      <c r="NYA18" s="257"/>
      <c r="NYB18" s="257"/>
      <c r="NYC18" s="257"/>
      <c r="NYD18" s="257"/>
      <c r="NYE18" s="257"/>
      <c r="NYF18" s="257"/>
      <c r="NYG18" s="257"/>
      <c r="NYH18" s="257"/>
      <c r="NYI18" s="257"/>
      <c r="NYJ18" s="257"/>
      <c r="NYK18" s="257"/>
      <c r="NYL18" s="257"/>
      <c r="NYM18" s="257"/>
      <c r="NYN18" s="257"/>
      <c r="NYO18" s="257"/>
      <c r="NYP18" s="257"/>
      <c r="NYQ18" s="257"/>
      <c r="NYR18" s="257"/>
      <c r="NYS18" s="257"/>
      <c r="NYT18" s="257"/>
      <c r="NYU18" s="257"/>
      <c r="NYV18" s="257"/>
      <c r="NYW18" s="257"/>
      <c r="NYX18" s="257"/>
      <c r="NYY18" s="257"/>
      <c r="NYZ18" s="257"/>
      <c r="NZA18" s="257"/>
      <c r="NZB18" s="257"/>
      <c r="NZC18" s="257"/>
      <c r="NZD18" s="257"/>
      <c r="NZE18" s="257"/>
      <c r="NZF18" s="257"/>
      <c r="NZG18" s="257"/>
      <c r="NZH18" s="257"/>
      <c r="NZI18" s="257"/>
      <c r="NZJ18" s="257"/>
      <c r="NZK18" s="257"/>
      <c r="NZL18" s="257"/>
      <c r="NZM18" s="257"/>
      <c r="NZN18" s="257"/>
      <c r="NZO18" s="257"/>
      <c r="NZP18" s="257"/>
      <c r="NZQ18" s="257"/>
      <c r="NZR18" s="257"/>
      <c r="NZS18" s="257"/>
      <c r="NZT18" s="257"/>
      <c r="NZU18" s="257"/>
      <c r="NZV18" s="257"/>
      <c r="NZW18" s="257"/>
      <c r="NZX18" s="257"/>
      <c r="NZY18" s="257"/>
      <c r="NZZ18" s="257"/>
      <c r="OAA18" s="257"/>
      <c r="OAB18" s="257"/>
      <c r="OAC18" s="257"/>
      <c r="OAD18" s="257"/>
      <c r="OAE18" s="257"/>
      <c r="OAF18" s="257"/>
      <c r="OAG18" s="257"/>
      <c r="OAH18" s="257"/>
      <c r="OAI18" s="257"/>
      <c r="OAJ18" s="257"/>
      <c r="OAK18" s="257"/>
      <c r="OAL18" s="257"/>
      <c r="OAM18" s="257"/>
      <c r="OAN18" s="257"/>
      <c r="OAO18" s="257"/>
      <c r="OAP18" s="257"/>
      <c r="OAQ18" s="257"/>
      <c r="OAR18" s="257"/>
      <c r="OAS18" s="257"/>
      <c r="OAT18" s="257"/>
      <c r="OAU18" s="257"/>
      <c r="OAV18" s="257"/>
      <c r="OAW18" s="257"/>
      <c r="OAX18" s="257"/>
      <c r="OAY18" s="257"/>
      <c r="OAZ18" s="257"/>
      <c r="OBA18" s="257"/>
      <c r="OBB18" s="257"/>
      <c r="OBC18" s="257"/>
      <c r="OBD18" s="257"/>
      <c r="OBE18" s="257"/>
      <c r="OBF18" s="257"/>
      <c r="OBG18" s="257"/>
      <c r="OBH18" s="257"/>
      <c r="OBI18" s="257"/>
      <c r="OBJ18" s="257"/>
      <c r="OBK18" s="257"/>
      <c r="OBL18" s="257"/>
      <c r="OBM18" s="257"/>
      <c r="OBN18" s="257"/>
      <c r="OBO18" s="257"/>
      <c r="OBP18" s="257"/>
      <c r="OBQ18" s="257"/>
      <c r="OBR18" s="257"/>
      <c r="OBS18" s="257"/>
      <c r="OBT18" s="257"/>
      <c r="OBU18" s="257"/>
      <c r="OBV18" s="257"/>
      <c r="OBW18" s="257"/>
      <c r="OBX18" s="257"/>
      <c r="OBY18" s="257"/>
      <c r="OBZ18" s="257"/>
      <c r="OCA18" s="257"/>
      <c r="OCB18" s="257"/>
      <c r="OCC18" s="257"/>
      <c r="OCD18" s="257"/>
      <c r="OCE18" s="257"/>
      <c r="OCF18" s="257"/>
      <c r="OCG18" s="257"/>
      <c r="OCH18" s="257"/>
      <c r="OCI18" s="257"/>
      <c r="OCJ18" s="257"/>
      <c r="OCK18" s="257"/>
      <c r="OCL18" s="257"/>
      <c r="OCM18" s="257"/>
      <c r="OCN18" s="257"/>
      <c r="OCO18" s="257"/>
      <c r="OCP18" s="257"/>
      <c r="OCQ18" s="257"/>
      <c r="OCR18" s="257"/>
      <c r="OCS18" s="257"/>
      <c r="OCT18" s="257"/>
      <c r="OCU18" s="257"/>
      <c r="OCV18" s="257"/>
      <c r="OCW18" s="257"/>
      <c r="OCX18" s="257"/>
      <c r="OCY18" s="257"/>
      <c r="OCZ18" s="257"/>
      <c r="ODA18" s="257"/>
      <c r="ODB18" s="257"/>
      <c r="ODC18" s="257"/>
      <c r="ODD18" s="257"/>
      <c r="ODE18" s="257"/>
      <c r="ODF18" s="257"/>
      <c r="ODG18" s="257"/>
      <c r="ODH18" s="257"/>
      <c r="ODI18" s="257"/>
      <c r="ODJ18" s="257"/>
      <c r="ODK18" s="257"/>
      <c r="ODL18" s="257"/>
      <c r="ODM18" s="257"/>
      <c r="ODN18" s="257"/>
      <c r="ODO18" s="257"/>
      <c r="ODP18" s="257"/>
      <c r="ODQ18" s="257"/>
      <c r="ODR18" s="257"/>
      <c r="ODS18" s="257"/>
      <c r="ODT18" s="257"/>
      <c r="ODU18" s="257"/>
      <c r="ODV18" s="257"/>
      <c r="ODW18" s="257"/>
      <c r="ODX18" s="257"/>
      <c r="ODY18" s="257"/>
      <c r="ODZ18" s="257"/>
      <c r="OEA18" s="257"/>
      <c r="OEB18" s="257"/>
      <c r="OEC18" s="257"/>
      <c r="OED18" s="257"/>
      <c r="OEE18" s="257"/>
      <c r="OEF18" s="257"/>
      <c r="OEG18" s="257"/>
      <c r="OEH18" s="257"/>
      <c r="OEI18" s="257"/>
      <c r="OEJ18" s="257"/>
      <c r="OEK18" s="257"/>
      <c r="OEL18" s="257"/>
      <c r="OEM18" s="257"/>
      <c r="OEN18" s="257"/>
      <c r="OEO18" s="257"/>
      <c r="OEP18" s="257"/>
      <c r="OEQ18" s="257"/>
      <c r="OER18" s="257"/>
      <c r="OES18" s="257"/>
      <c r="OET18" s="257"/>
      <c r="OEU18" s="257"/>
      <c r="OEV18" s="257"/>
      <c r="OEW18" s="257"/>
      <c r="OEX18" s="257"/>
      <c r="OEY18" s="257"/>
      <c r="OEZ18" s="257"/>
      <c r="OFA18" s="257"/>
      <c r="OFB18" s="257"/>
      <c r="OFC18" s="257"/>
      <c r="OFD18" s="257"/>
      <c r="OFE18" s="257"/>
      <c r="OFF18" s="257"/>
      <c r="OFG18" s="257"/>
      <c r="OFH18" s="257"/>
      <c r="OFI18" s="257"/>
      <c r="OFJ18" s="257"/>
      <c r="OFK18" s="257"/>
      <c r="OFL18" s="257"/>
      <c r="OFM18" s="257"/>
      <c r="OFN18" s="257"/>
      <c r="OFO18" s="257"/>
      <c r="OFP18" s="257"/>
      <c r="OFQ18" s="257"/>
      <c r="OFR18" s="257"/>
      <c r="OFS18" s="257"/>
      <c r="OFT18" s="257"/>
      <c r="OFU18" s="257"/>
      <c r="OFV18" s="257"/>
      <c r="OFW18" s="257"/>
      <c r="OFX18" s="257"/>
      <c r="OFY18" s="257"/>
      <c r="OFZ18" s="257"/>
      <c r="OGA18" s="257"/>
      <c r="OGB18" s="257"/>
      <c r="OGC18" s="257"/>
      <c r="OGD18" s="257"/>
      <c r="OGE18" s="257"/>
      <c r="OGF18" s="257"/>
      <c r="OGG18" s="257"/>
      <c r="OGH18" s="257"/>
      <c r="OGI18" s="257"/>
      <c r="OGJ18" s="257"/>
      <c r="OGK18" s="257"/>
      <c r="OGL18" s="257"/>
      <c r="OGM18" s="257"/>
      <c r="OGN18" s="257"/>
      <c r="OGO18" s="257"/>
      <c r="OGP18" s="257"/>
      <c r="OGQ18" s="257"/>
      <c r="OGR18" s="257"/>
      <c r="OGS18" s="257"/>
      <c r="OGT18" s="257"/>
      <c r="OGU18" s="257"/>
      <c r="OGV18" s="257"/>
      <c r="OGW18" s="257"/>
      <c r="OGX18" s="257"/>
      <c r="OGY18" s="257"/>
      <c r="OGZ18" s="257"/>
      <c r="OHA18" s="257"/>
      <c r="OHB18" s="257"/>
      <c r="OHC18" s="257"/>
      <c r="OHD18" s="257"/>
      <c r="OHE18" s="257"/>
      <c r="OHF18" s="257"/>
      <c r="OHG18" s="257"/>
      <c r="OHH18" s="257"/>
      <c r="OHI18" s="257"/>
      <c r="OHJ18" s="257"/>
      <c r="OHK18" s="257"/>
      <c r="OHL18" s="257"/>
      <c r="OHM18" s="257"/>
      <c r="OHN18" s="257"/>
      <c r="OHO18" s="257"/>
      <c r="OHP18" s="257"/>
      <c r="OHQ18" s="257"/>
      <c r="OHR18" s="257"/>
      <c r="OHS18" s="257"/>
      <c r="OHT18" s="257"/>
      <c r="OHU18" s="257"/>
      <c r="OHV18" s="257"/>
      <c r="OHW18" s="257"/>
      <c r="OHX18" s="257"/>
      <c r="OHY18" s="257"/>
      <c r="OHZ18" s="257"/>
      <c r="OIA18" s="257"/>
      <c r="OIB18" s="257"/>
      <c r="OIC18" s="257"/>
      <c r="OID18" s="257"/>
      <c r="OIE18" s="257"/>
      <c r="OIF18" s="257"/>
      <c r="OIG18" s="257"/>
      <c r="OIH18" s="257"/>
      <c r="OII18" s="257"/>
      <c r="OIJ18" s="257"/>
      <c r="OIK18" s="257"/>
      <c r="OIL18" s="257"/>
      <c r="OIM18" s="257"/>
      <c r="OIN18" s="257"/>
      <c r="OIO18" s="257"/>
      <c r="OIP18" s="257"/>
      <c r="OIQ18" s="257"/>
      <c r="OIR18" s="257"/>
      <c r="OIS18" s="257"/>
      <c r="OIT18" s="257"/>
      <c r="OIU18" s="257"/>
      <c r="OIV18" s="257"/>
      <c r="OIW18" s="257"/>
      <c r="OIX18" s="257"/>
      <c r="OIY18" s="257"/>
      <c r="OIZ18" s="257"/>
      <c r="OJA18" s="257"/>
      <c r="OJB18" s="257"/>
      <c r="OJC18" s="257"/>
      <c r="OJD18" s="257"/>
      <c r="OJE18" s="257"/>
      <c r="OJF18" s="257"/>
      <c r="OJG18" s="257"/>
      <c r="OJH18" s="257"/>
      <c r="OJI18" s="257"/>
      <c r="OJJ18" s="257"/>
      <c r="OJK18" s="257"/>
      <c r="OJL18" s="257"/>
      <c r="OJM18" s="257"/>
      <c r="OJN18" s="257"/>
      <c r="OJO18" s="257"/>
      <c r="OJP18" s="257"/>
      <c r="OJQ18" s="257"/>
      <c r="OJR18" s="257"/>
      <c r="OJS18" s="257"/>
      <c r="OJT18" s="257"/>
      <c r="OJU18" s="257"/>
      <c r="OJV18" s="257"/>
      <c r="OJW18" s="257"/>
      <c r="OJX18" s="257"/>
      <c r="OJY18" s="257"/>
      <c r="OJZ18" s="257"/>
      <c r="OKA18" s="257"/>
      <c r="OKB18" s="257"/>
      <c r="OKC18" s="257"/>
      <c r="OKD18" s="257"/>
      <c r="OKE18" s="257"/>
      <c r="OKF18" s="257"/>
      <c r="OKG18" s="257"/>
      <c r="OKH18" s="257"/>
      <c r="OKI18" s="257"/>
      <c r="OKJ18" s="257"/>
      <c r="OKK18" s="257"/>
      <c r="OKL18" s="257"/>
      <c r="OKM18" s="257"/>
      <c r="OKN18" s="257"/>
      <c r="OKO18" s="257"/>
      <c r="OKP18" s="257"/>
      <c r="OKQ18" s="257"/>
      <c r="OKR18" s="257"/>
      <c r="OKS18" s="257"/>
      <c r="OKT18" s="257"/>
      <c r="OKU18" s="257"/>
      <c r="OKV18" s="257"/>
      <c r="OKW18" s="257"/>
      <c r="OKX18" s="257"/>
      <c r="OKY18" s="257"/>
      <c r="OKZ18" s="257"/>
      <c r="OLA18" s="257"/>
      <c r="OLB18" s="257"/>
      <c r="OLC18" s="257"/>
      <c r="OLD18" s="257"/>
      <c r="OLE18" s="257"/>
      <c r="OLF18" s="257"/>
      <c r="OLG18" s="257"/>
      <c r="OLH18" s="257"/>
      <c r="OLI18" s="257"/>
      <c r="OLJ18" s="257"/>
      <c r="OLK18" s="257"/>
      <c r="OLL18" s="257"/>
      <c r="OLM18" s="257"/>
      <c r="OLN18" s="257"/>
      <c r="OLO18" s="257"/>
      <c r="OLP18" s="257"/>
      <c r="OLQ18" s="257"/>
      <c r="OLR18" s="257"/>
      <c r="OLS18" s="257"/>
      <c r="OLT18" s="257"/>
      <c r="OLU18" s="257"/>
      <c r="OLV18" s="257"/>
      <c r="OLW18" s="257"/>
      <c r="OLX18" s="257"/>
      <c r="OLY18" s="257"/>
      <c r="OLZ18" s="257"/>
      <c r="OMA18" s="257"/>
      <c r="OMB18" s="257"/>
      <c r="OMC18" s="257"/>
      <c r="OMD18" s="257"/>
      <c r="OME18" s="257"/>
      <c r="OMF18" s="257"/>
      <c r="OMG18" s="257"/>
      <c r="OMH18" s="257"/>
      <c r="OMI18" s="257"/>
      <c r="OMJ18" s="257"/>
      <c r="OMK18" s="257"/>
      <c r="OML18" s="257"/>
      <c r="OMM18" s="257"/>
      <c r="OMN18" s="257"/>
      <c r="OMO18" s="257"/>
      <c r="OMP18" s="257"/>
      <c r="OMQ18" s="257"/>
      <c r="OMR18" s="257"/>
      <c r="OMS18" s="257"/>
      <c r="OMT18" s="257"/>
      <c r="OMU18" s="257"/>
      <c r="OMV18" s="257"/>
      <c r="OMW18" s="257"/>
      <c r="OMX18" s="257"/>
      <c r="OMY18" s="257"/>
      <c r="OMZ18" s="257"/>
      <c r="ONA18" s="257"/>
      <c r="ONB18" s="257"/>
      <c r="ONC18" s="257"/>
      <c r="OND18" s="257"/>
      <c r="ONE18" s="257"/>
      <c r="ONF18" s="257"/>
      <c r="ONG18" s="257"/>
      <c r="ONH18" s="257"/>
      <c r="ONI18" s="257"/>
      <c r="ONJ18" s="257"/>
      <c r="ONK18" s="257"/>
      <c r="ONL18" s="257"/>
      <c r="ONM18" s="257"/>
      <c r="ONN18" s="257"/>
      <c r="ONO18" s="257"/>
      <c r="ONP18" s="257"/>
      <c r="ONQ18" s="257"/>
      <c r="ONR18" s="257"/>
      <c r="ONS18" s="257"/>
      <c r="ONT18" s="257"/>
      <c r="ONU18" s="257"/>
      <c r="ONV18" s="257"/>
      <c r="ONW18" s="257"/>
      <c r="ONX18" s="257"/>
      <c r="ONY18" s="257"/>
      <c r="ONZ18" s="257"/>
      <c r="OOA18" s="257"/>
      <c r="OOB18" s="257"/>
      <c r="OOC18" s="257"/>
      <c r="OOD18" s="257"/>
      <c r="OOE18" s="257"/>
      <c r="OOF18" s="257"/>
      <c r="OOG18" s="257"/>
      <c r="OOH18" s="257"/>
      <c r="OOI18" s="257"/>
      <c r="OOJ18" s="257"/>
      <c r="OOK18" s="257"/>
      <c r="OOL18" s="257"/>
      <c r="OOM18" s="257"/>
      <c r="OON18" s="257"/>
      <c r="OOO18" s="257"/>
      <c r="OOP18" s="257"/>
      <c r="OOQ18" s="257"/>
      <c r="OOR18" s="257"/>
      <c r="OOS18" s="257"/>
      <c r="OOT18" s="257"/>
      <c r="OOU18" s="257"/>
      <c r="OOV18" s="257"/>
      <c r="OOW18" s="257"/>
      <c r="OOX18" s="257"/>
      <c r="OOY18" s="257"/>
      <c r="OOZ18" s="257"/>
      <c r="OPA18" s="257"/>
      <c r="OPB18" s="257"/>
      <c r="OPC18" s="257"/>
      <c r="OPD18" s="257"/>
      <c r="OPE18" s="257"/>
      <c r="OPF18" s="257"/>
      <c r="OPG18" s="257"/>
      <c r="OPH18" s="257"/>
      <c r="OPI18" s="257"/>
      <c r="OPJ18" s="257"/>
      <c r="OPK18" s="257"/>
      <c r="OPL18" s="257"/>
      <c r="OPM18" s="257"/>
      <c r="OPN18" s="257"/>
      <c r="OPO18" s="257"/>
      <c r="OPP18" s="257"/>
      <c r="OPQ18" s="257"/>
      <c r="OPR18" s="257"/>
      <c r="OPS18" s="257"/>
      <c r="OPT18" s="257"/>
      <c r="OPU18" s="257"/>
      <c r="OPV18" s="257"/>
      <c r="OPW18" s="257"/>
      <c r="OPX18" s="257"/>
      <c r="OPY18" s="257"/>
      <c r="OPZ18" s="257"/>
      <c r="OQA18" s="257"/>
      <c r="OQB18" s="257"/>
      <c r="OQC18" s="257"/>
      <c r="OQD18" s="257"/>
      <c r="OQE18" s="257"/>
      <c r="OQF18" s="257"/>
      <c r="OQG18" s="257"/>
      <c r="OQH18" s="257"/>
      <c r="OQI18" s="257"/>
      <c r="OQJ18" s="257"/>
      <c r="OQK18" s="257"/>
      <c r="OQL18" s="257"/>
      <c r="OQM18" s="257"/>
      <c r="OQN18" s="257"/>
      <c r="OQO18" s="257"/>
      <c r="OQP18" s="257"/>
      <c r="OQQ18" s="257"/>
      <c r="OQR18" s="257"/>
      <c r="OQS18" s="257"/>
      <c r="OQT18" s="257"/>
      <c r="OQU18" s="257"/>
      <c r="OQV18" s="257"/>
      <c r="OQW18" s="257"/>
      <c r="OQX18" s="257"/>
      <c r="OQY18" s="257"/>
      <c r="OQZ18" s="257"/>
      <c r="ORA18" s="257"/>
      <c r="ORB18" s="257"/>
      <c r="ORC18" s="257"/>
      <c r="ORD18" s="257"/>
      <c r="ORE18" s="257"/>
      <c r="ORF18" s="257"/>
      <c r="ORG18" s="257"/>
      <c r="ORH18" s="257"/>
      <c r="ORI18" s="257"/>
      <c r="ORJ18" s="257"/>
      <c r="ORK18" s="257"/>
      <c r="ORL18" s="257"/>
      <c r="ORM18" s="257"/>
      <c r="ORN18" s="257"/>
      <c r="ORO18" s="257"/>
      <c r="ORP18" s="257"/>
      <c r="ORQ18" s="257"/>
      <c r="ORR18" s="257"/>
      <c r="ORS18" s="257"/>
      <c r="ORT18" s="257"/>
      <c r="ORU18" s="257"/>
      <c r="ORV18" s="257"/>
      <c r="ORW18" s="257"/>
      <c r="ORX18" s="257"/>
      <c r="ORY18" s="257"/>
      <c r="ORZ18" s="257"/>
      <c r="OSA18" s="257"/>
      <c r="OSB18" s="257"/>
      <c r="OSC18" s="257"/>
      <c r="OSD18" s="257"/>
      <c r="OSE18" s="257"/>
      <c r="OSF18" s="257"/>
      <c r="OSG18" s="257"/>
      <c r="OSH18" s="257"/>
      <c r="OSI18" s="257"/>
      <c r="OSJ18" s="257"/>
      <c r="OSK18" s="257"/>
      <c r="OSL18" s="257"/>
      <c r="OSM18" s="257"/>
      <c r="OSN18" s="257"/>
      <c r="OSO18" s="257"/>
      <c r="OSP18" s="257"/>
      <c r="OSQ18" s="257"/>
      <c r="OSR18" s="257"/>
      <c r="OSS18" s="257"/>
      <c r="OST18" s="257"/>
      <c r="OSU18" s="257"/>
      <c r="OSV18" s="257"/>
      <c r="OSW18" s="257"/>
      <c r="OSX18" s="257"/>
      <c r="OSY18" s="257"/>
      <c r="OSZ18" s="257"/>
      <c r="OTA18" s="257"/>
      <c r="OTB18" s="257"/>
      <c r="OTC18" s="257"/>
      <c r="OTD18" s="257"/>
      <c r="OTE18" s="257"/>
      <c r="OTF18" s="257"/>
      <c r="OTG18" s="257"/>
      <c r="OTH18" s="257"/>
      <c r="OTI18" s="257"/>
      <c r="OTJ18" s="257"/>
      <c r="OTK18" s="257"/>
      <c r="OTL18" s="257"/>
      <c r="OTM18" s="257"/>
      <c r="OTN18" s="257"/>
      <c r="OTO18" s="257"/>
      <c r="OTP18" s="257"/>
      <c r="OTQ18" s="257"/>
      <c r="OTR18" s="257"/>
      <c r="OTS18" s="257"/>
      <c r="OTT18" s="257"/>
      <c r="OTU18" s="257"/>
      <c r="OTV18" s="257"/>
      <c r="OTW18" s="257"/>
      <c r="OTX18" s="257"/>
      <c r="OTY18" s="257"/>
      <c r="OTZ18" s="257"/>
      <c r="OUA18" s="257"/>
      <c r="OUB18" s="257"/>
      <c r="OUC18" s="257"/>
      <c r="OUD18" s="257"/>
      <c r="OUE18" s="257"/>
      <c r="OUF18" s="257"/>
      <c r="OUG18" s="257"/>
      <c r="OUH18" s="257"/>
      <c r="OUI18" s="257"/>
      <c r="OUJ18" s="257"/>
      <c r="OUK18" s="257"/>
      <c r="OUL18" s="257"/>
      <c r="OUM18" s="257"/>
      <c r="OUN18" s="257"/>
      <c r="OUO18" s="257"/>
      <c r="OUP18" s="257"/>
      <c r="OUQ18" s="257"/>
      <c r="OUR18" s="257"/>
      <c r="OUS18" s="257"/>
      <c r="OUT18" s="257"/>
      <c r="OUU18" s="257"/>
      <c r="OUV18" s="257"/>
      <c r="OUW18" s="257"/>
      <c r="OUX18" s="257"/>
      <c r="OUY18" s="257"/>
      <c r="OUZ18" s="257"/>
      <c r="OVA18" s="257"/>
      <c r="OVB18" s="257"/>
      <c r="OVC18" s="257"/>
      <c r="OVD18" s="257"/>
      <c r="OVE18" s="257"/>
      <c r="OVF18" s="257"/>
      <c r="OVG18" s="257"/>
      <c r="OVH18" s="257"/>
      <c r="OVI18" s="257"/>
      <c r="OVJ18" s="257"/>
      <c r="OVK18" s="257"/>
      <c r="OVL18" s="257"/>
      <c r="OVM18" s="257"/>
      <c r="OVN18" s="257"/>
      <c r="OVO18" s="257"/>
      <c r="OVP18" s="257"/>
      <c r="OVQ18" s="257"/>
      <c r="OVR18" s="257"/>
      <c r="OVS18" s="257"/>
      <c r="OVT18" s="257"/>
      <c r="OVU18" s="257"/>
      <c r="OVV18" s="257"/>
      <c r="OVW18" s="257"/>
      <c r="OVX18" s="257"/>
      <c r="OVY18" s="257"/>
      <c r="OVZ18" s="257"/>
      <c r="OWA18" s="257"/>
      <c r="OWB18" s="257"/>
      <c r="OWC18" s="257"/>
      <c r="OWD18" s="257"/>
      <c r="OWE18" s="257"/>
      <c r="OWF18" s="257"/>
      <c r="OWG18" s="257"/>
      <c r="OWH18" s="257"/>
      <c r="OWI18" s="257"/>
      <c r="OWJ18" s="257"/>
      <c r="OWK18" s="257"/>
      <c r="OWL18" s="257"/>
      <c r="OWM18" s="257"/>
      <c r="OWN18" s="257"/>
      <c r="OWO18" s="257"/>
      <c r="OWP18" s="257"/>
      <c r="OWQ18" s="257"/>
      <c r="OWR18" s="257"/>
      <c r="OWS18" s="257"/>
      <c r="OWT18" s="257"/>
      <c r="OWU18" s="257"/>
      <c r="OWV18" s="257"/>
      <c r="OWW18" s="257"/>
      <c r="OWX18" s="257"/>
      <c r="OWY18" s="257"/>
      <c r="OWZ18" s="257"/>
      <c r="OXA18" s="257"/>
      <c r="OXB18" s="257"/>
      <c r="OXC18" s="257"/>
      <c r="OXD18" s="257"/>
      <c r="OXE18" s="257"/>
      <c r="OXF18" s="257"/>
      <c r="OXG18" s="257"/>
      <c r="OXH18" s="257"/>
      <c r="OXI18" s="257"/>
      <c r="OXJ18" s="257"/>
      <c r="OXK18" s="257"/>
      <c r="OXL18" s="257"/>
      <c r="OXM18" s="257"/>
      <c r="OXN18" s="257"/>
      <c r="OXO18" s="257"/>
      <c r="OXP18" s="257"/>
      <c r="OXQ18" s="257"/>
      <c r="OXR18" s="257"/>
      <c r="OXS18" s="257"/>
      <c r="OXT18" s="257"/>
      <c r="OXU18" s="257"/>
      <c r="OXV18" s="257"/>
      <c r="OXW18" s="257"/>
      <c r="OXX18" s="257"/>
      <c r="OXY18" s="257"/>
      <c r="OXZ18" s="257"/>
      <c r="OYA18" s="257"/>
      <c r="OYB18" s="257"/>
      <c r="OYC18" s="257"/>
      <c r="OYD18" s="257"/>
      <c r="OYE18" s="257"/>
      <c r="OYF18" s="257"/>
      <c r="OYG18" s="257"/>
      <c r="OYH18" s="257"/>
      <c r="OYI18" s="257"/>
      <c r="OYJ18" s="257"/>
      <c r="OYK18" s="257"/>
      <c r="OYL18" s="257"/>
      <c r="OYM18" s="257"/>
      <c r="OYN18" s="257"/>
      <c r="OYO18" s="257"/>
      <c r="OYP18" s="257"/>
      <c r="OYQ18" s="257"/>
      <c r="OYR18" s="257"/>
      <c r="OYS18" s="257"/>
      <c r="OYT18" s="257"/>
      <c r="OYU18" s="257"/>
      <c r="OYV18" s="257"/>
      <c r="OYW18" s="257"/>
      <c r="OYX18" s="257"/>
      <c r="OYY18" s="257"/>
      <c r="OYZ18" s="257"/>
      <c r="OZA18" s="257"/>
      <c r="OZB18" s="257"/>
      <c r="OZC18" s="257"/>
      <c r="OZD18" s="257"/>
      <c r="OZE18" s="257"/>
      <c r="OZF18" s="257"/>
      <c r="OZG18" s="257"/>
      <c r="OZH18" s="257"/>
      <c r="OZI18" s="257"/>
      <c r="OZJ18" s="257"/>
      <c r="OZK18" s="257"/>
      <c r="OZL18" s="257"/>
      <c r="OZM18" s="257"/>
      <c r="OZN18" s="257"/>
      <c r="OZO18" s="257"/>
      <c r="OZP18" s="257"/>
      <c r="OZQ18" s="257"/>
      <c r="OZR18" s="257"/>
      <c r="OZS18" s="257"/>
      <c r="OZT18" s="257"/>
      <c r="OZU18" s="257"/>
      <c r="OZV18" s="257"/>
      <c r="OZW18" s="257"/>
      <c r="OZX18" s="257"/>
      <c r="OZY18" s="257"/>
      <c r="OZZ18" s="257"/>
      <c r="PAA18" s="257"/>
      <c r="PAB18" s="257"/>
      <c r="PAC18" s="257"/>
      <c r="PAD18" s="257"/>
      <c r="PAE18" s="257"/>
      <c r="PAF18" s="257"/>
      <c r="PAG18" s="257"/>
      <c r="PAH18" s="257"/>
      <c r="PAI18" s="257"/>
      <c r="PAJ18" s="257"/>
      <c r="PAK18" s="257"/>
      <c r="PAL18" s="257"/>
      <c r="PAM18" s="257"/>
      <c r="PAN18" s="257"/>
      <c r="PAO18" s="257"/>
      <c r="PAP18" s="257"/>
      <c r="PAQ18" s="257"/>
      <c r="PAR18" s="257"/>
      <c r="PAS18" s="257"/>
      <c r="PAT18" s="257"/>
      <c r="PAU18" s="257"/>
      <c r="PAV18" s="257"/>
      <c r="PAW18" s="257"/>
      <c r="PAX18" s="257"/>
      <c r="PAY18" s="257"/>
      <c r="PAZ18" s="257"/>
      <c r="PBA18" s="257"/>
      <c r="PBB18" s="257"/>
      <c r="PBC18" s="257"/>
      <c r="PBD18" s="257"/>
      <c r="PBE18" s="257"/>
      <c r="PBF18" s="257"/>
      <c r="PBG18" s="257"/>
      <c r="PBH18" s="257"/>
      <c r="PBI18" s="257"/>
      <c r="PBJ18" s="257"/>
      <c r="PBK18" s="257"/>
      <c r="PBL18" s="257"/>
      <c r="PBM18" s="257"/>
      <c r="PBN18" s="257"/>
      <c r="PBO18" s="257"/>
      <c r="PBP18" s="257"/>
      <c r="PBQ18" s="257"/>
      <c r="PBR18" s="257"/>
      <c r="PBS18" s="257"/>
      <c r="PBT18" s="257"/>
      <c r="PBU18" s="257"/>
      <c r="PBV18" s="257"/>
      <c r="PBW18" s="257"/>
      <c r="PBX18" s="257"/>
      <c r="PBY18" s="257"/>
      <c r="PBZ18" s="257"/>
      <c r="PCA18" s="257"/>
      <c r="PCB18" s="257"/>
      <c r="PCC18" s="257"/>
      <c r="PCD18" s="257"/>
      <c r="PCE18" s="257"/>
      <c r="PCF18" s="257"/>
      <c r="PCG18" s="257"/>
      <c r="PCH18" s="257"/>
      <c r="PCI18" s="257"/>
      <c r="PCJ18" s="257"/>
      <c r="PCK18" s="257"/>
      <c r="PCL18" s="257"/>
      <c r="PCM18" s="257"/>
      <c r="PCN18" s="257"/>
      <c r="PCO18" s="257"/>
      <c r="PCP18" s="257"/>
      <c r="PCQ18" s="257"/>
      <c r="PCR18" s="257"/>
      <c r="PCS18" s="257"/>
      <c r="PCT18" s="257"/>
      <c r="PCU18" s="257"/>
      <c r="PCV18" s="257"/>
      <c r="PCW18" s="257"/>
      <c r="PCX18" s="257"/>
      <c r="PCY18" s="257"/>
      <c r="PCZ18" s="257"/>
      <c r="PDA18" s="257"/>
      <c r="PDB18" s="257"/>
      <c r="PDC18" s="257"/>
      <c r="PDD18" s="257"/>
      <c r="PDE18" s="257"/>
      <c r="PDF18" s="257"/>
      <c r="PDG18" s="257"/>
      <c r="PDH18" s="257"/>
      <c r="PDI18" s="257"/>
      <c r="PDJ18" s="257"/>
      <c r="PDK18" s="257"/>
      <c r="PDL18" s="257"/>
      <c r="PDM18" s="257"/>
      <c r="PDN18" s="257"/>
      <c r="PDO18" s="257"/>
      <c r="PDP18" s="257"/>
      <c r="PDQ18" s="257"/>
      <c r="PDR18" s="257"/>
      <c r="PDS18" s="257"/>
      <c r="PDT18" s="257"/>
      <c r="PDU18" s="257"/>
      <c r="PDV18" s="257"/>
      <c r="PDW18" s="257"/>
      <c r="PDX18" s="257"/>
      <c r="PDY18" s="257"/>
      <c r="PDZ18" s="257"/>
      <c r="PEA18" s="257"/>
      <c r="PEB18" s="257"/>
      <c r="PEC18" s="257"/>
      <c r="PED18" s="257"/>
      <c r="PEE18" s="257"/>
      <c r="PEF18" s="257"/>
      <c r="PEG18" s="257"/>
      <c r="PEH18" s="257"/>
      <c r="PEI18" s="257"/>
      <c r="PEJ18" s="257"/>
      <c r="PEK18" s="257"/>
      <c r="PEL18" s="257"/>
      <c r="PEM18" s="257"/>
      <c r="PEN18" s="257"/>
      <c r="PEO18" s="257"/>
      <c r="PEP18" s="257"/>
      <c r="PEQ18" s="257"/>
      <c r="PER18" s="257"/>
      <c r="PES18" s="257"/>
      <c r="PET18" s="257"/>
      <c r="PEU18" s="257"/>
      <c r="PEV18" s="257"/>
      <c r="PEW18" s="257"/>
      <c r="PEX18" s="257"/>
      <c r="PEY18" s="257"/>
      <c r="PEZ18" s="257"/>
      <c r="PFA18" s="257"/>
      <c r="PFB18" s="257"/>
      <c r="PFC18" s="257"/>
      <c r="PFD18" s="257"/>
      <c r="PFE18" s="257"/>
      <c r="PFF18" s="257"/>
      <c r="PFG18" s="257"/>
      <c r="PFH18" s="257"/>
      <c r="PFI18" s="257"/>
      <c r="PFJ18" s="257"/>
      <c r="PFK18" s="257"/>
      <c r="PFL18" s="257"/>
      <c r="PFM18" s="257"/>
      <c r="PFN18" s="257"/>
      <c r="PFO18" s="257"/>
      <c r="PFP18" s="257"/>
      <c r="PFQ18" s="257"/>
      <c r="PFR18" s="257"/>
      <c r="PFS18" s="257"/>
      <c r="PFT18" s="257"/>
      <c r="PFU18" s="257"/>
      <c r="PFV18" s="257"/>
      <c r="PFW18" s="257"/>
      <c r="PFX18" s="257"/>
      <c r="PFY18" s="257"/>
      <c r="PFZ18" s="257"/>
      <c r="PGA18" s="257"/>
      <c r="PGB18" s="257"/>
      <c r="PGC18" s="257"/>
      <c r="PGD18" s="257"/>
      <c r="PGE18" s="257"/>
      <c r="PGF18" s="257"/>
      <c r="PGG18" s="257"/>
      <c r="PGH18" s="257"/>
      <c r="PGI18" s="257"/>
      <c r="PGJ18" s="257"/>
      <c r="PGK18" s="257"/>
      <c r="PGL18" s="257"/>
      <c r="PGM18" s="257"/>
      <c r="PGN18" s="257"/>
      <c r="PGO18" s="257"/>
      <c r="PGP18" s="257"/>
      <c r="PGQ18" s="257"/>
      <c r="PGR18" s="257"/>
      <c r="PGS18" s="257"/>
      <c r="PGT18" s="257"/>
      <c r="PGU18" s="257"/>
      <c r="PGV18" s="257"/>
      <c r="PGW18" s="257"/>
      <c r="PGX18" s="257"/>
      <c r="PGY18" s="257"/>
      <c r="PGZ18" s="257"/>
      <c r="PHA18" s="257"/>
      <c r="PHB18" s="257"/>
      <c r="PHC18" s="257"/>
      <c r="PHD18" s="257"/>
      <c r="PHE18" s="257"/>
      <c r="PHF18" s="257"/>
      <c r="PHG18" s="257"/>
      <c r="PHH18" s="257"/>
      <c r="PHI18" s="257"/>
      <c r="PHJ18" s="257"/>
      <c r="PHK18" s="257"/>
      <c r="PHL18" s="257"/>
      <c r="PHM18" s="257"/>
      <c r="PHN18" s="257"/>
      <c r="PHO18" s="257"/>
      <c r="PHP18" s="257"/>
      <c r="PHQ18" s="257"/>
      <c r="PHR18" s="257"/>
      <c r="PHS18" s="257"/>
      <c r="PHT18" s="257"/>
      <c r="PHU18" s="257"/>
      <c r="PHV18" s="257"/>
      <c r="PHW18" s="257"/>
      <c r="PHX18" s="257"/>
      <c r="PHY18" s="257"/>
      <c r="PHZ18" s="257"/>
      <c r="PIA18" s="257"/>
      <c r="PIB18" s="257"/>
      <c r="PIC18" s="257"/>
      <c r="PID18" s="257"/>
      <c r="PIE18" s="257"/>
      <c r="PIF18" s="257"/>
      <c r="PIG18" s="257"/>
      <c r="PIH18" s="257"/>
      <c r="PII18" s="257"/>
      <c r="PIJ18" s="257"/>
      <c r="PIK18" s="257"/>
      <c r="PIL18" s="257"/>
      <c r="PIM18" s="257"/>
      <c r="PIN18" s="257"/>
      <c r="PIO18" s="257"/>
      <c r="PIP18" s="257"/>
      <c r="PIQ18" s="257"/>
      <c r="PIR18" s="257"/>
      <c r="PIS18" s="257"/>
      <c r="PIT18" s="257"/>
      <c r="PIU18" s="257"/>
      <c r="PIV18" s="257"/>
      <c r="PIW18" s="257"/>
      <c r="PIX18" s="257"/>
      <c r="PIY18" s="257"/>
      <c r="PIZ18" s="257"/>
      <c r="PJA18" s="257"/>
      <c r="PJB18" s="257"/>
      <c r="PJC18" s="257"/>
      <c r="PJD18" s="257"/>
      <c r="PJE18" s="257"/>
      <c r="PJF18" s="257"/>
      <c r="PJG18" s="257"/>
      <c r="PJH18" s="257"/>
      <c r="PJI18" s="257"/>
      <c r="PJJ18" s="257"/>
      <c r="PJK18" s="257"/>
      <c r="PJL18" s="257"/>
      <c r="PJM18" s="257"/>
      <c r="PJN18" s="257"/>
      <c r="PJO18" s="257"/>
      <c r="PJP18" s="257"/>
      <c r="PJQ18" s="257"/>
      <c r="PJR18" s="257"/>
      <c r="PJS18" s="257"/>
      <c r="PJT18" s="257"/>
      <c r="PJU18" s="257"/>
      <c r="PJV18" s="257"/>
      <c r="PJW18" s="257"/>
      <c r="PJX18" s="257"/>
      <c r="PJY18" s="257"/>
      <c r="PJZ18" s="257"/>
      <c r="PKA18" s="257"/>
      <c r="PKB18" s="257"/>
      <c r="PKC18" s="257"/>
      <c r="PKD18" s="257"/>
      <c r="PKE18" s="257"/>
      <c r="PKF18" s="257"/>
      <c r="PKG18" s="257"/>
      <c r="PKH18" s="257"/>
      <c r="PKI18" s="257"/>
      <c r="PKJ18" s="257"/>
      <c r="PKK18" s="257"/>
      <c r="PKL18" s="257"/>
      <c r="PKM18" s="257"/>
      <c r="PKN18" s="257"/>
      <c r="PKO18" s="257"/>
      <c r="PKP18" s="257"/>
      <c r="PKQ18" s="257"/>
      <c r="PKR18" s="257"/>
      <c r="PKS18" s="257"/>
      <c r="PKT18" s="257"/>
      <c r="PKU18" s="257"/>
      <c r="PKV18" s="257"/>
      <c r="PKW18" s="257"/>
      <c r="PKX18" s="257"/>
      <c r="PKY18" s="257"/>
      <c r="PKZ18" s="257"/>
      <c r="PLA18" s="257"/>
      <c r="PLB18" s="257"/>
      <c r="PLC18" s="257"/>
      <c r="PLD18" s="257"/>
      <c r="PLE18" s="257"/>
      <c r="PLF18" s="257"/>
      <c r="PLG18" s="257"/>
      <c r="PLH18" s="257"/>
      <c r="PLI18" s="257"/>
      <c r="PLJ18" s="257"/>
      <c r="PLK18" s="257"/>
      <c r="PLL18" s="257"/>
      <c r="PLM18" s="257"/>
      <c r="PLN18" s="257"/>
      <c r="PLO18" s="257"/>
      <c r="PLP18" s="257"/>
      <c r="PLQ18" s="257"/>
      <c r="PLR18" s="257"/>
      <c r="PLS18" s="257"/>
      <c r="PLT18" s="257"/>
      <c r="PLU18" s="257"/>
      <c r="PLV18" s="257"/>
      <c r="PLW18" s="257"/>
      <c r="PLX18" s="257"/>
      <c r="PLY18" s="257"/>
      <c r="PLZ18" s="257"/>
      <c r="PMA18" s="257"/>
      <c r="PMB18" s="257"/>
      <c r="PMC18" s="257"/>
      <c r="PMD18" s="257"/>
      <c r="PME18" s="257"/>
      <c r="PMF18" s="257"/>
      <c r="PMG18" s="257"/>
      <c r="PMH18" s="257"/>
      <c r="PMI18" s="257"/>
      <c r="PMJ18" s="257"/>
      <c r="PMK18" s="257"/>
      <c r="PML18" s="257"/>
      <c r="PMM18" s="257"/>
      <c r="PMN18" s="257"/>
      <c r="PMO18" s="257"/>
      <c r="PMP18" s="257"/>
      <c r="PMQ18" s="257"/>
      <c r="PMR18" s="257"/>
      <c r="PMS18" s="257"/>
      <c r="PMT18" s="257"/>
      <c r="PMU18" s="257"/>
      <c r="PMV18" s="257"/>
      <c r="PMW18" s="257"/>
      <c r="PMX18" s="257"/>
      <c r="PMY18" s="257"/>
      <c r="PMZ18" s="257"/>
      <c r="PNA18" s="257"/>
      <c r="PNB18" s="257"/>
      <c r="PNC18" s="257"/>
      <c r="PND18" s="257"/>
      <c r="PNE18" s="257"/>
      <c r="PNF18" s="257"/>
      <c r="PNG18" s="257"/>
      <c r="PNH18" s="257"/>
      <c r="PNI18" s="257"/>
      <c r="PNJ18" s="257"/>
      <c r="PNK18" s="257"/>
      <c r="PNL18" s="257"/>
      <c r="PNM18" s="257"/>
      <c r="PNN18" s="257"/>
      <c r="PNO18" s="257"/>
      <c r="PNP18" s="257"/>
      <c r="PNQ18" s="257"/>
      <c r="PNR18" s="257"/>
      <c r="PNS18" s="257"/>
      <c r="PNT18" s="257"/>
      <c r="PNU18" s="257"/>
      <c r="PNV18" s="257"/>
      <c r="PNW18" s="257"/>
      <c r="PNX18" s="257"/>
      <c r="PNY18" s="257"/>
      <c r="PNZ18" s="257"/>
      <c r="POA18" s="257"/>
      <c r="POB18" s="257"/>
      <c r="POC18" s="257"/>
      <c r="POD18" s="257"/>
      <c r="POE18" s="257"/>
      <c r="POF18" s="257"/>
      <c r="POG18" s="257"/>
      <c r="POH18" s="257"/>
      <c r="POI18" s="257"/>
      <c r="POJ18" s="257"/>
      <c r="POK18" s="257"/>
      <c r="POL18" s="257"/>
      <c r="POM18" s="257"/>
      <c r="PON18" s="257"/>
      <c r="POO18" s="257"/>
      <c r="POP18" s="257"/>
      <c r="POQ18" s="257"/>
      <c r="POR18" s="257"/>
      <c r="POS18" s="257"/>
      <c r="POT18" s="257"/>
      <c r="POU18" s="257"/>
      <c r="POV18" s="257"/>
      <c r="POW18" s="257"/>
      <c r="POX18" s="257"/>
      <c r="POY18" s="257"/>
      <c r="POZ18" s="257"/>
      <c r="PPA18" s="257"/>
      <c r="PPB18" s="257"/>
      <c r="PPC18" s="257"/>
      <c r="PPD18" s="257"/>
      <c r="PPE18" s="257"/>
      <c r="PPF18" s="257"/>
      <c r="PPG18" s="257"/>
      <c r="PPH18" s="257"/>
      <c r="PPI18" s="257"/>
      <c r="PPJ18" s="257"/>
      <c r="PPK18" s="257"/>
      <c r="PPL18" s="257"/>
      <c r="PPM18" s="257"/>
      <c r="PPN18" s="257"/>
      <c r="PPO18" s="257"/>
      <c r="PPP18" s="257"/>
      <c r="PPQ18" s="257"/>
      <c r="PPR18" s="257"/>
      <c r="PPS18" s="257"/>
      <c r="PPT18" s="257"/>
      <c r="PPU18" s="257"/>
      <c r="PPV18" s="257"/>
      <c r="PPW18" s="257"/>
      <c r="PPX18" s="257"/>
      <c r="PPY18" s="257"/>
      <c r="PPZ18" s="257"/>
      <c r="PQA18" s="257"/>
      <c r="PQB18" s="257"/>
      <c r="PQC18" s="257"/>
      <c r="PQD18" s="257"/>
      <c r="PQE18" s="257"/>
      <c r="PQF18" s="257"/>
      <c r="PQG18" s="257"/>
      <c r="PQH18" s="257"/>
      <c r="PQI18" s="257"/>
      <c r="PQJ18" s="257"/>
      <c r="PQK18" s="257"/>
      <c r="PQL18" s="257"/>
      <c r="PQM18" s="257"/>
      <c r="PQN18" s="257"/>
      <c r="PQO18" s="257"/>
      <c r="PQP18" s="257"/>
      <c r="PQQ18" s="257"/>
      <c r="PQR18" s="257"/>
      <c r="PQS18" s="257"/>
      <c r="PQT18" s="257"/>
      <c r="PQU18" s="257"/>
      <c r="PQV18" s="257"/>
      <c r="PQW18" s="257"/>
      <c r="PQX18" s="257"/>
      <c r="PQY18" s="257"/>
      <c r="PQZ18" s="257"/>
      <c r="PRA18" s="257"/>
      <c r="PRB18" s="257"/>
      <c r="PRC18" s="257"/>
      <c r="PRD18" s="257"/>
      <c r="PRE18" s="257"/>
      <c r="PRF18" s="257"/>
      <c r="PRG18" s="257"/>
      <c r="PRH18" s="257"/>
      <c r="PRI18" s="257"/>
      <c r="PRJ18" s="257"/>
      <c r="PRK18" s="257"/>
      <c r="PRL18" s="257"/>
      <c r="PRM18" s="257"/>
      <c r="PRN18" s="257"/>
      <c r="PRO18" s="257"/>
      <c r="PRP18" s="257"/>
      <c r="PRQ18" s="257"/>
      <c r="PRR18" s="257"/>
      <c r="PRS18" s="257"/>
      <c r="PRT18" s="257"/>
      <c r="PRU18" s="257"/>
      <c r="PRV18" s="257"/>
      <c r="PRW18" s="257"/>
      <c r="PRX18" s="257"/>
      <c r="PRY18" s="257"/>
      <c r="PRZ18" s="257"/>
      <c r="PSA18" s="257"/>
      <c r="PSB18" s="257"/>
      <c r="PSC18" s="257"/>
      <c r="PSD18" s="257"/>
      <c r="PSE18" s="257"/>
      <c r="PSF18" s="257"/>
      <c r="PSG18" s="257"/>
      <c r="PSH18" s="257"/>
      <c r="PSI18" s="257"/>
      <c r="PSJ18" s="257"/>
      <c r="PSK18" s="257"/>
      <c r="PSL18" s="257"/>
      <c r="PSM18" s="257"/>
      <c r="PSN18" s="257"/>
      <c r="PSO18" s="257"/>
      <c r="PSP18" s="257"/>
      <c r="PSQ18" s="257"/>
      <c r="PSR18" s="257"/>
      <c r="PSS18" s="257"/>
      <c r="PST18" s="257"/>
      <c r="PSU18" s="257"/>
      <c r="PSV18" s="257"/>
      <c r="PSW18" s="257"/>
      <c r="PSX18" s="257"/>
      <c r="PSY18" s="257"/>
      <c r="PSZ18" s="257"/>
      <c r="PTA18" s="257"/>
      <c r="PTB18" s="257"/>
      <c r="PTC18" s="257"/>
      <c r="PTD18" s="257"/>
      <c r="PTE18" s="257"/>
      <c r="PTF18" s="257"/>
      <c r="PTG18" s="257"/>
      <c r="PTH18" s="257"/>
      <c r="PTI18" s="257"/>
      <c r="PTJ18" s="257"/>
      <c r="PTK18" s="257"/>
      <c r="PTL18" s="257"/>
      <c r="PTM18" s="257"/>
      <c r="PTN18" s="257"/>
      <c r="PTO18" s="257"/>
      <c r="PTP18" s="257"/>
      <c r="PTQ18" s="257"/>
      <c r="PTR18" s="257"/>
      <c r="PTS18" s="257"/>
      <c r="PTT18" s="257"/>
      <c r="PTU18" s="257"/>
      <c r="PTV18" s="257"/>
      <c r="PTW18" s="257"/>
      <c r="PTX18" s="257"/>
      <c r="PTY18" s="257"/>
      <c r="PTZ18" s="257"/>
      <c r="PUA18" s="257"/>
      <c r="PUB18" s="257"/>
      <c r="PUC18" s="257"/>
      <c r="PUD18" s="257"/>
      <c r="PUE18" s="257"/>
      <c r="PUF18" s="257"/>
      <c r="PUG18" s="257"/>
      <c r="PUH18" s="257"/>
      <c r="PUI18" s="257"/>
      <c r="PUJ18" s="257"/>
      <c r="PUK18" s="257"/>
      <c r="PUL18" s="257"/>
      <c r="PUM18" s="257"/>
      <c r="PUN18" s="257"/>
      <c r="PUO18" s="257"/>
      <c r="PUP18" s="257"/>
      <c r="PUQ18" s="257"/>
      <c r="PUR18" s="257"/>
      <c r="PUS18" s="257"/>
      <c r="PUT18" s="257"/>
      <c r="PUU18" s="257"/>
      <c r="PUV18" s="257"/>
      <c r="PUW18" s="257"/>
      <c r="PUX18" s="257"/>
      <c r="PUY18" s="257"/>
      <c r="PUZ18" s="257"/>
      <c r="PVA18" s="257"/>
      <c r="PVB18" s="257"/>
      <c r="PVC18" s="257"/>
      <c r="PVD18" s="257"/>
      <c r="PVE18" s="257"/>
      <c r="PVF18" s="257"/>
      <c r="PVG18" s="257"/>
      <c r="PVH18" s="257"/>
      <c r="PVI18" s="257"/>
      <c r="PVJ18" s="257"/>
      <c r="PVK18" s="257"/>
      <c r="PVL18" s="257"/>
      <c r="PVM18" s="257"/>
      <c r="PVN18" s="257"/>
      <c r="PVO18" s="257"/>
      <c r="PVP18" s="257"/>
      <c r="PVQ18" s="257"/>
      <c r="PVR18" s="257"/>
      <c r="PVS18" s="257"/>
      <c r="PVT18" s="257"/>
      <c r="PVU18" s="257"/>
      <c r="PVV18" s="257"/>
      <c r="PVW18" s="257"/>
      <c r="PVX18" s="257"/>
      <c r="PVY18" s="257"/>
      <c r="PVZ18" s="257"/>
      <c r="PWA18" s="257"/>
      <c r="PWB18" s="257"/>
      <c r="PWC18" s="257"/>
      <c r="PWD18" s="257"/>
      <c r="PWE18" s="257"/>
      <c r="PWF18" s="257"/>
      <c r="PWG18" s="257"/>
      <c r="PWH18" s="257"/>
      <c r="PWI18" s="257"/>
      <c r="PWJ18" s="257"/>
      <c r="PWK18" s="257"/>
      <c r="PWL18" s="257"/>
      <c r="PWM18" s="257"/>
      <c r="PWN18" s="257"/>
      <c r="PWO18" s="257"/>
      <c r="PWP18" s="257"/>
      <c r="PWQ18" s="257"/>
      <c r="PWR18" s="257"/>
      <c r="PWS18" s="257"/>
      <c r="PWT18" s="257"/>
      <c r="PWU18" s="257"/>
      <c r="PWV18" s="257"/>
      <c r="PWW18" s="257"/>
      <c r="PWX18" s="257"/>
      <c r="PWY18" s="257"/>
      <c r="PWZ18" s="257"/>
      <c r="PXA18" s="257"/>
      <c r="PXB18" s="257"/>
      <c r="PXC18" s="257"/>
      <c r="PXD18" s="257"/>
      <c r="PXE18" s="257"/>
      <c r="PXF18" s="257"/>
      <c r="PXG18" s="257"/>
      <c r="PXH18" s="257"/>
      <c r="PXI18" s="257"/>
      <c r="PXJ18" s="257"/>
      <c r="PXK18" s="257"/>
      <c r="PXL18" s="257"/>
      <c r="PXM18" s="257"/>
      <c r="PXN18" s="257"/>
      <c r="PXO18" s="257"/>
      <c r="PXP18" s="257"/>
      <c r="PXQ18" s="257"/>
      <c r="PXR18" s="257"/>
      <c r="PXS18" s="257"/>
      <c r="PXT18" s="257"/>
      <c r="PXU18" s="257"/>
      <c r="PXV18" s="257"/>
      <c r="PXW18" s="257"/>
      <c r="PXX18" s="257"/>
      <c r="PXY18" s="257"/>
      <c r="PXZ18" s="257"/>
      <c r="PYA18" s="257"/>
      <c r="PYB18" s="257"/>
      <c r="PYC18" s="257"/>
      <c r="PYD18" s="257"/>
      <c r="PYE18" s="257"/>
      <c r="PYF18" s="257"/>
      <c r="PYG18" s="257"/>
      <c r="PYH18" s="257"/>
      <c r="PYI18" s="257"/>
      <c r="PYJ18" s="257"/>
      <c r="PYK18" s="257"/>
      <c r="PYL18" s="257"/>
      <c r="PYM18" s="257"/>
      <c r="PYN18" s="257"/>
      <c r="PYO18" s="257"/>
      <c r="PYP18" s="257"/>
      <c r="PYQ18" s="257"/>
      <c r="PYR18" s="257"/>
      <c r="PYS18" s="257"/>
      <c r="PYT18" s="257"/>
      <c r="PYU18" s="257"/>
      <c r="PYV18" s="257"/>
      <c r="PYW18" s="257"/>
      <c r="PYX18" s="257"/>
      <c r="PYY18" s="257"/>
      <c r="PYZ18" s="257"/>
      <c r="PZA18" s="257"/>
      <c r="PZB18" s="257"/>
      <c r="PZC18" s="257"/>
      <c r="PZD18" s="257"/>
      <c r="PZE18" s="257"/>
      <c r="PZF18" s="257"/>
      <c r="PZG18" s="257"/>
      <c r="PZH18" s="257"/>
      <c r="PZI18" s="257"/>
      <c r="PZJ18" s="257"/>
      <c r="PZK18" s="257"/>
      <c r="PZL18" s="257"/>
      <c r="PZM18" s="257"/>
      <c r="PZN18" s="257"/>
      <c r="PZO18" s="257"/>
      <c r="PZP18" s="257"/>
      <c r="PZQ18" s="257"/>
      <c r="PZR18" s="257"/>
      <c r="PZS18" s="257"/>
      <c r="PZT18" s="257"/>
      <c r="PZU18" s="257"/>
      <c r="PZV18" s="257"/>
      <c r="PZW18" s="257"/>
      <c r="PZX18" s="257"/>
      <c r="PZY18" s="257"/>
      <c r="PZZ18" s="257"/>
      <c r="QAA18" s="257"/>
      <c r="QAB18" s="257"/>
      <c r="QAC18" s="257"/>
      <c r="QAD18" s="257"/>
      <c r="QAE18" s="257"/>
      <c r="QAF18" s="257"/>
      <c r="QAG18" s="257"/>
      <c r="QAH18" s="257"/>
      <c r="QAI18" s="257"/>
      <c r="QAJ18" s="257"/>
      <c r="QAK18" s="257"/>
      <c r="QAL18" s="257"/>
      <c r="QAM18" s="257"/>
      <c r="QAN18" s="257"/>
      <c r="QAO18" s="257"/>
      <c r="QAP18" s="257"/>
      <c r="QAQ18" s="257"/>
      <c r="QAR18" s="257"/>
      <c r="QAS18" s="257"/>
      <c r="QAT18" s="257"/>
      <c r="QAU18" s="257"/>
      <c r="QAV18" s="257"/>
      <c r="QAW18" s="257"/>
      <c r="QAX18" s="257"/>
      <c r="QAY18" s="257"/>
      <c r="QAZ18" s="257"/>
      <c r="QBA18" s="257"/>
      <c r="QBB18" s="257"/>
      <c r="QBC18" s="257"/>
      <c r="QBD18" s="257"/>
      <c r="QBE18" s="257"/>
      <c r="QBF18" s="257"/>
      <c r="QBG18" s="257"/>
      <c r="QBH18" s="257"/>
      <c r="QBI18" s="257"/>
      <c r="QBJ18" s="257"/>
      <c r="QBK18" s="257"/>
      <c r="QBL18" s="257"/>
      <c r="QBM18" s="257"/>
      <c r="QBN18" s="257"/>
      <c r="QBO18" s="257"/>
      <c r="QBP18" s="257"/>
      <c r="QBQ18" s="257"/>
      <c r="QBR18" s="257"/>
      <c r="QBS18" s="257"/>
      <c r="QBT18" s="257"/>
      <c r="QBU18" s="257"/>
      <c r="QBV18" s="257"/>
      <c r="QBW18" s="257"/>
      <c r="QBX18" s="257"/>
      <c r="QBY18" s="257"/>
      <c r="QBZ18" s="257"/>
      <c r="QCA18" s="257"/>
      <c r="QCB18" s="257"/>
      <c r="QCC18" s="257"/>
      <c r="QCD18" s="257"/>
      <c r="QCE18" s="257"/>
      <c r="QCF18" s="257"/>
      <c r="QCG18" s="257"/>
      <c r="QCH18" s="257"/>
      <c r="QCI18" s="257"/>
      <c r="QCJ18" s="257"/>
      <c r="QCK18" s="257"/>
      <c r="QCL18" s="257"/>
      <c r="QCM18" s="257"/>
      <c r="QCN18" s="257"/>
      <c r="QCO18" s="257"/>
      <c r="QCP18" s="257"/>
      <c r="QCQ18" s="257"/>
      <c r="QCR18" s="257"/>
      <c r="QCS18" s="257"/>
      <c r="QCT18" s="257"/>
      <c r="QCU18" s="257"/>
      <c r="QCV18" s="257"/>
      <c r="QCW18" s="257"/>
      <c r="QCX18" s="257"/>
      <c r="QCY18" s="257"/>
      <c r="QCZ18" s="257"/>
      <c r="QDA18" s="257"/>
      <c r="QDB18" s="257"/>
      <c r="QDC18" s="257"/>
      <c r="QDD18" s="257"/>
      <c r="QDE18" s="257"/>
      <c r="QDF18" s="257"/>
      <c r="QDG18" s="257"/>
      <c r="QDH18" s="257"/>
      <c r="QDI18" s="257"/>
      <c r="QDJ18" s="257"/>
      <c r="QDK18" s="257"/>
      <c r="QDL18" s="257"/>
      <c r="QDM18" s="257"/>
      <c r="QDN18" s="257"/>
      <c r="QDO18" s="257"/>
      <c r="QDP18" s="257"/>
      <c r="QDQ18" s="257"/>
      <c r="QDR18" s="257"/>
      <c r="QDS18" s="257"/>
      <c r="QDT18" s="257"/>
      <c r="QDU18" s="257"/>
      <c r="QDV18" s="257"/>
      <c r="QDW18" s="257"/>
      <c r="QDX18" s="257"/>
      <c r="QDY18" s="257"/>
      <c r="QDZ18" s="257"/>
      <c r="QEA18" s="257"/>
      <c r="QEB18" s="257"/>
      <c r="QEC18" s="257"/>
      <c r="QED18" s="257"/>
      <c r="QEE18" s="257"/>
      <c r="QEF18" s="257"/>
      <c r="QEG18" s="257"/>
      <c r="QEH18" s="257"/>
      <c r="QEI18" s="257"/>
      <c r="QEJ18" s="257"/>
      <c r="QEK18" s="257"/>
      <c r="QEL18" s="257"/>
      <c r="QEM18" s="257"/>
      <c r="QEN18" s="257"/>
      <c r="QEO18" s="257"/>
      <c r="QEP18" s="257"/>
      <c r="QEQ18" s="257"/>
      <c r="QER18" s="257"/>
      <c r="QES18" s="257"/>
      <c r="QET18" s="257"/>
      <c r="QEU18" s="257"/>
      <c r="QEV18" s="257"/>
      <c r="QEW18" s="257"/>
      <c r="QEX18" s="257"/>
      <c r="QEY18" s="257"/>
      <c r="QEZ18" s="257"/>
      <c r="QFA18" s="257"/>
      <c r="QFB18" s="257"/>
      <c r="QFC18" s="257"/>
      <c r="QFD18" s="257"/>
      <c r="QFE18" s="257"/>
      <c r="QFF18" s="257"/>
      <c r="QFG18" s="257"/>
      <c r="QFH18" s="257"/>
      <c r="QFI18" s="257"/>
      <c r="QFJ18" s="257"/>
      <c r="QFK18" s="257"/>
      <c r="QFL18" s="257"/>
      <c r="QFM18" s="257"/>
      <c r="QFN18" s="257"/>
      <c r="QFO18" s="257"/>
      <c r="QFP18" s="257"/>
      <c r="QFQ18" s="257"/>
      <c r="QFR18" s="257"/>
      <c r="QFS18" s="257"/>
      <c r="QFT18" s="257"/>
      <c r="QFU18" s="257"/>
      <c r="QFV18" s="257"/>
      <c r="QFW18" s="257"/>
      <c r="QFX18" s="257"/>
      <c r="QFY18" s="257"/>
      <c r="QFZ18" s="257"/>
      <c r="QGA18" s="257"/>
      <c r="QGB18" s="257"/>
      <c r="QGC18" s="257"/>
      <c r="QGD18" s="257"/>
      <c r="QGE18" s="257"/>
      <c r="QGF18" s="257"/>
      <c r="QGG18" s="257"/>
      <c r="QGH18" s="257"/>
      <c r="QGI18" s="257"/>
      <c r="QGJ18" s="257"/>
      <c r="QGK18" s="257"/>
      <c r="QGL18" s="257"/>
      <c r="QGM18" s="257"/>
      <c r="QGN18" s="257"/>
      <c r="QGO18" s="257"/>
      <c r="QGP18" s="257"/>
      <c r="QGQ18" s="257"/>
      <c r="QGR18" s="257"/>
      <c r="QGS18" s="257"/>
      <c r="QGT18" s="257"/>
      <c r="QGU18" s="257"/>
      <c r="QGV18" s="257"/>
      <c r="QGW18" s="257"/>
      <c r="QGX18" s="257"/>
      <c r="QGY18" s="257"/>
      <c r="QGZ18" s="257"/>
      <c r="QHA18" s="257"/>
      <c r="QHB18" s="257"/>
      <c r="QHC18" s="257"/>
      <c r="QHD18" s="257"/>
      <c r="QHE18" s="257"/>
      <c r="QHF18" s="257"/>
      <c r="QHG18" s="257"/>
      <c r="QHH18" s="257"/>
      <c r="QHI18" s="257"/>
      <c r="QHJ18" s="257"/>
      <c r="QHK18" s="257"/>
      <c r="QHL18" s="257"/>
      <c r="QHM18" s="257"/>
      <c r="QHN18" s="257"/>
      <c r="QHO18" s="257"/>
      <c r="QHP18" s="257"/>
      <c r="QHQ18" s="257"/>
      <c r="QHR18" s="257"/>
      <c r="QHS18" s="257"/>
      <c r="QHT18" s="257"/>
      <c r="QHU18" s="257"/>
      <c r="QHV18" s="257"/>
      <c r="QHW18" s="257"/>
      <c r="QHX18" s="257"/>
      <c r="QHY18" s="257"/>
      <c r="QHZ18" s="257"/>
      <c r="QIA18" s="257"/>
      <c r="QIB18" s="257"/>
      <c r="QIC18" s="257"/>
      <c r="QID18" s="257"/>
      <c r="QIE18" s="257"/>
      <c r="QIF18" s="257"/>
      <c r="QIG18" s="257"/>
      <c r="QIH18" s="257"/>
      <c r="QII18" s="257"/>
      <c r="QIJ18" s="257"/>
      <c r="QIK18" s="257"/>
      <c r="QIL18" s="257"/>
      <c r="QIM18" s="257"/>
      <c r="QIN18" s="257"/>
      <c r="QIO18" s="257"/>
      <c r="QIP18" s="257"/>
      <c r="QIQ18" s="257"/>
      <c r="QIR18" s="257"/>
      <c r="QIS18" s="257"/>
      <c r="QIT18" s="257"/>
      <c r="QIU18" s="257"/>
      <c r="QIV18" s="257"/>
      <c r="QIW18" s="257"/>
      <c r="QIX18" s="257"/>
      <c r="QIY18" s="257"/>
      <c r="QIZ18" s="257"/>
      <c r="QJA18" s="257"/>
      <c r="QJB18" s="257"/>
      <c r="QJC18" s="257"/>
      <c r="QJD18" s="257"/>
      <c r="QJE18" s="257"/>
      <c r="QJF18" s="257"/>
      <c r="QJG18" s="257"/>
      <c r="QJH18" s="257"/>
      <c r="QJI18" s="257"/>
      <c r="QJJ18" s="257"/>
      <c r="QJK18" s="257"/>
      <c r="QJL18" s="257"/>
      <c r="QJM18" s="257"/>
      <c r="QJN18" s="257"/>
      <c r="QJO18" s="257"/>
      <c r="QJP18" s="257"/>
      <c r="QJQ18" s="257"/>
      <c r="QJR18" s="257"/>
      <c r="QJS18" s="257"/>
      <c r="QJT18" s="257"/>
      <c r="QJU18" s="257"/>
      <c r="QJV18" s="257"/>
      <c r="QJW18" s="257"/>
      <c r="QJX18" s="257"/>
      <c r="QJY18" s="257"/>
      <c r="QJZ18" s="257"/>
      <c r="QKA18" s="257"/>
      <c r="QKB18" s="257"/>
      <c r="QKC18" s="257"/>
      <c r="QKD18" s="257"/>
      <c r="QKE18" s="257"/>
      <c r="QKF18" s="257"/>
      <c r="QKG18" s="257"/>
      <c r="QKH18" s="257"/>
      <c r="QKI18" s="257"/>
      <c r="QKJ18" s="257"/>
      <c r="QKK18" s="257"/>
      <c r="QKL18" s="257"/>
      <c r="QKM18" s="257"/>
      <c r="QKN18" s="257"/>
      <c r="QKO18" s="257"/>
      <c r="QKP18" s="257"/>
      <c r="QKQ18" s="257"/>
      <c r="QKR18" s="257"/>
      <c r="QKS18" s="257"/>
      <c r="QKT18" s="257"/>
      <c r="QKU18" s="257"/>
      <c r="QKV18" s="257"/>
      <c r="QKW18" s="257"/>
      <c r="QKX18" s="257"/>
      <c r="QKY18" s="257"/>
      <c r="QKZ18" s="257"/>
      <c r="QLA18" s="257"/>
      <c r="QLB18" s="257"/>
      <c r="QLC18" s="257"/>
      <c r="QLD18" s="257"/>
      <c r="QLE18" s="257"/>
      <c r="QLF18" s="257"/>
      <c r="QLG18" s="257"/>
      <c r="QLH18" s="257"/>
      <c r="QLI18" s="257"/>
      <c r="QLJ18" s="257"/>
      <c r="QLK18" s="257"/>
      <c r="QLL18" s="257"/>
      <c r="QLM18" s="257"/>
      <c r="QLN18" s="257"/>
      <c r="QLO18" s="257"/>
      <c r="QLP18" s="257"/>
      <c r="QLQ18" s="257"/>
      <c r="QLR18" s="257"/>
      <c r="QLS18" s="257"/>
      <c r="QLT18" s="257"/>
      <c r="QLU18" s="257"/>
      <c r="QLV18" s="257"/>
      <c r="QLW18" s="257"/>
      <c r="QLX18" s="257"/>
      <c r="QLY18" s="257"/>
      <c r="QLZ18" s="257"/>
      <c r="QMA18" s="257"/>
      <c r="QMB18" s="257"/>
      <c r="QMC18" s="257"/>
      <c r="QMD18" s="257"/>
      <c r="QME18" s="257"/>
      <c r="QMF18" s="257"/>
      <c r="QMG18" s="257"/>
      <c r="QMH18" s="257"/>
      <c r="QMI18" s="257"/>
      <c r="QMJ18" s="257"/>
      <c r="QMK18" s="257"/>
      <c r="QML18" s="257"/>
      <c r="QMM18" s="257"/>
      <c r="QMN18" s="257"/>
      <c r="QMO18" s="257"/>
      <c r="QMP18" s="257"/>
      <c r="QMQ18" s="257"/>
      <c r="QMR18" s="257"/>
      <c r="QMS18" s="257"/>
      <c r="QMT18" s="257"/>
      <c r="QMU18" s="257"/>
      <c r="QMV18" s="257"/>
      <c r="QMW18" s="257"/>
      <c r="QMX18" s="257"/>
      <c r="QMY18" s="257"/>
      <c r="QMZ18" s="257"/>
      <c r="QNA18" s="257"/>
      <c r="QNB18" s="257"/>
      <c r="QNC18" s="257"/>
      <c r="QND18" s="257"/>
      <c r="QNE18" s="257"/>
      <c r="QNF18" s="257"/>
      <c r="QNG18" s="257"/>
      <c r="QNH18" s="257"/>
      <c r="QNI18" s="257"/>
      <c r="QNJ18" s="257"/>
      <c r="QNK18" s="257"/>
      <c r="QNL18" s="257"/>
      <c r="QNM18" s="257"/>
      <c r="QNN18" s="257"/>
      <c r="QNO18" s="257"/>
      <c r="QNP18" s="257"/>
      <c r="QNQ18" s="257"/>
      <c r="QNR18" s="257"/>
      <c r="QNS18" s="257"/>
      <c r="QNT18" s="257"/>
      <c r="QNU18" s="257"/>
      <c r="QNV18" s="257"/>
      <c r="QNW18" s="257"/>
      <c r="QNX18" s="257"/>
      <c r="QNY18" s="257"/>
      <c r="QNZ18" s="257"/>
      <c r="QOA18" s="257"/>
      <c r="QOB18" s="257"/>
      <c r="QOC18" s="257"/>
      <c r="QOD18" s="257"/>
      <c r="QOE18" s="257"/>
      <c r="QOF18" s="257"/>
      <c r="QOG18" s="257"/>
      <c r="QOH18" s="257"/>
      <c r="QOI18" s="257"/>
      <c r="QOJ18" s="257"/>
      <c r="QOK18" s="257"/>
      <c r="QOL18" s="257"/>
      <c r="QOM18" s="257"/>
      <c r="QON18" s="257"/>
      <c r="QOO18" s="257"/>
      <c r="QOP18" s="257"/>
      <c r="QOQ18" s="257"/>
      <c r="QOR18" s="257"/>
      <c r="QOS18" s="257"/>
      <c r="QOT18" s="257"/>
      <c r="QOU18" s="257"/>
      <c r="QOV18" s="257"/>
      <c r="QOW18" s="257"/>
      <c r="QOX18" s="257"/>
      <c r="QOY18" s="257"/>
      <c r="QOZ18" s="257"/>
      <c r="QPA18" s="257"/>
      <c r="QPB18" s="257"/>
      <c r="QPC18" s="257"/>
      <c r="QPD18" s="257"/>
      <c r="QPE18" s="257"/>
      <c r="QPF18" s="257"/>
      <c r="QPG18" s="257"/>
      <c r="QPH18" s="257"/>
      <c r="QPI18" s="257"/>
      <c r="QPJ18" s="257"/>
      <c r="QPK18" s="257"/>
      <c r="QPL18" s="257"/>
      <c r="QPM18" s="257"/>
      <c r="QPN18" s="257"/>
      <c r="QPO18" s="257"/>
      <c r="QPP18" s="257"/>
      <c r="QPQ18" s="257"/>
      <c r="QPR18" s="257"/>
      <c r="QPS18" s="257"/>
      <c r="QPT18" s="257"/>
      <c r="QPU18" s="257"/>
      <c r="QPV18" s="257"/>
      <c r="QPW18" s="257"/>
      <c r="QPX18" s="257"/>
      <c r="QPY18" s="257"/>
      <c r="QPZ18" s="257"/>
      <c r="QQA18" s="257"/>
      <c r="QQB18" s="257"/>
      <c r="QQC18" s="257"/>
      <c r="QQD18" s="257"/>
      <c r="QQE18" s="257"/>
      <c r="QQF18" s="257"/>
      <c r="QQG18" s="257"/>
      <c r="QQH18" s="257"/>
      <c r="QQI18" s="257"/>
      <c r="QQJ18" s="257"/>
      <c r="QQK18" s="257"/>
      <c r="QQL18" s="257"/>
      <c r="QQM18" s="257"/>
      <c r="QQN18" s="257"/>
      <c r="QQO18" s="257"/>
      <c r="QQP18" s="257"/>
      <c r="QQQ18" s="257"/>
      <c r="QQR18" s="257"/>
      <c r="QQS18" s="257"/>
      <c r="QQT18" s="257"/>
      <c r="QQU18" s="257"/>
      <c r="QQV18" s="257"/>
      <c r="QQW18" s="257"/>
      <c r="QQX18" s="257"/>
      <c r="QQY18" s="257"/>
      <c r="QQZ18" s="257"/>
      <c r="QRA18" s="257"/>
      <c r="QRB18" s="257"/>
      <c r="QRC18" s="257"/>
      <c r="QRD18" s="257"/>
      <c r="QRE18" s="257"/>
      <c r="QRF18" s="257"/>
      <c r="QRG18" s="257"/>
      <c r="QRH18" s="257"/>
      <c r="QRI18" s="257"/>
      <c r="QRJ18" s="257"/>
      <c r="QRK18" s="257"/>
      <c r="QRL18" s="257"/>
      <c r="QRM18" s="257"/>
      <c r="QRN18" s="257"/>
      <c r="QRO18" s="257"/>
      <c r="QRP18" s="257"/>
      <c r="QRQ18" s="257"/>
      <c r="QRR18" s="257"/>
      <c r="QRS18" s="257"/>
      <c r="QRT18" s="257"/>
      <c r="QRU18" s="257"/>
      <c r="QRV18" s="257"/>
      <c r="QRW18" s="257"/>
      <c r="QRX18" s="257"/>
      <c r="QRY18" s="257"/>
      <c r="QRZ18" s="257"/>
      <c r="QSA18" s="257"/>
      <c r="QSB18" s="257"/>
      <c r="QSC18" s="257"/>
      <c r="QSD18" s="257"/>
      <c r="QSE18" s="257"/>
      <c r="QSF18" s="257"/>
      <c r="QSG18" s="257"/>
      <c r="QSH18" s="257"/>
      <c r="QSI18" s="257"/>
      <c r="QSJ18" s="257"/>
      <c r="QSK18" s="257"/>
      <c r="QSL18" s="257"/>
      <c r="QSM18" s="257"/>
      <c r="QSN18" s="257"/>
      <c r="QSO18" s="257"/>
      <c r="QSP18" s="257"/>
      <c r="QSQ18" s="257"/>
      <c r="QSR18" s="257"/>
      <c r="QSS18" s="257"/>
      <c r="QST18" s="257"/>
      <c r="QSU18" s="257"/>
      <c r="QSV18" s="257"/>
      <c r="QSW18" s="257"/>
      <c r="QSX18" s="257"/>
      <c r="QSY18" s="257"/>
      <c r="QSZ18" s="257"/>
      <c r="QTA18" s="257"/>
      <c r="QTB18" s="257"/>
      <c r="QTC18" s="257"/>
      <c r="QTD18" s="257"/>
      <c r="QTE18" s="257"/>
      <c r="QTF18" s="257"/>
      <c r="QTG18" s="257"/>
      <c r="QTH18" s="257"/>
      <c r="QTI18" s="257"/>
      <c r="QTJ18" s="257"/>
      <c r="QTK18" s="257"/>
      <c r="QTL18" s="257"/>
      <c r="QTM18" s="257"/>
      <c r="QTN18" s="257"/>
      <c r="QTO18" s="257"/>
      <c r="QTP18" s="257"/>
      <c r="QTQ18" s="257"/>
      <c r="QTR18" s="257"/>
      <c r="QTS18" s="257"/>
      <c r="QTT18" s="257"/>
      <c r="QTU18" s="257"/>
      <c r="QTV18" s="257"/>
      <c r="QTW18" s="257"/>
      <c r="QTX18" s="257"/>
      <c r="QTY18" s="257"/>
      <c r="QTZ18" s="257"/>
      <c r="QUA18" s="257"/>
      <c r="QUB18" s="257"/>
      <c r="QUC18" s="257"/>
      <c r="QUD18" s="257"/>
      <c r="QUE18" s="257"/>
      <c r="QUF18" s="257"/>
      <c r="QUG18" s="257"/>
      <c r="QUH18" s="257"/>
      <c r="QUI18" s="257"/>
      <c r="QUJ18" s="257"/>
      <c r="QUK18" s="257"/>
      <c r="QUL18" s="257"/>
      <c r="QUM18" s="257"/>
      <c r="QUN18" s="257"/>
      <c r="QUO18" s="257"/>
      <c r="QUP18" s="257"/>
      <c r="QUQ18" s="257"/>
      <c r="QUR18" s="257"/>
      <c r="QUS18" s="257"/>
      <c r="QUT18" s="257"/>
      <c r="QUU18" s="257"/>
      <c r="QUV18" s="257"/>
      <c r="QUW18" s="257"/>
      <c r="QUX18" s="257"/>
      <c r="QUY18" s="257"/>
      <c r="QUZ18" s="257"/>
      <c r="QVA18" s="257"/>
      <c r="QVB18" s="257"/>
      <c r="QVC18" s="257"/>
      <c r="QVD18" s="257"/>
      <c r="QVE18" s="257"/>
      <c r="QVF18" s="257"/>
      <c r="QVG18" s="257"/>
      <c r="QVH18" s="257"/>
      <c r="QVI18" s="257"/>
      <c r="QVJ18" s="257"/>
      <c r="QVK18" s="257"/>
      <c r="QVL18" s="257"/>
      <c r="QVM18" s="257"/>
      <c r="QVN18" s="257"/>
      <c r="QVO18" s="257"/>
      <c r="QVP18" s="257"/>
      <c r="QVQ18" s="257"/>
      <c r="QVR18" s="257"/>
      <c r="QVS18" s="257"/>
      <c r="QVT18" s="257"/>
      <c r="QVU18" s="257"/>
      <c r="QVV18" s="257"/>
      <c r="QVW18" s="257"/>
      <c r="QVX18" s="257"/>
      <c r="QVY18" s="257"/>
      <c r="QVZ18" s="257"/>
      <c r="QWA18" s="257"/>
      <c r="QWB18" s="257"/>
      <c r="QWC18" s="257"/>
      <c r="QWD18" s="257"/>
      <c r="QWE18" s="257"/>
      <c r="QWF18" s="257"/>
      <c r="QWG18" s="257"/>
      <c r="QWH18" s="257"/>
      <c r="QWI18" s="257"/>
      <c r="QWJ18" s="257"/>
      <c r="QWK18" s="257"/>
      <c r="QWL18" s="257"/>
      <c r="QWM18" s="257"/>
      <c r="QWN18" s="257"/>
      <c r="QWO18" s="257"/>
      <c r="QWP18" s="257"/>
      <c r="QWQ18" s="257"/>
      <c r="QWR18" s="257"/>
      <c r="QWS18" s="257"/>
      <c r="QWT18" s="257"/>
      <c r="QWU18" s="257"/>
      <c r="QWV18" s="257"/>
      <c r="QWW18" s="257"/>
      <c r="QWX18" s="257"/>
      <c r="QWY18" s="257"/>
      <c r="QWZ18" s="257"/>
      <c r="QXA18" s="257"/>
      <c r="QXB18" s="257"/>
      <c r="QXC18" s="257"/>
      <c r="QXD18" s="257"/>
      <c r="QXE18" s="257"/>
      <c r="QXF18" s="257"/>
      <c r="QXG18" s="257"/>
      <c r="QXH18" s="257"/>
      <c r="QXI18" s="257"/>
      <c r="QXJ18" s="257"/>
      <c r="QXK18" s="257"/>
      <c r="QXL18" s="257"/>
      <c r="QXM18" s="257"/>
      <c r="QXN18" s="257"/>
      <c r="QXO18" s="257"/>
      <c r="QXP18" s="257"/>
      <c r="QXQ18" s="257"/>
      <c r="QXR18" s="257"/>
      <c r="QXS18" s="257"/>
      <c r="QXT18" s="257"/>
      <c r="QXU18" s="257"/>
      <c r="QXV18" s="257"/>
      <c r="QXW18" s="257"/>
      <c r="QXX18" s="257"/>
      <c r="QXY18" s="257"/>
      <c r="QXZ18" s="257"/>
      <c r="QYA18" s="257"/>
      <c r="QYB18" s="257"/>
      <c r="QYC18" s="257"/>
      <c r="QYD18" s="257"/>
      <c r="QYE18" s="257"/>
      <c r="QYF18" s="257"/>
      <c r="QYG18" s="257"/>
      <c r="QYH18" s="257"/>
      <c r="QYI18" s="257"/>
      <c r="QYJ18" s="257"/>
      <c r="QYK18" s="257"/>
      <c r="QYL18" s="257"/>
      <c r="QYM18" s="257"/>
      <c r="QYN18" s="257"/>
      <c r="QYO18" s="257"/>
      <c r="QYP18" s="257"/>
      <c r="QYQ18" s="257"/>
      <c r="QYR18" s="257"/>
      <c r="QYS18" s="257"/>
      <c r="QYT18" s="257"/>
      <c r="QYU18" s="257"/>
      <c r="QYV18" s="257"/>
      <c r="QYW18" s="257"/>
      <c r="QYX18" s="257"/>
      <c r="QYY18" s="257"/>
      <c r="QYZ18" s="257"/>
      <c r="QZA18" s="257"/>
      <c r="QZB18" s="257"/>
      <c r="QZC18" s="257"/>
      <c r="QZD18" s="257"/>
      <c r="QZE18" s="257"/>
      <c r="QZF18" s="257"/>
      <c r="QZG18" s="257"/>
      <c r="QZH18" s="257"/>
      <c r="QZI18" s="257"/>
      <c r="QZJ18" s="257"/>
      <c r="QZK18" s="257"/>
      <c r="QZL18" s="257"/>
      <c r="QZM18" s="257"/>
      <c r="QZN18" s="257"/>
      <c r="QZO18" s="257"/>
      <c r="QZP18" s="257"/>
      <c r="QZQ18" s="257"/>
      <c r="QZR18" s="257"/>
      <c r="QZS18" s="257"/>
      <c r="QZT18" s="257"/>
      <c r="QZU18" s="257"/>
      <c r="QZV18" s="257"/>
      <c r="QZW18" s="257"/>
      <c r="QZX18" s="257"/>
      <c r="QZY18" s="257"/>
      <c r="QZZ18" s="257"/>
      <c r="RAA18" s="257"/>
      <c r="RAB18" s="257"/>
      <c r="RAC18" s="257"/>
      <c r="RAD18" s="257"/>
      <c r="RAE18" s="257"/>
      <c r="RAF18" s="257"/>
      <c r="RAG18" s="257"/>
      <c r="RAH18" s="257"/>
      <c r="RAI18" s="257"/>
      <c r="RAJ18" s="257"/>
      <c r="RAK18" s="257"/>
      <c r="RAL18" s="257"/>
      <c r="RAM18" s="257"/>
      <c r="RAN18" s="257"/>
      <c r="RAO18" s="257"/>
      <c r="RAP18" s="257"/>
      <c r="RAQ18" s="257"/>
      <c r="RAR18" s="257"/>
      <c r="RAS18" s="257"/>
      <c r="RAT18" s="257"/>
      <c r="RAU18" s="257"/>
      <c r="RAV18" s="257"/>
      <c r="RAW18" s="257"/>
      <c r="RAX18" s="257"/>
      <c r="RAY18" s="257"/>
      <c r="RAZ18" s="257"/>
      <c r="RBA18" s="257"/>
      <c r="RBB18" s="257"/>
      <c r="RBC18" s="257"/>
      <c r="RBD18" s="257"/>
      <c r="RBE18" s="257"/>
      <c r="RBF18" s="257"/>
      <c r="RBG18" s="257"/>
      <c r="RBH18" s="257"/>
      <c r="RBI18" s="257"/>
      <c r="RBJ18" s="257"/>
      <c r="RBK18" s="257"/>
      <c r="RBL18" s="257"/>
      <c r="RBM18" s="257"/>
      <c r="RBN18" s="257"/>
      <c r="RBO18" s="257"/>
      <c r="RBP18" s="257"/>
      <c r="RBQ18" s="257"/>
      <c r="RBR18" s="257"/>
      <c r="RBS18" s="257"/>
      <c r="RBT18" s="257"/>
      <c r="RBU18" s="257"/>
      <c r="RBV18" s="257"/>
      <c r="RBW18" s="257"/>
      <c r="RBX18" s="257"/>
      <c r="RBY18" s="257"/>
      <c r="RBZ18" s="257"/>
      <c r="RCA18" s="257"/>
      <c r="RCB18" s="257"/>
      <c r="RCC18" s="257"/>
      <c r="RCD18" s="257"/>
      <c r="RCE18" s="257"/>
      <c r="RCF18" s="257"/>
      <c r="RCG18" s="257"/>
      <c r="RCH18" s="257"/>
      <c r="RCI18" s="257"/>
      <c r="RCJ18" s="257"/>
      <c r="RCK18" s="257"/>
      <c r="RCL18" s="257"/>
      <c r="RCM18" s="257"/>
      <c r="RCN18" s="257"/>
      <c r="RCO18" s="257"/>
      <c r="RCP18" s="257"/>
      <c r="RCQ18" s="257"/>
      <c r="RCR18" s="257"/>
      <c r="RCS18" s="257"/>
      <c r="RCT18" s="257"/>
      <c r="RCU18" s="257"/>
      <c r="RCV18" s="257"/>
      <c r="RCW18" s="257"/>
      <c r="RCX18" s="257"/>
      <c r="RCY18" s="257"/>
      <c r="RCZ18" s="257"/>
      <c r="RDA18" s="257"/>
      <c r="RDB18" s="257"/>
      <c r="RDC18" s="257"/>
      <c r="RDD18" s="257"/>
      <c r="RDE18" s="257"/>
      <c r="RDF18" s="257"/>
      <c r="RDG18" s="257"/>
      <c r="RDH18" s="257"/>
      <c r="RDI18" s="257"/>
      <c r="RDJ18" s="257"/>
      <c r="RDK18" s="257"/>
      <c r="RDL18" s="257"/>
      <c r="RDM18" s="257"/>
      <c r="RDN18" s="257"/>
      <c r="RDO18" s="257"/>
      <c r="RDP18" s="257"/>
      <c r="RDQ18" s="257"/>
      <c r="RDR18" s="257"/>
      <c r="RDS18" s="257"/>
      <c r="RDT18" s="257"/>
      <c r="RDU18" s="257"/>
      <c r="RDV18" s="257"/>
      <c r="RDW18" s="257"/>
      <c r="RDX18" s="257"/>
      <c r="RDY18" s="257"/>
      <c r="RDZ18" s="257"/>
      <c r="REA18" s="257"/>
      <c r="REB18" s="257"/>
      <c r="REC18" s="257"/>
      <c r="RED18" s="257"/>
      <c r="REE18" s="257"/>
      <c r="REF18" s="257"/>
      <c r="REG18" s="257"/>
      <c r="REH18" s="257"/>
      <c r="REI18" s="257"/>
      <c r="REJ18" s="257"/>
      <c r="REK18" s="257"/>
      <c r="REL18" s="257"/>
      <c r="REM18" s="257"/>
      <c r="REN18" s="257"/>
      <c r="REO18" s="257"/>
      <c r="REP18" s="257"/>
      <c r="REQ18" s="257"/>
      <c r="RER18" s="257"/>
      <c r="RES18" s="257"/>
      <c r="RET18" s="257"/>
      <c r="REU18" s="257"/>
      <c r="REV18" s="257"/>
      <c r="REW18" s="257"/>
      <c r="REX18" s="257"/>
      <c r="REY18" s="257"/>
      <c r="REZ18" s="257"/>
      <c r="RFA18" s="257"/>
      <c r="RFB18" s="257"/>
      <c r="RFC18" s="257"/>
      <c r="RFD18" s="257"/>
      <c r="RFE18" s="257"/>
      <c r="RFF18" s="257"/>
      <c r="RFG18" s="257"/>
      <c r="RFH18" s="257"/>
      <c r="RFI18" s="257"/>
      <c r="RFJ18" s="257"/>
      <c r="RFK18" s="257"/>
      <c r="RFL18" s="257"/>
      <c r="RFM18" s="257"/>
      <c r="RFN18" s="257"/>
      <c r="RFO18" s="257"/>
      <c r="RFP18" s="257"/>
      <c r="RFQ18" s="257"/>
      <c r="RFR18" s="257"/>
      <c r="RFS18" s="257"/>
      <c r="RFT18" s="257"/>
      <c r="RFU18" s="257"/>
      <c r="RFV18" s="257"/>
      <c r="RFW18" s="257"/>
      <c r="RFX18" s="257"/>
      <c r="RFY18" s="257"/>
      <c r="RFZ18" s="257"/>
      <c r="RGA18" s="257"/>
      <c r="RGB18" s="257"/>
      <c r="RGC18" s="257"/>
      <c r="RGD18" s="257"/>
      <c r="RGE18" s="257"/>
      <c r="RGF18" s="257"/>
      <c r="RGG18" s="257"/>
      <c r="RGH18" s="257"/>
      <c r="RGI18" s="257"/>
      <c r="RGJ18" s="257"/>
      <c r="RGK18" s="257"/>
      <c r="RGL18" s="257"/>
      <c r="RGM18" s="257"/>
      <c r="RGN18" s="257"/>
      <c r="RGO18" s="257"/>
      <c r="RGP18" s="257"/>
      <c r="RGQ18" s="257"/>
      <c r="RGR18" s="257"/>
      <c r="RGS18" s="257"/>
      <c r="RGT18" s="257"/>
      <c r="RGU18" s="257"/>
      <c r="RGV18" s="257"/>
      <c r="RGW18" s="257"/>
      <c r="RGX18" s="257"/>
      <c r="RGY18" s="257"/>
      <c r="RGZ18" s="257"/>
      <c r="RHA18" s="257"/>
      <c r="RHB18" s="257"/>
      <c r="RHC18" s="257"/>
      <c r="RHD18" s="257"/>
      <c r="RHE18" s="257"/>
      <c r="RHF18" s="257"/>
      <c r="RHG18" s="257"/>
      <c r="RHH18" s="257"/>
      <c r="RHI18" s="257"/>
      <c r="RHJ18" s="257"/>
      <c r="RHK18" s="257"/>
      <c r="RHL18" s="257"/>
      <c r="RHM18" s="257"/>
      <c r="RHN18" s="257"/>
      <c r="RHO18" s="257"/>
      <c r="RHP18" s="257"/>
      <c r="RHQ18" s="257"/>
      <c r="RHR18" s="257"/>
      <c r="RHS18" s="257"/>
      <c r="RHT18" s="257"/>
      <c r="RHU18" s="257"/>
      <c r="RHV18" s="257"/>
      <c r="RHW18" s="257"/>
      <c r="RHX18" s="257"/>
      <c r="RHY18" s="257"/>
      <c r="RHZ18" s="257"/>
      <c r="RIA18" s="257"/>
      <c r="RIB18" s="257"/>
      <c r="RIC18" s="257"/>
      <c r="RID18" s="257"/>
      <c r="RIE18" s="257"/>
      <c r="RIF18" s="257"/>
      <c r="RIG18" s="257"/>
      <c r="RIH18" s="257"/>
      <c r="RII18" s="257"/>
      <c r="RIJ18" s="257"/>
      <c r="RIK18" s="257"/>
      <c r="RIL18" s="257"/>
      <c r="RIM18" s="257"/>
      <c r="RIN18" s="257"/>
      <c r="RIO18" s="257"/>
      <c r="RIP18" s="257"/>
      <c r="RIQ18" s="257"/>
      <c r="RIR18" s="257"/>
      <c r="RIS18" s="257"/>
      <c r="RIT18" s="257"/>
      <c r="RIU18" s="257"/>
      <c r="RIV18" s="257"/>
      <c r="RIW18" s="257"/>
      <c r="RIX18" s="257"/>
      <c r="RIY18" s="257"/>
      <c r="RIZ18" s="257"/>
      <c r="RJA18" s="257"/>
      <c r="RJB18" s="257"/>
      <c r="RJC18" s="257"/>
      <c r="RJD18" s="257"/>
      <c r="RJE18" s="257"/>
      <c r="RJF18" s="257"/>
      <c r="RJG18" s="257"/>
      <c r="RJH18" s="257"/>
      <c r="RJI18" s="257"/>
      <c r="RJJ18" s="257"/>
      <c r="RJK18" s="257"/>
      <c r="RJL18" s="257"/>
      <c r="RJM18" s="257"/>
      <c r="RJN18" s="257"/>
      <c r="RJO18" s="257"/>
      <c r="RJP18" s="257"/>
      <c r="RJQ18" s="257"/>
      <c r="RJR18" s="257"/>
      <c r="RJS18" s="257"/>
      <c r="RJT18" s="257"/>
      <c r="RJU18" s="257"/>
      <c r="RJV18" s="257"/>
      <c r="RJW18" s="257"/>
      <c r="RJX18" s="257"/>
      <c r="RJY18" s="257"/>
      <c r="RJZ18" s="257"/>
      <c r="RKA18" s="257"/>
      <c r="RKB18" s="257"/>
      <c r="RKC18" s="257"/>
      <c r="RKD18" s="257"/>
      <c r="RKE18" s="257"/>
      <c r="RKF18" s="257"/>
      <c r="RKG18" s="257"/>
      <c r="RKH18" s="257"/>
      <c r="RKI18" s="257"/>
      <c r="RKJ18" s="257"/>
      <c r="RKK18" s="257"/>
      <c r="RKL18" s="257"/>
      <c r="RKM18" s="257"/>
      <c r="RKN18" s="257"/>
      <c r="RKO18" s="257"/>
      <c r="RKP18" s="257"/>
      <c r="RKQ18" s="257"/>
      <c r="RKR18" s="257"/>
      <c r="RKS18" s="257"/>
      <c r="RKT18" s="257"/>
      <c r="RKU18" s="257"/>
      <c r="RKV18" s="257"/>
      <c r="RKW18" s="257"/>
      <c r="RKX18" s="257"/>
      <c r="RKY18" s="257"/>
      <c r="RKZ18" s="257"/>
      <c r="RLA18" s="257"/>
      <c r="RLB18" s="257"/>
      <c r="RLC18" s="257"/>
      <c r="RLD18" s="257"/>
      <c r="RLE18" s="257"/>
      <c r="RLF18" s="257"/>
      <c r="RLG18" s="257"/>
      <c r="RLH18" s="257"/>
      <c r="RLI18" s="257"/>
      <c r="RLJ18" s="257"/>
      <c r="RLK18" s="257"/>
      <c r="RLL18" s="257"/>
      <c r="RLM18" s="257"/>
      <c r="RLN18" s="257"/>
      <c r="RLO18" s="257"/>
      <c r="RLP18" s="257"/>
      <c r="RLQ18" s="257"/>
      <c r="RLR18" s="257"/>
      <c r="RLS18" s="257"/>
      <c r="RLT18" s="257"/>
      <c r="RLU18" s="257"/>
      <c r="RLV18" s="257"/>
      <c r="RLW18" s="257"/>
      <c r="RLX18" s="257"/>
      <c r="RLY18" s="257"/>
      <c r="RLZ18" s="257"/>
      <c r="RMA18" s="257"/>
      <c r="RMB18" s="257"/>
      <c r="RMC18" s="257"/>
      <c r="RMD18" s="257"/>
      <c r="RME18" s="257"/>
      <c r="RMF18" s="257"/>
      <c r="RMG18" s="257"/>
      <c r="RMH18" s="257"/>
      <c r="RMI18" s="257"/>
      <c r="RMJ18" s="257"/>
      <c r="RMK18" s="257"/>
      <c r="RML18" s="257"/>
      <c r="RMM18" s="257"/>
      <c r="RMN18" s="257"/>
      <c r="RMO18" s="257"/>
      <c r="RMP18" s="257"/>
      <c r="RMQ18" s="257"/>
      <c r="RMR18" s="257"/>
      <c r="RMS18" s="257"/>
      <c r="RMT18" s="257"/>
      <c r="RMU18" s="257"/>
      <c r="RMV18" s="257"/>
      <c r="RMW18" s="257"/>
      <c r="RMX18" s="257"/>
      <c r="RMY18" s="257"/>
      <c r="RMZ18" s="257"/>
      <c r="RNA18" s="257"/>
      <c r="RNB18" s="257"/>
      <c r="RNC18" s="257"/>
      <c r="RND18" s="257"/>
      <c r="RNE18" s="257"/>
      <c r="RNF18" s="257"/>
      <c r="RNG18" s="257"/>
      <c r="RNH18" s="257"/>
      <c r="RNI18" s="257"/>
      <c r="RNJ18" s="257"/>
      <c r="RNK18" s="257"/>
      <c r="RNL18" s="257"/>
      <c r="RNM18" s="257"/>
      <c r="RNN18" s="257"/>
      <c r="RNO18" s="257"/>
      <c r="RNP18" s="257"/>
      <c r="RNQ18" s="257"/>
      <c r="RNR18" s="257"/>
      <c r="RNS18" s="257"/>
      <c r="RNT18" s="257"/>
      <c r="RNU18" s="257"/>
      <c r="RNV18" s="257"/>
      <c r="RNW18" s="257"/>
      <c r="RNX18" s="257"/>
      <c r="RNY18" s="257"/>
      <c r="RNZ18" s="257"/>
      <c r="ROA18" s="257"/>
      <c r="ROB18" s="257"/>
      <c r="ROC18" s="257"/>
      <c r="ROD18" s="257"/>
      <c r="ROE18" s="257"/>
      <c r="ROF18" s="257"/>
      <c r="ROG18" s="257"/>
      <c r="ROH18" s="257"/>
      <c r="ROI18" s="257"/>
      <c r="ROJ18" s="257"/>
      <c r="ROK18" s="257"/>
      <c r="ROL18" s="257"/>
      <c r="ROM18" s="257"/>
      <c r="RON18" s="257"/>
      <c r="ROO18" s="257"/>
      <c r="ROP18" s="257"/>
      <c r="ROQ18" s="257"/>
      <c r="ROR18" s="257"/>
      <c r="ROS18" s="257"/>
      <c r="ROT18" s="257"/>
      <c r="ROU18" s="257"/>
      <c r="ROV18" s="257"/>
      <c r="ROW18" s="257"/>
      <c r="ROX18" s="257"/>
      <c r="ROY18" s="257"/>
      <c r="ROZ18" s="257"/>
      <c r="RPA18" s="257"/>
      <c r="RPB18" s="257"/>
      <c r="RPC18" s="257"/>
      <c r="RPD18" s="257"/>
      <c r="RPE18" s="257"/>
      <c r="RPF18" s="257"/>
      <c r="RPG18" s="257"/>
      <c r="RPH18" s="257"/>
      <c r="RPI18" s="257"/>
      <c r="RPJ18" s="257"/>
      <c r="RPK18" s="257"/>
      <c r="RPL18" s="257"/>
      <c r="RPM18" s="257"/>
      <c r="RPN18" s="257"/>
      <c r="RPO18" s="257"/>
      <c r="RPP18" s="257"/>
      <c r="RPQ18" s="257"/>
      <c r="RPR18" s="257"/>
      <c r="RPS18" s="257"/>
      <c r="RPT18" s="257"/>
      <c r="RPU18" s="257"/>
      <c r="RPV18" s="257"/>
      <c r="RPW18" s="257"/>
      <c r="RPX18" s="257"/>
      <c r="RPY18" s="257"/>
      <c r="RPZ18" s="257"/>
      <c r="RQA18" s="257"/>
      <c r="RQB18" s="257"/>
      <c r="RQC18" s="257"/>
      <c r="RQD18" s="257"/>
      <c r="RQE18" s="257"/>
      <c r="RQF18" s="257"/>
      <c r="RQG18" s="257"/>
      <c r="RQH18" s="257"/>
      <c r="RQI18" s="257"/>
      <c r="RQJ18" s="257"/>
      <c r="RQK18" s="257"/>
      <c r="RQL18" s="257"/>
      <c r="RQM18" s="257"/>
      <c r="RQN18" s="257"/>
      <c r="RQO18" s="257"/>
      <c r="RQP18" s="257"/>
      <c r="RQQ18" s="257"/>
      <c r="RQR18" s="257"/>
      <c r="RQS18" s="257"/>
      <c r="RQT18" s="257"/>
      <c r="RQU18" s="257"/>
      <c r="RQV18" s="257"/>
      <c r="RQW18" s="257"/>
      <c r="RQX18" s="257"/>
      <c r="RQY18" s="257"/>
      <c r="RQZ18" s="257"/>
      <c r="RRA18" s="257"/>
      <c r="RRB18" s="257"/>
      <c r="RRC18" s="257"/>
      <c r="RRD18" s="257"/>
      <c r="RRE18" s="257"/>
      <c r="RRF18" s="257"/>
      <c r="RRG18" s="257"/>
      <c r="RRH18" s="257"/>
      <c r="RRI18" s="257"/>
      <c r="RRJ18" s="257"/>
      <c r="RRK18" s="257"/>
      <c r="RRL18" s="257"/>
      <c r="RRM18" s="257"/>
      <c r="RRN18" s="257"/>
      <c r="RRO18" s="257"/>
      <c r="RRP18" s="257"/>
      <c r="RRQ18" s="257"/>
      <c r="RRR18" s="257"/>
      <c r="RRS18" s="257"/>
      <c r="RRT18" s="257"/>
      <c r="RRU18" s="257"/>
      <c r="RRV18" s="257"/>
      <c r="RRW18" s="257"/>
      <c r="RRX18" s="257"/>
      <c r="RRY18" s="257"/>
      <c r="RRZ18" s="257"/>
      <c r="RSA18" s="257"/>
      <c r="RSB18" s="257"/>
      <c r="RSC18" s="257"/>
      <c r="RSD18" s="257"/>
      <c r="RSE18" s="257"/>
      <c r="RSF18" s="257"/>
      <c r="RSG18" s="257"/>
      <c r="RSH18" s="257"/>
      <c r="RSI18" s="257"/>
      <c r="RSJ18" s="257"/>
      <c r="RSK18" s="257"/>
      <c r="RSL18" s="257"/>
      <c r="RSM18" s="257"/>
      <c r="RSN18" s="257"/>
      <c r="RSO18" s="257"/>
      <c r="RSP18" s="257"/>
      <c r="RSQ18" s="257"/>
      <c r="RSR18" s="257"/>
      <c r="RSS18" s="257"/>
      <c r="RST18" s="257"/>
      <c r="RSU18" s="257"/>
      <c r="RSV18" s="257"/>
      <c r="RSW18" s="257"/>
      <c r="RSX18" s="257"/>
      <c r="RSY18" s="257"/>
      <c r="RSZ18" s="257"/>
      <c r="RTA18" s="257"/>
      <c r="RTB18" s="257"/>
      <c r="RTC18" s="257"/>
      <c r="RTD18" s="257"/>
      <c r="RTE18" s="257"/>
      <c r="RTF18" s="257"/>
      <c r="RTG18" s="257"/>
      <c r="RTH18" s="257"/>
      <c r="RTI18" s="257"/>
      <c r="RTJ18" s="257"/>
      <c r="RTK18" s="257"/>
      <c r="RTL18" s="257"/>
      <c r="RTM18" s="257"/>
      <c r="RTN18" s="257"/>
      <c r="RTO18" s="257"/>
      <c r="RTP18" s="257"/>
      <c r="RTQ18" s="257"/>
      <c r="RTR18" s="257"/>
      <c r="RTS18" s="257"/>
      <c r="RTT18" s="257"/>
      <c r="RTU18" s="257"/>
      <c r="RTV18" s="257"/>
      <c r="RTW18" s="257"/>
      <c r="RTX18" s="257"/>
      <c r="RTY18" s="257"/>
      <c r="RTZ18" s="257"/>
      <c r="RUA18" s="257"/>
      <c r="RUB18" s="257"/>
      <c r="RUC18" s="257"/>
      <c r="RUD18" s="257"/>
      <c r="RUE18" s="257"/>
      <c r="RUF18" s="257"/>
      <c r="RUG18" s="257"/>
      <c r="RUH18" s="257"/>
      <c r="RUI18" s="257"/>
      <c r="RUJ18" s="257"/>
      <c r="RUK18" s="257"/>
      <c r="RUL18" s="257"/>
      <c r="RUM18" s="257"/>
      <c r="RUN18" s="257"/>
      <c r="RUO18" s="257"/>
      <c r="RUP18" s="257"/>
      <c r="RUQ18" s="257"/>
      <c r="RUR18" s="257"/>
      <c r="RUS18" s="257"/>
      <c r="RUT18" s="257"/>
      <c r="RUU18" s="257"/>
      <c r="RUV18" s="257"/>
      <c r="RUW18" s="257"/>
      <c r="RUX18" s="257"/>
      <c r="RUY18" s="257"/>
      <c r="RUZ18" s="257"/>
      <c r="RVA18" s="257"/>
      <c r="RVB18" s="257"/>
      <c r="RVC18" s="257"/>
      <c r="RVD18" s="257"/>
      <c r="RVE18" s="257"/>
      <c r="RVF18" s="257"/>
      <c r="RVG18" s="257"/>
      <c r="RVH18" s="257"/>
      <c r="RVI18" s="257"/>
      <c r="RVJ18" s="257"/>
      <c r="RVK18" s="257"/>
      <c r="RVL18" s="257"/>
      <c r="RVM18" s="257"/>
      <c r="RVN18" s="257"/>
      <c r="RVO18" s="257"/>
      <c r="RVP18" s="257"/>
      <c r="RVQ18" s="257"/>
      <c r="RVR18" s="257"/>
      <c r="RVS18" s="257"/>
      <c r="RVT18" s="257"/>
      <c r="RVU18" s="257"/>
      <c r="RVV18" s="257"/>
      <c r="RVW18" s="257"/>
      <c r="RVX18" s="257"/>
      <c r="RVY18" s="257"/>
      <c r="RVZ18" s="257"/>
      <c r="RWA18" s="257"/>
      <c r="RWB18" s="257"/>
      <c r="RWC18" s="257"/>
      <c r="RWD18" s="257"/>
      <c r="RWE18" s="257"/>
      <c r="RWF18" s="257"/>
      <c r="RWG18" s="257"/>
      <c r="RWH18" s="257"/>
      <c r="RWI18" s="257"/>
      <c r="RWJ18" s="257"/>
      <c r="RWK18" s="257"/>
      <c r="RWL18" s="257"/>
      <c r="RWM18" s="257"/>
      <c r="RWN18" s="257"/>
      <c r="RWO18" s="257"/>
      <c r="RWP18" s="257"/>
      <c r="RWQ18" s="257"/>
      <c r="RWR18" s="257"/>
      <c r="RWS18" s="257"/>
      <c r="RWT18" s="257"/>
      <c r="RWU18" s="257"/>
      <c r="RWV18" s="257"/>
      <c r="RWW18" s="257"/>
      <c r="RWX18" s="257"/>
      <c r="RWY18" s="257"/>
      <c r="RWZ18" s="257"/>
      <c r="RXA18" s="257"/>
      <c r="RXB18" s="257"/>
      <c r="RXC18" s="257"/>
      <c r="RXD18" s="257"/>
      <c r="RXE18" s="257"/>
      <c r="RXF18" s="257"/>
      <c r="RXG18" s="257"/>
      <c r="RXH18" s="257"/>
      <c r="RXI18" s="257"/>
      <c r="RXJ18" s="257"/>
      <c r="RXK18" s="257"/>
      <c r="RXL18" s="257"/>
      <c r="RXM18" s="257"/>
      <c r="RXN18" s="257"/>
      <c r="RXO18" s="257"/>
      <c r="RXP18" s="257"/>
      <c r="RXQ18" s="257"/>
      <c r="RXR18" s="257"/>
      <c r="RXS18" s="257"/>
      <c r="RXT18" s="257"/>
      <c r="RXU18" s="257"/>
      <c r="RXV18" s="257"/>
      <c r="RXW18" s="257"/>
      <c r="RXX18" s="257"/>
      <c r="RXY18" s="257"/>
      <c r="RXZ18" s="257"/>
      <c r="RYA18" s="257"/>
      <c r="RYB18" s="257"/>
      <c r="RYC18" s="257"/>
      <c r="RYD18" s="257"/>
      <c r="RYE18" s="257"/>
      <c r="RYF18" s="257"/>
      <c r="RYG18" s="257"/>
      <c r="RYH18" s="257"/>
      <c r="RYI18" s="257"/>
      <c r="RYJ18" s="257"/>
      <c r="RYK18" s="257"/>
      <c r="RYL18" s="257"/>
      <c r="RYM18" s="257"/>
      <c r="RYN18" s="257"/>
      <c r="RYO18" s="257"/>
      <c r="RYP18" s="257"/>
      <c r="RYQ18" s="257"/>
      <c r="RYR18" s="257"/>
      <c r="RYS18" s="257"/>
      <c r="RYT18" s="257"/>
      <c r="RYU18" s="257"/>
      <c r="RYV18" s="257"/>
      <c r="RYW18" s="257"/>
      <c r="RYX18" s="257"/>
      <c r="RYY18" s="257"/>
      <c r="RYZ18" s="257"/>
      <c r="RZA18" s="257"/>
      <c r="RZB18" s="257"/>
      <c r="RZC18" s="257"/>
      <c r="RZD18" s="257"/>
      <c r="RZE18" s="257"/>
      <c r="RZF18" s="257"/>
      <c r="RZG18" s="257"/>
      <c r="RZH18" s="257"/>
      <c r="RZI18" s="257"/>
      <c r="RZJ18" s="257"/>
      <c r="RZK18" s="257"/>
      <c r="RZL18" s="257"/>
      <c r="RZM18" s="257"/>
      <c r="RZN18" s="257"/>
      <c r="RZO18" s="257"/>
      <c r="RZP18" s="257"/>
      <c r="RZQ18" s="257"/>
      <c r="RZR18" s="257"/>
      <c r="RZS18" s="257"/>
      <c r="RZT18" s="257"/>
      <c r="RZU18" s="257"/>
      <c r="RZV18" s="257"/>
      <c r="RZW18" s="257"/>
      <c r="RZX18" s="257"/>
      <c r="RZY18" s="257"/>
      <c r="RZZ18" s="257"/>
      <c r="SAA18" s="257"/>
      <c r="SAB18" s="257"/>
      <c r="SAC18" s="257"/>
      <c r="SAD18" s="257"/>
      <c r="SAE18" s="257"/>
      <c r="SAF18" s="257"/>
      <c r="SAG18" s="257"/>
      <c r="SAH18" s="257"/>
      <c r="SAI18" s="257"/>
      <c r="SAJ18" s="257"/>
      <c r="SAK18" s="257"/>
      <c r="SAL18" s="257"/>
      <c r="SAM18" s="257"/>
      <c r="SAN18" s="257"/>
      <c r="SAO18" s="257"/>
      <c r="SAP18" s="257"/>
      <c r="SAQ18" s="257"/>
      <c r="SAR18" s="257"/>
      <c r="SAS18" s="257"/>
      <c r="SAT18" s="257"/>
      <c r="SAU18" s="257"/>
      <c r="SAV18" s="257"/>
      <c r="SAW18" s="257"/>
      <c r="SAX18" s="257"/>
      <c r="SAY18" s="257"/>
      <c r="SAZ18" s="257"/>
      <c r="SBA18" s="257"/>
      <c r="SBB18" s="257"/>
      <c r="SBC18" s="257"/>
      <c r="SBD18" s="257"/>
      <c r="SBE18" s="257"/>
      <c r="SBF18" s="257"/>
      <c r="SBG18" s="257"/>
      <c r="SBH18" s="257"/>
      <c r="SBI18" s="257"/>
      <c r="SBJ18" s="257"/>
      <c r="SBK18" s="257"/>
      <c r="SBL18" s="257"/>
      <c r="SBM18" s="257"/>
      <c r="SBN18" s="257"/>
      <c r="SBO18" s="257"/>
      <c r="SBP18" s="257"/>
      <c r="SBQ18" s="257"/>
      <c r="SBR18" s="257"/>
      <c r="SBS18" s="257"/>
      <c r="SBT18" s="257"/>
      <c r="SBU18" s="257"/>
      <c r="SBV18" s="257"/>
      <c r="SBW18" s="257"/>
      <c r="SBX18" s="257"/>
      <c r="SBY18" s="257"/>
      <c r="SBZ18" s="257"/>
      <c r="SCA18" s="257"/>
      <c r="SCB18" s="257"/>
      <c r="SCC18" s="257"/>
      <c r="SCD18" s="257"/>
      <c r="SCE18" s="257"/>
      <c r="SCF18" s="257"/>
      <c r="SCG18" s="257"/>
      <c r="SCH18" s="257"/>
      <c r="SCI18" s="257"/>
      <c r="SCJ18" s="257"/>
      <c r="SCK18" s="257"/>
      <c r="SCL18" s="257"/>
      <c r="SCM18" s="257"/>
      <c r="SCN18" s="257"/>
      <c r="SCO18" s="257"/>
      <c r="SCP18" s="257"/>
      <c r="SCQ18" s="257"/>
      <c r="SCR18" s="257"/>
      <c r="SCS18" s="257"/>
      <c r="SCT18" s="257"/>
      <c r="SCU18" s="257"/>
      <c r="SCV18" s="257"/>
      <c r="SCW18" s="257"/>
      <c r="SCX18" s="257"/>
      <c r="SCY18" s="257"/>
      <c r="SCZ18" s="257"/>
      <c r="SDA18" s="257"/>
      <c r="SDB18" s="257"/>
      <c r="SDC18" s="257"/>
      <c r="SDD18" s="257"/>
      <c r="SDE18" s="257"/>
      <c r="SDF18" s="257"/>
      <c r="SDG18" s="257"/>
      <c r="SDH18" s="257"/>
      <c r="SDI18" s="257"/>
      <c r="SDJ18" s="257"/>
      <c r="SDK18" s="257"/>
      <c r="SDL18" s="257"/>
      <c r="SDM18" s="257"/>
      <c r="SDN18" s="257"/>
      <c r="SDO18" s="257"/>
      <c r="SDP18" s="257"/>
      <c r="SDQ18" s="257"/>
      <c r="SDR18" s="257"/>
      <c r="SDS18" s="257"/>
      <c r="SDT18" s="257"/>
      <c r="SDU18" s="257"/>
      <c r="SDV18" s="257"/>
      <c r="SDW18" s="257"/>
      <c r="SDX18" s="257"/>
      <c r="SDY18" s="257"/>
      <c r="SDZ18" s="257"/>
      <c r="SEA18" s="257"/>
      <c r="SEB18" s="257"/>
      <c r="SEC18" s="257"/>
      <c r="SED18" s="257"/>
      <c r="SEE18" s="257"/>
      <c r="SEF18" s="257"/>
      <c r="SEG18" s="257"/>
      <c r="SEH18" s="257"/>
      <c r="SEI18" s="257"/>
      <c r="SEJ18" s="257"/>
      <c r="SEK18" s="257"/>
      <c r="SEL18" s="257"/>
      <c r="SEM18" s="257"/>
      <c r="SEN18" s="257"/>
      <c r="SEO18" s="257"/>
      <c r="SEP18" s="257"/>
      <c r="SEQ18" s="257"/>
      <c r="SER18" s="257"/>
      <c r="SES18" s="257"/>
      <c r="SET18" s="257"/>
      <c r="SEU18" s="257"/>
      <c r="SEV18" s="257"/>
      <c r="SEW18" s="257"/>
      <c r="SEX18" s="257"/>
      <c r="SEY18" s="257"/>
      <c r="SEZ18" s="257"/>
      <c r="SFA18" s="257"/>
      <c r="SFB18" s="257"/>
      <c r="SFC18" s="257"/>
      <c r="SFD18" s="257"/>
      <c r="SFE18" s="257"/>
      <c r="SFF18" s="257"/>
      <c r="SFG18" s="257"/>
      <c r="SFH18" s="257"/>
      <c r="SFI18" s="257"/>
      <c r="SFJ18" s="257"/>
      <c r="SFK18" s="257"/>
      <c r="SFL18" s="257"/>
      <c r="SFM18" s="257"/>
      <c r="SFN18" s="257"/>
      <c r="SFO18" s="257"/>
      <c r="SFP18" s="257"/>
      <c r="SFQ18" s="257"/>
      <c r="SFR18" s="257"/>
      <c r="SFS18" s="257"/>
      <c r="SFT18" s="257"/>
      <c r="SFU18" s="257"/>
      <c r="SFV18" s="257"/>
      <c r="SFW18" s="257"/>
      <c r="SFX18" s="257"/>
      <c r="SFY18" s="257"/>
      <c r="SFZ18" s="257"/>
      <c r="SGA18" s="257"/>
      <c r="SGB18" s="257"/>
      <c r="SGC18" s="257"/>
      <c r="SGD18" s="257"/>
      <c r="SGE18" s="257"/>
      <c r="SGF18" s="257"/>
      <c r="SGG18" s="257"/>
      <c r="SGH18" s="257"/>
      <c r="SGI18" s="257"/>
      <c r="SGJ18" s="257"/>
      <c r="SGK18" s="257"/>
      <c r="SGL18" s="257"/>
      <c r="SGM18" s="257"/>
      <c r="SGN18" s="257"/>
      <c r="SGO18" s="257"/>
      <c r="SGP18" s="257"/>
      <c r="SGQ18" s="257"/>
      <c r="SGR18" s="257"/>
      <c r="SGS18" s="257"/>
      <c r="SGT18" s="257"/>
      <c r="SGU18" s="257"/>
      <c r="SGV18" s="257"/>
      <c r="SGW18" s="257"/>
      <c r="SGX18" s="257"/>
      <c r="SGY18" s="257"/>
      <c r="SGZ18" s="257"/>
      <c r="SHA18" s="257"/>
      <c r="SHB18" s="257"/>
      <c r="SHC18" s="257"/>
      <c r="SHD18" s="257"/>
      <c r="SHE18" s="257"/>
      <c r="SHF18" s="257"/>
      <c r="SHG18" s="257"/>
      <c r="SHH18" s="257"/>
      <c r="SHI18" s="257"/>
      <c r="SHJ18" s="257"/>
      <c r="SHK18" s="257"/>
      <c r="SHL18" s="257"/>
      <c r="SHM18" s="257"/>
      <c r="SHN18" s="257"/>
      <c r="SHO18" s="257"/>
      <c r="SHP18" s="257"/>
      <c r="SHQ18" s="257"/>
      <c r="SHR18" s="257"/>
      <c r="SHS18" s="257"/>
      <c r="SHT18" s="257"/>
      <c r="SHU18" s="257"/>
      <c r="SHV18" s="257"/>
      <c r="SHW18" s="257"/>
      <c r="SHX18" s="257"/>
      <c r="SHY18" s="257"/>
      <c r="SHZ18" s="257"/>
      <c r="SIA18" s="257"/>
      <c r="SIB18" s="257"/>
      <c r="SIC18" s="257"/>
      <c r="SID18" s="257"/>
      <c r="SIE18" s="257"/>
      <c r="SIF18" s="257"/>
      <c r="SIG18" s="257"/>
      <c r="SIH18" s="257"/>
      <c r="SII18" s="257"/>
      <c r="SIJ18" s="257"/>
      <c r="SIK18" s="257"/>
      <c r="SIL18" s="257"/>
      <c r="SIM18" s="257"/>
      <c r="SIN18" s="257"/>
      <c r="SIO18" s="257"/>
      <c r="SIP18" s="257"/>
      <c r="SIQ18" s="257"/>
      <c r="SIR18" s="257"/>
      <c r="SIS18" s="257"/>
      <c r="SIT18" s="257"/>
      <c r="SIU18" s="257"/>
      <c r="SIV18" s="257"/>
      <c r="SIW18" s="257"/>
      <c r="SIX18" s="257"/>
      <c r="SIY18" s="257"/>
      <c r="SIZ18" s="257"/>
      <c r="SJA18" s="257"/>
      <c r="SJB18" s="257"/>
      <c r="SJC18" s="257"/>
      <c r="SJD18" s="257"/>
      <c r="SJE18" s="257"/>
      <c r="SJF18" s="257"/>
      <c r="SJG18" s="257"/>
      <c r="SJH18" s="257"/>
      <c r="SJI18" s="257"/>
      <c r="SJJ18" s="257"/>
      <c r="SJK18" s="257"/>
      <c r="SJL18" s="257"/>
      <c r="SJM18" s="257"/>
      <c r="SJN18" s="257"/>
      <c r="SJO18" s="257"/>
      <c r="SJP18" s="257"/>
      <c r="SJQ18" s="257"/>
      <c r="SJR18" s="257"/>
      <c r="SJS18" s="257"/>
      <c r="SJT18" s="257"/>
      <c r="SJU18" s="257"/>
      <c r="SJV18" s="257"/>
      <c r="SJW18" s="257"/>
      <c r="SJX18" s="257"/>
      <c r="SJY18" s="257"/>
      <c r="SJZ18" s="257"/>
      <c r="SKA18" s="257"/>
      <c r="SKB18" s="257"/>
      <c r="SKC18" s="257"/>
      <c r="SKD18" s="257"/>
      <c r="SKE18" s="257"/>
      <c r="SKF18" s="257"/>
      <c r="SKG18" s="257"/>
      <c r="SKH18" s="257"/>
      <c r="SKI18" s="257"/>
      <c r="SKJ18" s="257"/>
      <c r="SKK18" s="257"/>
      <c r="SKL18" s="257"/>
      <c r="SKM18" s="257"/>
      <c r="SKN18" s="257"/>
      <c r="SKO18" s="257"/>
      <c r="SKP18" s="257"/>
      <c r="SKQ18" s="257"/>
      <c r="SKR18" s="257"/>
      <c r="SKS18" s="257"/>
      <c r="SKT18" s="257"/>
      <c r="SKU18" s="257"/>
      <c r="SKV18" s="257"/>
      <c r="SKW18" s="257"/>
      <c r="SKX18" s="257"/>
      <c r="SKY18" s="257"/>
      <c r="SKZ18" s="257"/>
      <c r="SLA18" s="257"/>
      <c r="SLB18" s="257"/>
      <c r="SLC18" s="257"/>
      <c r="SLD18" s="257"/>
      <c r="SLE18" s="257"/>
      <c r="SLF18" s="257"/>
      <c r="SLG18" s="257"/>
      <c r="SLH18" s="257"/>
      <c r="SLI18" s="257"/>
      <c r="SLJ18" s="257"/>
      <c r="SLK18" s="257"/>
      <c r="SLL18" s="257"/>
      <c r="SLM18" s="257"/>
      <c r="SLN18" s="257"/>
      <c r="SLO18" s="257"/>
      <c r="SLP18" s="257"/>
      <c r="SLQ18" s="257"/>
      <c r="SLR18" s="257"/>
      <c r="SLS18" s="257"/>
      <c r="SLT18" s="257"/>
      <c r="SLU18" s="257"/>
      <c r="SLV18" s="257"/>
      <c r="SLW18" s="257"/>
      <c r="SLX18" s="257"/>
      <c r="SLY18" s="257"/>
      <c r="SLZ18" s="257"/>
      <c r="SMA18" s="257"/>
      <c r="SMB18" s="257"/>
      <c r="SMC18" s="257"/>
      <c r="SMD18" s="257"/>
      <c r="SME18" s="257"/>
      <c r="SMF18" s="257"/>
      <c r="SMG18" s="257"/>
      <c r="SMH18" s="257"/>
      <c r="SMI18" s="257"/>
      <c r="SMJ18" s="257"/>
      <c r="SMK18" s="257"/>
      <c r="SML18" s="257"/>
      <c r="SMM18" s="257"/>
      <c r="SMN18" s="257"/>
      <c r="SMO18" s="257"/>
      <c r="SMP18" s="257"/>
      <c r="SMQ18" s="257"/>
      <c r="SMR18" s="257"/>
      <c r="SMS18" s="257"/>
      <c r="SMT18" s="257"/>
      <c r="SMU18" s="257"/>
      <c r="SMV18" s="257"/>
      <c r="SMW18" s="257"/>
      <c r="SMX18" s="257"/>
      <c r="SMY18" s="257"/>
      <c r="SMZ18" s="257"/>
      <c r="SNA18" s="257"/>
      <c r="SNB18" s="257"/>
      <c r="SNC18" s="257"/>
      <c r="SND18" s="257"/>
      <c r="SNE18" s="257"/>
      <c r="SNF18" s="257"/>
      <c r="SNG18" s="257"/>
      <c r="SNH18" s="257"/>
      <c r="SNI18" s="257"/>
      <c r="SNJ18" s="257"/>
      <c r="SNK18" s="257"/>
      <c r="SNL18" s="257"/>
      <c r="SNM18" s="257"/>
      <c r="SNN18" s="257"/>
      <c r="SNO18" s="257"/>
      <c r="SNP18" s="257"/>
      <c r="SNQ18" s="257"/>
      <c r="SNR18" s="257"/>
      <c r="SNS18" s="257"/>
      <c r="SNT18" s="257"/>
      <c r="SNU18" s="257"/>
      <c r="SNV18" s="257"/>
      <c r="SNW18" s="257"/>
      <c r="SNX18" s="257"/>
      <c r="SNY18" s="257"/>
      <c r="SNZ18" s="257"/>
      <c r="SOA18" s="257"/>
      <c r="SOB18" s="257"/>
      <c r="SOC18" s="257"/>
      <c r="SOD18" s="257"/>
      <c r="SOE18" s="257"/>
      <c r="SOF18" s="257"/>
      <c r="SOG18" s="257"/>
      <c r="SOH18" s="257"/>
      <c r="SOI18" s="257"/>
      <c r="SOJ18" s="257"/>
      <c r="SOK18" s="257"/>
      <c r="SOL18" s="257"/>
      <c r="SOM18" s="257"/>
      <c r="SON18" s="257"/>
      <c r="SOO18" s="257"/>
      <c r="SOP18" s="257"/>
      <c r="SOQ18" s="257"/>
      <c r="SOR18" s="257"/>
      <c r="SOS18" s="257"/>
      <c r="SOT18" s="257"/>
      <c r="SOU18" s="257"/>
      <c r="SOV18" s="257"/>
      <c r="SOW18" s="257"/>
      <c r="SOX18" s="257"/>
      <c r="SOY18" s="257"/>
      <c r="SOZ18" s="257"/>
      <c r="SPA18" s="257"/>
      <c r="SPB18" s="257"/>
      <c r="SPC18" s="257"/>
      <c r="SPD18" s="257"/>
      <c r="SPE18" s="257"/>
      <c r="SPF18" s="257"/>
      <c r="SPG18" s="257"/>
      <c r="SPH18" s="257"/>
      <c r="SPI18" s="257"/>
      <c r="SPJ18" s="257"/>
      <c r="SPK18" s="257"/>
      <c r="SPL18" s="257"/>
      <c r="SPM18" s="257"/>
      <c r="SPN18" s="257"/>
      <c r="SPO18" s="257"/>
      <c r="SPP18" s="257"/>
      <c r="SPQ18" s="257"/>
      <c r="SPR18" s="257"/>
      <c r="SPS18" s="257"/>
      <c r="SPT18" s="257"/>
      <c r="SPU18" s="257"/>
      <c r="SPV18" s="257"/>
      <c r="SPW18" s="257"/>
      <c r="SPX18" s="257"/>
      <c r="SPY18" s="257"/>
      <c r="SPZ18" s="257"/>
      <c r="SQA18" s="257"/>
      <c r="SQB18" s="257"/>
      <c r="SQC18" s="257"/>
      <c r="SQD18" s="257"/>
      <c r="SQE18" s="257"/>
      <c r="SQF18" s="257"/>
      <c r="SQG18" s="257"/>
      <c r="SQH18" s="257"/>
      <c r="SQI18" s="257"/>
      <c r="SQJ18" s="257"/>
      <c r="SQK18" s="257"/>
      <c r="SQL18" s="257"/>
      <c r="SQM18" s="257"/>
      <c r="SQN18" s="257"/>
      <c r="SQO18" s="257"/>
      <c r="SQP18" s="257"/>
      <c r="SQQ18" s="257"/>
      <c r="SQR18" s="257"/>
      <c r="SQS18" s="257"/>
      <c r="SQT18" s="257"/>
      <c r="SQU18" s="257"/>
      <c r="SQV18" s="257"/>
      <c r="SQW18" s="257"/>
      <c r="SQX18" s="257"/>
      <c r="SQY18" s="257"/>
      <c r="SQZ18" s="257"/>
      <c r="SRA18" s="257"/>
      <c r="SRB18" s="257"/>
      <c r="SRC18" s="257"/>
      <c r="SRD18" s="257"/>
      <c r="SRE18" s="257"/>
      <c r="SRF18" s="257"/>
      <c r="SRG18" s="257"/>
      <c r="SRH18" s="257"/>
      <c r="SRI18" s="257"/>
      <c r="SRJ18" s="257"/>
      <c r="SRK18" s="257"/>
      <c r="SRL18" s="257"/>
      <c r="SRM18" s="257"/>
      <c r="SRN18" s="257"/>
      <c r="SRO18" s="257"/>
      <c r="SRP18" s="257"/>
      <c r="SRQ18" s="257"/>
      <c r="SRR18" s="257"/>
      <c r="SRS18" s="257"/>
      <c r="SRT18" s="257"/>
      <c r="SRU18" s="257"/>
      <c r="SRV18" s="257"/>
      <c r="SRW18" s="257"/>
      <c r="SRX18" s="257"/>
      <c r="SRY18" s="257"/>
      <c r="SRZ18" s="257"/>
      <c r="SSA18" s="257"/>
      <c r="SSB18" s="257"/>
      <c r="SSC18" s="257"/>
      <c r="SSD18" s="257"/>
      <c r="SSE18" s="257"/>
      <c r="SSF18" s="257"/>
      <c r="SSG18" s="257"/>
      <c r="SSH18" s="257"/>
      <c r="SSI18" s="257"/>
      <c r="SSJ18" s="257"/>
      <c r="SSK18" s="257"/>
      <c r="SSL18" s="257"/>
      <c r="SSM18" s="257"/>
      <c r="SSN18" s="257"/>
      <c r="SSO18" s="257"/>
      <c r="SSP18" s="257"/>
      <c r="SSQ18" s="257"/>
      <c r="SSR18" s="257"/>
      <c r="SSS18" s="257"/>
      <c r="SST18" s="257"/>
      <c r="SSU18" s="257"/>
      <c r="SSV18" s="257"/>
      <c r="SSW18" s="257"/>
      <c r="SSX18" s="257"/>
      <c r="SSY18" s="257"/>
      <c r="SSZ18" s="257"/>
      <c r="STA18" s="257"/>
      <c r="STB18" s="257"/>
      <c r="STC18" s="257"/>
      <c r="STD18" s="257"/>
      <c r="STE18" s="257"/>
      <c r="STF18" s="257"/>
      <c r="STG18" s="257"/>
      <c r="STH18" s="257"/>
      <c r="STI18" s="257"/>
      <c r="STJ18" s="257"/>
      <c r="STK18" s="257"/>
      <c r="STL18" s="257"/>
      <c r="STM18" s="257"/>
      <c r="STN18" s="257"/>
      <c r="STO18" s="257"/>
      <c r="STP18" s="257"/>
      <c r="STQ18" s="257"/>
      <c r="STR18" s="257"/>
      <c r="STS18" s="257"/>
      <c r="STT18" s="257"/>
      <c r="STU18" s="257"/>
      <c r="STV18" s="257"/>
      <c r="STW18" s="257"/>
      <c r="STX18" s="257"/>
      <c r="STY18" s="257"/>
      <c r="STZ18" s="257"/>
      <c r="SUA18" s="257"/>
      <c r="SUB18" s="257"/>
      <c r="SUC18" s="257"/>
      <c r="SUD18" s="257"/>
      <c r="SUE18" s="257"/>
      <c r="SUF18" s="257"/>
      <c r="SUG18" s="257"/>
      <c r="SUH18" s="257"/>
      <c r="SUI18" s="257"/>
      <c r="SUJ18" s="257"/>
      <c r="SUK18" s="257"/>
      <c r="SUL18" s="257"/>
      <c r="SUM18" s="257"/>
      <c r="SUN18" s="257"/>
      <c r="SUO18" s="257"/>
      <c r="SUP18" s="257"/>
      <c r="SUQ18" s="257"/>
      <c r="SUR18" s="257"/>
      <c r="SUS18" s="257"/>
      <c r="SUT18" s="257"/>
      <c r="SUU18" s="257"/>
      <c r="SUV18" s="257"/>
      <c r="SUW18" s="257"/>
      <c r="SUX18" s="257"/>
      <c r="SUY18" s="257"/>
      <c r="SUZ18" s="257"/>
      <c r="SVA18" s="257"/>
      <c r="SVB18" s="257"/>
      <c r="SVC18" s="257"/>
      <c r="SVD18" s="257"/>
      <c r="SVE18" s="257"/>
      <c r="SVF18" s="257"/>
      <c r="SVG18" s="257"/>
      <c r="SVH18" s="257"/>
      <c r="SVI18" s="257"/>
      <c r="SVJ18" s="257"/>
      <c r="SVK18" s="257"/>
      <c r="SVL18" s="257"/>
      <c r="SVM18" s="257"/>
      <c r="SVN18" s="257"/>
      <c r="SVO18" s="257"/>
      <c r="SVP18" s="257"/>
      <c r="SVQ18" s="257"/>
      <c r="SVR18" s="257"/>
      <c r="SVS18" s="257"/>
      <c r="SVT18" s="257"/>
      <c r="SVU18" s="257"/>
      <c r="SVV18" s="257"/>
      <c r="SVW18" s="257"/>
      <c r="SVX18" s="257"/>
      <c r="SVY18" s="257"/>
      <c r="SVZ18" s="257"/>
      <c r="SWA18" s="257"/>
      <c r="SWB18" s="257"/>
      <c r="SWC18" s="257"/>
      <c r="SWD18" s="257"/>
      <c r="SWE18" s="257"/>
      <c r="SWF18" s="257"/>
      <c r="SWG18" s="257"/>
      <c r="SWH18" s="257"/>
      <c r="SWI18" s="257"/>
      <c r="SWJ18" s="257"/>
      <c r="SWK18" s="257"/>
      <c r="SWL18" s="257"/>
      <c r="SWM18" s="257"/>
      <c r="SWN18" s="257"/>
      <c r="SWO18" s="257"/>
      <c r="SWP18" s="257"/>
      <c r="SWQ18" s="257"/>
      <c r="SWR18" s="257"/>
      <c r="SWS18" s="257"/>
      <c r="SWT18" s="257"/>
      <c r="SWU18" s="257"/>
      <c r="SWV18" s="257"/>
      <c r="SWW18" s="257"/>
      <c r="SWX18" s="257"/>
      <c r="SWY18" s="257"/>
      <c r="SWZ18" s="257"/>
      <c r="SXA18" s="257"/>
      <c r="SXB18" s="257"/>
      <c r="SXC18" s="257"/>
      <c r="SXD18" s="257"/>
      <c r="SXE18" s="257"/>
      <c r="SXF18" s="257"/>
      <c r="SXG18" s="257"/>
      <c r="SXH18" s="257"/>
      <c r="SXI18" s="257"/>
      <c r="SXJ18" s="257"/>
      <c r="SXK18" s="257"/>
      <c r="SXL18" s="257"/>
      <c r="SXM18" s="257"/>
      <c r="SXN18" s="257"/>
      <c r="SXO18" s="257"/>
      <c r="SXP18" s="257"/>
      <c r="SXQ18" s="257"/>
      <c r="SXR18" s="257"/>
      <c r="SXS18" s="257"/>
      <c r="SXT18" s="257"/>
      <c r="SXU18" s="257"/>
      <c r="SXV18" s="257"/>
      <c r="SXW18" s="257"/>
      <c r="SXX18" s="257"/>
      <c r="SXY18" s="257"/>
      <c r="SXZ18" s="257"/>
      <c r="SYA18" s="257"/>
      <c r="SYB18" s="257"/>
      <c r="SYC18" s="257"/>
      <c r="SYD18" s="257"/>
      <c r="SYE18" s="257"/>
      <c r="SYF18" s="257"/>
      <c r="SYG18" s="257"/>
      <c r="SYH18" s="257"/>
      <c r="SYI18" s="257"/>
      <c r="SYJ18" s="257"/>
      <c r="SYK18" s="257"/>
      <c r="SYL18" s="257"/>
      <c r="SYM18" s="257"/>
      <c r="SYN18" s="257"/>
      <c r="SYO18" s="257"/>
      <c r="SYP18" s="257"/>
      <c r="SYQ18" s="257"/>
      <c r="SYR18" s="257"/>
      <c r="SYS18" s="257"/>
      <c r="SYT18" s="257"/>
      <c r="SYU18" s="257"/>
      <c r="SYV18" s="257"/>
      <c r="SYW18" s="257"/>
      <c r="SYX18" s="257"/>
      <c r="SYY18" s="257"/>
      <c r="SYZ18" s="257"/>
      <c r="SZA18" s="257"/>
      <c r="SZB18" s="257"/>
      <c r="SZC18" s="257"/>
      <c r="SZD18" s="257"/>
      <c r="SZE18" s="257"/>
      <c r="SZF18" s="257"/>
      <c r="SZG18" s="257"/>
      <c r="SZH18" s="257"/>
      <c r="SZI18" s="257"/>
      <c r="SZJ18" s="257"/>
      <c r="SZK18" s="257"/>
      <c r="SZL18" s="257"/>
      <c r="SZM18" s="257"/>
      <c r="SZN18" s="257"/>
      <c r="SZO18" s="257"/>
      <c r="SZP18" s="257"/>
      <c r="SZQ18" s="257"/>
      <c r="SZR18" s="257"/>
      <c r="SZS18" s="257"/>
      <c r="SZT18" s="257"/>
      <c r="SZU18" s="257"/>
      <c r="SZV18" s="257"/>
      <c r="SZW18" s="257"/>
      <c r="SZX18" s="257"/>
      <c r="SZY18" s="257"/>
      <c r="SZZ18" s="257"/>
      <c r="TAA18" s="257"/>
      <c r="TAB18" s="257"/>
      <c r="TAC18" s="257"/>
      <c r="TAD18" s="257"/>
      <c r="TAE18" s="257"/>
      <c r="TAF18" s="257"/>
      <c r="TAG18" s="257"/>
      <c r="TAH18" s="257"/>
      <c r="TAI18" s="257"/>
      <c r="TAJ18" s="257"/>
      <c r="TAK18" s="257"/>
      <c r="TAL18" s="257"/>
      <c r="TAM18" s="257"/>
      <c r="TAN18" s="257"/>
      <c r="TAO18" s="257"/>
      <c r="TAP18" s="257"/>
      <c r="TAQ18" s="257"/>
      <c r="TAR18" s="257"/>
      <c r="TAS18" s="257"/>
      <c r="TAT18" s="257"/>
      <c r="TAU18" s="257"/>
      <c r="TAV18" s="257"/>
      <c r="TAW18" s="257"/>
      <c r="TAX18" s="257"/>
      <c r="TAY18" s="257"/>
      <c r="TAZ18" s="257"/>
      <c r="TBA18" s="257"/>
      <c r="TBB18" s="257"/>
      <c r="TBC18" s="257"/>
      <c r="TBD18" s="257"/>
      <c r="TBE18" s="257"/>
      <c r="TBF18" s="257"/>
      <c r="TBG18" s="257"/>
      <c r="TBH18" s="257"/>
      <c r="TBI18" s="257"/>
      <c r="TBJ18" s="257"/>
      <c r="TBK18" s="257"/>
      <c r="TBL18" s="257"/>
      <c r="TBM18" s="257"/>
      <c r="TBN18" s="257"/>
      <c r="TBO18" s="257"/>
      <c r="TBP18" s="257"/>
      <c r="TBQ18" s="257"/>
      <c r="TBR18" s="257"/>
      <c r="TBS18" s="257"/>
      <c r="TBT18" s="257"/>
      <c r="TBU18" s="257"/>
      <c r="TBV18" s="257"/>
      <c r="TBW18" s="257"/>
      <c r="TBX18" s="257"/>
      <c r="TBY18" s="257"/>
      <c r="TBZ18" s="257"/>
      <c r="TCA18" s="257"/>
      <c r="TCB18" s="257"/>
      <c r="TCC18" s="257"/>
      <c r="TCD18" s="257"/>
      <c r="TCE18" s="257"/>
      <c r="TCF18" s="257"/>
      <c r="TCG18" s="257"/>
      <c r="TCH18" s="257"/>
      <c r="TCI18" s="257"/>
      <c r="TCJ18" s="257"/>
      <c r="TCK18" s="257"/>
      <c r="TCL18" s="257"/>
      <c r="TCM18" s="257"/>
      <c r="TCN18" s="257"/>
      <c r="TCO18" s="257"/>
      <c r="TCP18" s="257"/>
      <c r="TCQ18" s="257"/>
      <c r="TCR18" s="257"/>
      <c r="TCS18" s="257"/>
      <c r="TCT18" s="257"/>
      <c r="TCU18" s="257"/>
      <c r="TCV18" s="257"/>
      <c r="TCW18" s="257"/>
      <c r="TCX18" s="257"/>
      <c r="TCY18" s="257"/>
      <c r="TCZ18" s="257"/>
      <c r="TDA18" s="257"/>
      <c r="TDB18" s="257"/>
      <c r="TDC18" s="257"/>
      <c r="TDD18" s="257"/>
      <c r="TDE18" s="257"/>
      <c r="TDF18" s="257"/>
      <c r="TDG18" s="257"/>
      <c r="TDH18" s="257"/>
      <c r="TDI18" s="257"/>
      <c r="TDJ18" s="257"/>
      <c r="TDK18" s="257"/>
      <c r="TDL18" s="257"/>
      <c r="TDM18" s="257"/>
      <c r="TDN18" s="257"/>
      <c r="TDO18" s="257"/>
      <c r="TDP18" s="257"/>
      <c r="TDQ18" s="257"/>
      <c r="TDR18" s="257"/>
      <c r="TDS18" s="257"/>
      <c r="TDT18" s="257"/>
      <c r="TDU18" s="257"/>
      <c r="TDV18" s="257"/>
      <c r="TDW18" s="257"/>
      <c r="TDX18" s="257"/>
      <c r="TDY18" s="257"/>
      <c r="TDZ18" s="257"/>
      <c r="TEA18" s="257"/>
      <c r="TEB18" s="257"/>
      <c r="TEC18" s="257"/>
      <c r="TED18" s="257"/>
      <c r="TEE18" s="257"/>
      <c r="TEF18" s="257"/>
      <c r="TEG18" s="257"/>
      <c r="TEH18" s="257"/>
      <c r="TEI18" s="257"/>
      <c r="TEJ18" s="257"/>
      <c r="TEK18" s="257"/>
      <c r="TEL18" s="257"/>
      <c r="TEM18" s="257"/>
      <c r="TEN18" s="257"/>
      <c r="TEO18" s="257"/>
      <c r="TEP18" s="257"/>
      <c r="TEQ18" s="257"/>
      <c r="TER18" s="257"/>
      <c r="TES18" s="257"/>
      <c r="TET18" s="257"/>
      <c r="TEU18" s="257"/>
      <c r="TEV18" s="257"/>
      <c r="TEW18" s="257"/>
      <c r="TEX18" s="257"/>
      <c r="TEY18" s="257"/>
      <c r="TEZ18" s="257"/>
      <c r="TFA18" s="257"/>
      <c r="TFB18" s="257"/>
      <c r="TFC18" s="257"/>
      <c r="TFD18" s="257"/>
      <c r="TFE18" s="257"/>
      <c r="TFF18" s="257"/>
      <c r="TFG18" s="257"/>
      <c r="TFH18" s="257"/>
      <c r="TFI18" s="257"/>
      <c r="TFJ18" s="257"/>
      <c r="TFK18" s="257"/>
      <c r="TFL18" s="257"/>
      <c r="TFM18" s="257"/>
      <c r="TFN18" s="257"/>
      <c r="TFO18" s="257"/>
      <c r="TFP18" s="257"/>
      <c r="TFQ18" s="257"/>
      <c r="TFR18" s="257"/>
      <c r="TFS18" s="257"/>
      <c r="TFT18" s="257"/>
      <c r="TFU18" s="257"/>
      <c r="TFV18" s="257"/>
      <c r="TFW18" s="257"/>
      <c r="TFX18" s="257"/>
      <c r="TFY18" s="257"/>
      <c r="TFZ18" s="257"/>
      <c r="TGA18" s="257"/>
      <c r="TGB18" s="257"/>
      <c r="TGC18" s="257"/>
      <c r="TGD18" s="257"/>
      <c r="TGE18" s="257"/>
      <c r="TGF18" s="257"/>
      <c r="TGG18" s="257"/>
      <c r="TGH18" s="257"/>
      <c r="TGI18" s="257"/>
      <c r="TGJ18" s="257"/>
      <c r="TGK18" s="257"/>
      <c r="TGL18" s="257"/>
      <c r="TGM18" s="257"/>
      <c r="TGN18" s="257"/>
      <c r="TGO18" s="257"/>
      <c r="TGP18" s="257"/>
      <c r="TGQ18" s="257"/>
      <c r="TGR18" s="257"/>
      <c r="TGS18" s="257"/>
      <c r="TGT18" s="257"/>
      <c r="TGU18" s="257"/>
      <c r="TGV18" s="257"/>
      <c r="TGW18" s="257"/>
      <c r="TGX18" s="257"/>
      <c r="TGY18" s="257"/>
      <c r="TGZ18" s="257"/>
      <c r="THA18" s="257"/>
      <c r="THB18" s="257"/>
      <c r="THC18" s="257"/>
      <c r="THD18" s="257"/>
      <c r="THE18" s="257"/>
      <c r="THF18" s="257"/>
      <c r="THG18" s="257"/>
      <c r="THH18" s="257"/>
      <c r="THI18" s="257"/>
      <c r="THJ18" s="257"/>
      <c r="THK18" s="257"/>
      <c r="THL18" s="257"/>
      <c r="THM18" s="257"/>
      <c r="THN18" s="257"/>
      <c r="THO18" s="257"/>
      <c r="THP18" s="257"/>
      <c r="THQ18" s="257"/>
      <c r="THR18" s="257"/>
      <c r="THS18" s="257"/>
      <c r="THT18" s="257"/>
      <c r="THU18" s="257"/>
      <c r="THV18" s="257"/>
      <c r="THW18" s="257"/>
      <c r="THX18" s="257"/>
      <c r="THY18" s="257"/>
      <c r="THZ18" s="257"/>
      <c r="TIA18" s="257"/>
      <c r="TIB18" s="257"/>
      <c r="TIC18" s="257"/>
      <c r="TID18" s="257"/>
      <c r="TIE18" s="257"/>
      <c r="TIF18" s="257"/>
      <c r="TIG18" s="257"/>
      <c r="TIH18" s="257"/>
      <c r="TII18" s="257"/>
      <c r="TIJ18" s="257"/>
      <c r="TIK18" s="257"/>
      <c r="TIL18" s="257"/>
      <c r="TIM18" s="257"/>
      <c r="TIN18" s="257"/>
      <c r="TIO18" s="257"/>
      <c r="TIP18" s="257"/>
      <c r="TIQ18" s="257"/>
      <c r="TIR18" s="257"/>
      <c r="TIS18" s="257"/>
      <c r="TIT18" s="257"/>
      <c r="TIU18" s="257"/>
      <c r="TIV18" s="257"/>
      <c r="TIW18" s="257"/>
      <c r="TIX18" s="257"/>
      <c r="TIY18" s="257"/>
      <c r="TIZ18" s="257"/>
      <c r="TJA18" s="257"/>
      <c r="TJB18" s="257"/>
      <c r="TJC18" s="257"/>
      <c r="TJD18" s="257"/>
      <c r="TJE18" s="257"/>
      <c r="TJF18" s="257"/>
      <c r="TJG18" s="257"/>
      <c r="TJH18" s="257"/>
      <c r="TJI18" s="257"/>
      <c r="TJJ18" s="257"/>
      <c r="TJK18" s="257"/>
      <c r="TJL18" s="257"/>
      <c r="TJM18" s="257"/>
      <c r="TJN18" s="257"/>
      <c r="TJO18" s="257"/>
      <c r="TJP18" s="257"/>
      <c r="TJQ18" s="257"/>
      <c r="TJR18" s="257"/>
      <c r="TJS18" s="257"/>
      <c r="TJT18" s="257"/>
      <c r="TJU18" s="257"/>
      <c r="TJV18" s="257"/>
      <c r="TJW18" s="257"/>
      <c r="TJX18" s="257"/>
      <c r="TJY18" s="257"/>
      <c r="TJZ18" s="257"/>
      <c r="TKA18" s="257"/>
      <c r="TKB18" s="257"/>
      <c r="TKC18" s="257"/>
      <c r="TKD18" s="257"/>
      <c r="TKE18" s="257"/>
      <c r="TKF18" s="257"/>
      <c r="TKG18" s="257"/>
      <c r="TKH18" s="257"/>
      <c r="TKI18" s="257"/>
      <c r="TKJ18" s="257"/>
      <c r="TKK18" s="257"/>
      <c r="TKL18" s="257"/>
      <c r="TKM18" s="257"/>
      <c r="TKN18" s="257"/>
      <c r="TKO18" s="257"/>
      <c r="TKP18" s="257"/>
      <c r="TKQ18" s="257"/>
      <c r="TKR18" s="257"/>
      <c r="TKS18" s="257"/>
      <c r="TKT18" s="257"/>
      <c r="TKU18" s="257"/>
      <c r="TKV18" s="257"/>
      <c r="TKW18" s="257"/>
      <c r="TKX18" s="257"/>
      <c r="TKY18" s="257"/>
      <c r="TKZ18" s="257"/>
      <c r="TLA18" s="257"/>
      <c r="TLB18" s="257"/>
      <c r="TLC18" s="257"/>
      <c r="TLD18" s="257"/>
      <c r="TLE18" s="257"/>
      <c r="TLF18" s="257"/>
      <c r="TLG18" s="257"/>
      <c r="TLH18" s="257"/>
      <c r="TLI18" s="257"/>
      <c r="TLJ18" s="257"/>
      <c r="TLK18" s="257"/>
      <c r="TLL18" s="257"/>
      <c r="TLM18" s="257"/>
      <c r="TLN18" s="257"/>
      <c r="TLO18" s="257"/>
      <c r="TLP18" s="257"/>
      <c r="TLQ18" s="257"/>
      <c r="TLR18" s="257"/>
      <c r="TLS18" s="257"/>
      <c r="TLT18" s="257"/>
      <c r="TLU18" s="257"/>
      <c r="TLV18" s="257"/>
      <c r="TLW18" s="257"/>
      <c r="TLX18" s="257"/>
      <c r="TLY18" s="257"/>
      <c r="TLZ18" s="257"/>
      <c r="TMA18" s="257"/>
      <c r="TMB18" s="257"/>
      <c r="TMC18" s="257"/>
      <c r="TMD18" s="257"/>
      <c r="TME18" s="257"/>
      <c r="TMF18" s="257"/>
      <c r="TMG18" s="257"/>
      <c r="TMH18" s="257"/>
      <c r="TMI18" s="257"/>
      <c r="TMJ18" s="257"/>
      <c r="TMK18" s="257"/>
      <c r="TML18" s="257"/>
      <c r="TMM18" s="257"/>
      <c r="TMN18" s="257"/>
      <c r="TMO18" s="257"/>
      <c r="TMP18" s="257"/>
      <c r="TMQ18" s="257"/>
      <c r="TMR18" s="257"/>
      <c r="TMS18" s="257"/>
      <c r="TMT18" s="257"/>
      <c r="TMU18" s="257"/>
      <c r="TMV18" s="257"/>
      <c r="TMW18" s="257"/>
      <c r="TMX18" s="257"/>
      <c r="TMY18" s="257"/>
      <c r="TMZ18" s="257"/>
      <c r="TNA18" s="257"/>
      <c r="TNB18" s="257"/>
      <c r="TNC18" s="257"/>
      <c r="TND18" s="257"/>
      <c r="TNE18" s="257"/>
      <c r="TNF18" s="257"/>
      <c r="TNG18" s="257"/>
      <c r="TNH18" s="257"/>
      <c r="TNI18" s="257"/>
      <c r="TNJ18" s="257"/>
      <c r="TNK18" s="257"/>
      <c r="TNL18" s="257"/>
      <c r="TNM18" s="257"/>
      <c r="TNN18" s="257"/>
      <c r="TNO18" s="257"/>
      <c r="TNP18" s="257"/>
      <c r="TNQ18" s="257"/>
      <c r="TNR18" s="257"/>
      <c r="TNS18" s="257"/>
      <c r="TNT18" s="257"/>
      <c r="TNU18" s="257"/>
      <c r="TNV18" s="257"/>
      <c r="TNW18" s="257"/>
      <c r="TNX18" s="257"/>
      <c r="TNY18" s="257"/>
      <c r="TNZ18" s="257"/>
      <c r="TOA18" s="257"/>
      <c r="TOB18" s="257"/>
      <c r="TOC18" s="257"/>
      <c r="TOD18" s="257"/>
      <c r="TOE18" s="257"/>
      <c r="TOF18" s="257"/>
      <c r="TOG18" s="257"/>
      <c r="TOH18" s="257"/>
      <c r="TOI18" s="257"/>
      <c r="TOJ18" s="257"/>
      <c r="TOK18" s="257"/>
      <c r="TOL18" s="257"/>
      <c r="TOM18" s="257"/>
      <c r="TON18" s="257"/>
      <c r="TOO18" s="257"/>
      <c r="TOP18" s="257"/>
      <c r="TOQ18" s="257"/>
      <c r="TOR18" s="257"/>
      <c r="TOS18" s="257"/>
      <c r="TOT18" s="257"/>
      <c r="TOU18" s="257"/>
      <c r="TOV18" s="257"/>
      <c r="TOW18" s="257"/>
      <c r="TOX18" s="257"/>
      <c r="TOY18" s="257"/>
      <c r="TOZ18" s="257"/>
      <c r="TPA18" s="257"/>
      <c r="TPB18" s="257"/>
      <c r="TPC18" s="257"/>
      <c r="TPD18" s="257"/>
      <c r="TPE18" s="257"/>
      <c r="TPF18" s="257"/>
      <c r="TPG18" s="257"/>
      <c r="TPH18" s="257"/>
      <c r="TPI18" s="257"/>
      <c r="TPJ18" s="257"/>
      <c r="TPK18" s="257"/>
      <c r="TPL18" s="257"/>
      <c r="TPM18" s="257"/>
      <c r="TPN18" s="257"/>
      <c r="TPO18" s="257"/>
      <c r="TPP18" s="257"/>
      <c r="TPQ18" s="257"/>
      <c r="TPR18" s="257"/>
      <c r="TPS18" s="257"/>
      <c r="TPT18" s="257"/>
      <c r="TPU18" s="257"/>
      <c r="TPV18" s="257"/>
      <c r="TPW18" s="257"/>
      <c r="TPX18" s="257"/>
      <c r="TPY18" s="257"/>
      <c r="TPZ18" s="257"/>
      <c r="TQA18" s="257"/>
      <c r="TQB18" s="257"/>
      <c r="TQC18" s="257"/>
      <c r="TQD18" s="257"/>
      <c r="TQE18" s="257"/>
      <c r="TQF18" s="257"/>
      <c r="TQG18" s="257"/>
      <c r="TQH18" s="257"/>
      <c r="TQI18" s="257"/>
      <c r="TQJ18" s="257"/>
      <c r="TQK18" s="257"/>
      <c r="TQL18" s="257"/>
      <c r="TQM18" s="257"/>
      <c r="TQN18" s="257"/>
      <c r="TQO18" s="257"/>
      <c r="TQP18" s="257"/>
      <c r="TQQ18" s="257"/>
      <c r="TQR18" s="257"/>
      <c r="TQS18" s="257"/>
      <c r="TQT18" s="257"/>
      <c r="TQU18" s="257"/>
      <c r="TQV18" s="257"/>
      <c r="TQW18" s="257"/>
      <c r="TQX18" s="257"/>
      <c r="TQY18" s="257"/>
      <c r="TQZ18" s="257"/>
      <c r="TRA18" s="257"/>
      <c r="TRB18" s="257"/>
      <c r="TRC18" s="257"/>
      <c r="TRD18" s="257"/>
      <c r="TRE18" s="257"/>
      <c r="TRF18" s="257"/>
      <c r="TRG18" s="257"/>
      <c r="TRH18" s="257"/>
      <c r="TRI18" s="257"/>
      <c r="TRJ18" s="257"/>
      <c r="TRK18" s="257"/>
      <c r="TRL18" s="257"/>
      <c r="TRM18" s="257"/>
      <c r="TRN18" s="257"/>
      <c r="TRO18" s="257"/>
      <c r="TRP18" s="257"/>
      <c r="TRQ18" s="257"/>
      <c r="TRR18" s="257"/>
      <c r="TRS18" s="257"/>
      <c r="TRT18" s="257"/>
      <c r="TRU18" s="257"/>
      <c r="TRV18" s="257"/>
      <c r="TRW18" s="257"/>
      <c r="TRX18" s="257"/>
      <c r="TRY18" s="257"/>
      <c r="TRZ18" s="257"/>
      <c r="TSA18" s="257"/>
      <c r="TSB18" s="257"/>
      <c r="TSC18" s="257"/>
      <c r="TSD18" s="257"/>
      <c r="TSE18" s="257"/>
      <c r="TSF18" s="257"/>
      <c r="TSG18" s="257"/>
      <c r="TSH18" s="257"/>
      <c r="TSI18" s="257"/>
      <c r="TSJ18" s="257"/>
      <c r="TSK18" s="257"/>
      <c r="TSL18" s="257"/>
      <c r="TSM18" s="257"/>
      <c r="TSN18" s="257"/>
      <c r="TSO18" s="257"/>
      <c r="TSP18" s="257"/>
      <c r="TSQ18" s="257"/>
      <c r="TSR18" s="257"/>
      <c r="TSS18" s="257"/>
      <c r="TST18" s="257"/>
      <c r="TSU18" s="257"/>
      <c r="TSV18" s="257"/>
      <c r="TSW18" s="257"/>
      <c r="TSX18" s="257"/>
      <c r="TSY18" s="257"/>
      <c r="TSZ18" s="257"/>
      <c r="TTA18" s="257"/>
      <c r="TTB18" s="257"/>
      <c r="TTC18" s="257"/>
      <c r="TTD18" s="257"/>
      <c r="TTE18" s="257"/>
      <c r="TTF18" s="257"/>
      <c r="TTG18" s="257"/>
      <c r="TTH18" s="257"/>
      <c r="TTI18" s="257"/>
      <c r="TTJ18" s="257"/>
      <c r="TTK18" s="257"/>
      <c r="TTL18" s="257"/>
      <c r="TTM18" s="257"/>
      <c r="TTN18" s="257"/>
      <c r="TTO18" s="257"/>
      <c r="TTP18" s="257"/>
      <c r="TTQ18" s="257"/>
      <c r="TTR18" s="257"/>
      <c r="TTS18" s="257"/>
      <c r="TTT18" s="257"/>
      <c r="TTU18" s="257"/>
      <c r="TTV18" s="257"/>
      <c r="TTW18" s="257"/>
      <c r="TTX18" s="257"/>
      <c r="TTY18" s="257"/>
      <c r="TTZ18" s="257"/>
      <c r="TUA18" s="257"/>
      <c r="TUB18" s="257"/>
      <c r="TUC18" s="257"/>
      <c r="TUD18" s="257"/>
      <c r="TUE18" s="257"/>
      <c r="TUF18" s="257"/>
      <c r="TUG18" s="257"/>
      <c r="TUH18" s="257"/>
      <c r="TUI18" s="257"/>
      <c r="TUJ18" s="257"/>
      <c r="TUK18" s="257"/>
      <c r="TUL18" s="257"/>
      <c r="TUM18" s="257"/>
      <c r="TUN18" s="257"/>
      <c r="TUO18" s="257"/>
      <c r="TUP18" s="257"/>
      <c r="TUQ18" s="257"/>
      <c r="TUR18" s="257"/>
      <c r="TUS18" s="257"/>
      <c r="TUT18" s="257"/>
      <c r="TUU18" s="257"/>
      <c r="TUV18" s="257"/>
      <c r="TUW18" s="257"/>
      <c r="TUX18" s="257"/>
      <c r="TUY18" s="257"/>
      <c r="TUZ18" s="257"/>
      <c r="TVA18" s="257"/>
      <c r="TVB18" s="257"/>
      <c r="TVC18" s="257"/>
      <c r="TVD18" s="257"/>
      <c r="TVE18" s="257"/>
      <c r="TVF18" s="257"/>
      <c r="TVG18" s="257"/>
      <c r="TVH18" s="257"/>
      <c r="TVI18" s="257"/>
      <c r="TVJ18" s="257"/>
      <c r="TVK18" s="257"/>
      <c r="TVL18" s="257"/>
      <c r="TVM18" s="257"/>
      <c r="TVN18" s="257"/>
      <c r="TVO18" s="257"/>
      <c r="TVP18" s="257"/>
      <c r="TVQ18" s="257"/>
      <c r="TVR18" s="257"/>
      <c r="TVS18" s="257"/>
      <c r="TVT18" s="257"/>
      <c r="TVU18" s="257"/>
      <c r="TVV18" s="257"/>
      <c r="TVW18" s="257"/>
      <c r="TVX18" s="257"/>
      <c r="TVY18" s="257"/>
      <c r="TVZ18" s="257"/>
      <c r="TWA18" s="257"/>
      <c r="TWB18" s="257"/>
      <c r="TWC18" s="257"/>
      <c r="TWD18" s="257"/>
      <c r="TWE18" s="257"/>
      <c r="TWF18" s="257"/>
      <c r="TWG18" s="257"/>
      <c r="TWH18" s="257"/>
      <c r="TWI18" s="257"/>
      <c r="TWJ18" s="257"/>
      <c r="TWK18" s="257"/>
      <c r="TWL18" s="257"/>
      <c r="TWM18" s="257"/>
      <c r="TWN18" s="257"/>
      <c r="TWO18" s="257"/>
      <c r="TWP18" s="257"/>
      <c r="TWQ18" s="257"/>
      <c r="TWR18" s="257"/>
      <c r="TWS18" s="257"/>
      <c r="TWT18" s="257"/>
      <c r="TWU18" s="257"/>
      <c r="TWV18" s="257"/>
      <c r="TWW18" s="257"/>
      <c r="TWX18" s="257"/>
      <c r="TWY18" s="257"/>
      <c r="TWZ18" s="257"/>
      <c r="TXA18" s="257"/>
      <c r="TXB18" s="257"/>
      <c r="TXC18" s="257"/>
      <c r="TXD18" s="257"/>
      <c r="TXE18" s="257"/>
      <c r="TXF18" s="257"/>
      <c r="TXG18" s="257"/>
      <c r="TXH18" s="257"/>
      <c r="TXI18" s="257"/>
      <c r="TXJ18" s="257"/>
      <c r="TXK18" s="257"/>
      <c r="TXL18" s="257"/>
      <c r="TXM18" s="257"/>
      <c r="TXN18" s="257"/>
      <c r="TXO18" s="257"/>
      <c r="TXP18" s="257"/>
      <c r="TXQ18" s="257"/>
      <c r="TXR18" s="257"/>
      <c r="TXS18" s="257"/>
      <c r="TXT18" s="257"/>
      <c r="TXU18" s="257"/>
      <c r="TXV18" s="257"/>
      <c r="TXW18" s="257"/>
      <c r="TXX18" s="257"/>
      <c r="TXY18" s="257"/>
      <c r="TXZ18" s="257"/>
      <c r="TYA18" s="257"/>
      <c r="TYB18" s="257"/>
      <c r="TYC18" s="257"/>
      <c r="TYD18" s="257"/>
      <c r="TYE18" s="257"/>
      <c r="TYF18" s="257"/>
      <c r="TYG18" s="257"/>
      <c r="TYH18" s="257"/>
      <c r="TYI18" s="257"/>
      <c r="TYJ18" s="257"/>
      <c r="TYK18" s="257"/>
      <c r="TYL18" s="257"/>
      <c r="TYM18" s="257"/>
      <c r="TYN18" s="257"/>
      <c r="TYO18" s="257"/>
      <c r="TYP18" s="257"/>
      <c r="TYQ18" s="257"/>
      <c r="TYR18" s="257"/>
      <c r="TYS18" s="257"/>
      <c r="TYT18" s="257"/>
      <c r="TYU18" s="257"/>
      <c r="TYV18" s="257"/>
      <c r="TYW18" s="257"/>
      <c r="TYX18" s="257"/>
      <c r="TYY18" s="257"/>
      <c r="TYZ18" s="257"/>
      <c r="TZA18" s="257"/>
      <c r="TZB18" s="257"/>
      <c r="TZC18" s="257"/>
      <c r="TZD18" s="257"/>
      <c r="TZE18" s="257"/>
      <c r="TZF18" s="257"/>
      <c r="TZG18" s="257"/>
      <c r="TZH18" s="257"/>
      <c r="TZI18" s="257"/>
      <c r="TZJ18" s="257"/>
      <c r="TZK18" s="257"/>
      <c r="TZL18" s="257"/>
      <c r="TZM18" s="257"/>
      <c r="TZN18" s="257"/>
      <c r="TZO18" s="257"/>
      <c r="TZP18" s="257"/>
      <c r="TZQ18" s="257"/>
      <c r="TZR18" s="257"/>
      <c r="TZS18" s="257"/>
      <c r="TZT18" s="257"/>
      <c r="TZU18" s="257"/>
      <c r="TZV18" s="257"/>
      <c r="TZW18" s="257"/>
      <c r="TZX18" s="257"/>
      <c r="TZY18" s="257"/>
      <c r="TZZ18" s="257"/>
      <c r="UAA18" s="257"/>
      <c r="UAB18" s="257"/>
      <c r="UAC18" s="257"/>
      <c r="UAD18" s="257"/>
      <c r="UAE18" s="257"/>
      <c r="UAF18" s="257"/>
      <c r="UAG18" s="257"/>
      <c r="UAH18" s="257"/>
      <c r="UAI18" s="257"/>
      <c r="UAJ18" s="257"/>
      <c r="UAK18" s="257"/>
      <c r="UAL18" s="257"/>
      <c r="UAM18" s="257"/>
      <c r="UAN18" s="257"/>
      <c r="UAO18" s="257"/>
      <c r="UAP18" s="257"/>
      <c r="UAQ18" s="257"/>
      <c r="UAR18" s="257"/>
      <c r="UAS18" s="257"/>
      <c r="UAT18" s="257"/>
      <c r="UAU18" s="257"/>
      <c r="UAV18" s="257"/>
      <c r="UAW18" s="257"/>
      <c r="UAX18" s="257"/>
      <c r="UAY18" s="257"/>
      <c r="UAZ18" s="257"/>
      <c r="UBA18" s="257"/>
      <c r="UBB18" s="257"/>
      <c r="UBC18" s="257"/>
      <c r="UBD18" s="257"/>
      <c r="UBE18" s="257"/>
      <c r="UBF18" s="257"/>
      <c r="UBG18" s="257"/>
      <c r="UBH18" s="257"/>
      <c r="UBI18" s="257"/>
      <c r="UBJ18" s="257"/>
      <c r="UBK18" s="257"/>
      <c r="UBL18" s="257"/>
      <c r="UBM18" s="257"/>
      <c r="UBN18" s="257"/>
      <c r="UBO18" s="257"/>
      <c r="UBP18" s="257"/>
      <c r="UBQ18" s="257"/>
      <c r="UBR18" s="257"/>
      <c r="UBS18" s="257"/>
      <c r="UBT18" s="257"/>
      <c r="UBU18" s="257"/>
      <c r="UBV18" s="257"/>
      <c r="UBW18" s="257"/>
      <c r="UBX18" s="257"/>
      <c r="UBY18" s="257"/>
      <c r="UBZ18" s="257"/>
      <c r="UCA18" s="257"/>
      <c r="UCB18" s="257"/>
      <c r="UCC18" s="257"/>
      <c r="UCD18" s="257"/>
      <c r="UCE18" s="257"/>
      <c r="UCF18" s="257"/>
      <c r="UCG18" s="257"/>
      <c r="UCH18" s="257"/>
      <c r="UCI18" s="257"/>
      <c r="UCJ18" s="257"/>
      <c r="UCK18" s="257"/>
      <c r="UCL18" s="257"/>
      <c r="UCM18" s="257"/>
      <c r="UCN18" s="257"/>
      <c r="UCO18" s="257"/>
      <c r="UCP18" s="257"/>
      <c r="UCQ18" s="257"/>
      <c r="UCR18" s="257"/>
      <c r="UCS18" s="257"/>
      <c r="UCT18" s="257"/>
      <c r="UCU18" s="257"/>
      <c r="UCV18" s="257"/>
      <c r="UCW18" s="257"/>
      <c r="UCX18" s="257"/>
      <c r="UCY18" s="257"/>
      <c r="UCZ18" s="257"/>
      <c r="UDA18" s="257"/>
      <c r="UDB18" s="257"/>
      <c r="UDC18" s="257"/>
      <c r="UDD18" s="257"/>
      <c r="UDE18" s="257"/>
      <c r="UDF18" s="257"/>
      <c r="UDG18" s="257"/>
      <c r="UDH18" s="257"/>
      <c r="UDI18" s="257"/>
      <c r="UDJ18" s="257"/>
      <c r="UDK18" s="257"/>
      <c r="UDL18" s="257"/>
      <c r="UDM18" s="257"/>
      <c r="UDN18" s="257"/>
      <c r="UDO18" s="257"/>
      <c r="UDP18" s="257"/>
      <c r="UDQ18" s="257"/>
      <c r="UDR18" s="257"/>
      <c r="UDS18" s="257"/>
      <c r="UDT18" s="257"/>
      <c r="UDU18" s="257"/>
      <c r="UDV18" s="257"/>
      <c r="UDW18" s="257"/>
      <c r="UDX18" s="257"/>
      <c r="UDY18" s="257"/>
      <c r="UDZ18" s="257"/>
      <c r="UEA18" s="257"/>
      <c r="UEB18" s="257"/>
      <c r="UEC18" s="257"/>
      <c r="UED18" s="257"/>
      <c r="UEE18" s="257"/>
      <c r="UEF18" s="257"/>
      <c r="UEG18" s="257"/>
      <c r="UEH18" s="257"/>
      <c r="UEI18" s="257"/>
      <c r="UEJ18" s="257"/>
      <c r="UEK18" s="257"/>
      <c r="UEL18" s="257"/>
      <c r="UEM18" s="257"/>
      <c r="UEN18" s="257"/>
      <c r="UEO18" s="257"/>
      <c r="UEP18" s="257"/>
      <c r="UEQ18" s="257"/>
      <c r="UER18" s="257"/>
      <c r="UES18" s="257"/>
      <c r="UET18" s="257"/>
      <c r="UEU18" s="257"/>
      <c r="UEV18" s="257"/>
      <c r="UEW18" s="257"/>
      <c r="UEX18" s="257"/>
      <c r="UEY18" s="257"/>
      <c r="UEZ18" s="257"/>
      <c r="UFA18" s="257"/>
      <c r="UFB18" s="257"/>
      <c r="UFC18" s="257"/>
      <c r="UFD18" s="257"/>
      <c r="UFE18" s="257"/>
      <c r="UFF18" s="257"/>
      <c r="UFG18" s="257"/>
      <c r="UFH18" s="257"/>
      <c r="UFI18" s="257"/>
      <c r="UFJ18" s="257"/>
      <c r="UFK18" s="257"/>
      <c r="UFL18" s="257"/>
      <c r="UFM18" s="257"/>
      <c r="UFN18" s="257"/>
      <c r="UFO18" s="257"/>
      <c r="UFP18" s="257"/>
      <c r="UFQ18" s="257"/>
      <c r="UFR18" s="257"/>
      <c r="UFS18" s="257"/>
      <c r="UFT18" s="257"/>
      <c r="UFU18" s="257"/>
      <c r="UFV18" s="257"/>
      <c r="UFW18" s="257"/>
      <c r="UFX18" s="257"/>
      <c r="UFY18" s="257"/>
      <c r="UFZ18" s="257"/>
      <c r="UGA18" s="257"/>
      <c r="UGB18" s="257"/>
      <c r="UGC18" s="257"/>
      <c r="UGD18" s="257"/>
      <c r="UGE18" s="257"/>
      <c r="UGF18" s="257"/>
      <c r="UGG18" s="257"/>
      <c r="UGH18" s="257"/>
      <c r="UGI18" s="257"/>
      <c r="UGJ18" s="257"/>
      <c r="UGK18" s="257"/>
      <c r="UGL18" s="257"/>
      <c r="UGM18" s="257"/>
      <c r="UGN18" s="257"/>
      <c r="UGO18" s="257"/>
      <c r="UGP18" s="257"/>
      <c r="UGQ18" s="257"/>
      <c r="UGR18" s="257"/>
      <c r="UGS18" s="257"/>
      <c r="UGT18" s="257"/>
      <c r="UGU18" s="257"/>
      <c r="UGV18" s="257"/>
      <c r="UGW18" s="257"/>
      <c r="UGX18" s="257"/>
      <c r="UGY18" s="257"/>
      <c r="UGZ18" s="257"/>
      <c r="UHA18" s="257"/>
      <c r="UHB18" s="257"/>
      <c r="UHC18" s="257"/>
      <c r="UHD18" s="257"/>
      <c r="UHE18" s="257"/>
      <c r="UHF18" s="257"/>
      <c r="UHG18" s="257"/>
      <c r="UHH18" s="257"/>
      <c r="UHI18" s="257"/>
      <c r="UHJ18" s="257"/>
      <c r="UHK18" s="257"/>
      <c r="UHL18" s="257"/>
      <c r="UHM18" s="257"/>
      <c r="UHN18" s="257"/>
      <c r="UHO18" s="257"/>
      <c r="UHP18" s="257"/>
      <c r="UHQ18" s="257"/>
      <c r="UHR18" s="257"/>
      <c r="UHS18" s="257"/>
      <c r="UHT18" s="257"/>
      <c r="UHU18" s="257"/>
      <c r="UHV18" s="257"/>
      <c r="UHW18" s="257"/>
      <c r="UHX18" s="257"/>
      <c r="UHY18" s="257"/>
      <c r="UHZ18" s="257"/>
      <c r="UIA18" s="257"/>
      <c r="UIB18" s="257"/>
      <c r="UIC18" s="257"/>
      <c r="UID18" s="257"/>
      <c r="UIE18" s="257"/>
      <c r="UIF18" s="257"/>
      <c r="UIG18" s="257"/>
      <c r="UIH18" s="257"/>
      <c r="UII18" s="257"/>
      <c r="UIJ18" s="257"/>
      <c r="UIK18" s="257"/>
      <c r="UIL18" s="257"/>
      <c r="UIM18" s="257"/>
      <c r="UIN18" s="257"/>
      <c r="UIO18" s="257"/>
      <c r="UIP18" s="257"/>
      <c r="UIQ18" s="257"/>
      <c r="UIR18" s="257"/>
      <c r="UIS18" s="257"/>
      <c r="UIT18" s="257"/>
      <c r="UIU18" s="257"/>
      <c r="UIV18" s="257"/>
      <c r="UIW18" s="257"/>
      <c r="UIX18" s="257"/>
      <c r="UIY18" s="257"/>
      <c r="UIZ18" s="257"/>
      <c r="UJA18" s="257"/>
      <c r="UJB18" s="257"/>
      <c r="UJC18" s="257"/>
      <c r="UJD18" s="257"/>
      <c r="UJE18" s="257"/>
      <c r="UJF18" s="257"/>
      <c r="UJG18" s="257"/>
      <c r="UJH18" s="257"/>
      <c r="UJI18" s="257"/>
      <c r="UJJ18" s="257"/>
      <c r="UJK18" s="257"/>
      <c r="UJL18" s="257"/>
      <c r="UJM18" s="257"/>
      <c r="UJN18" s="257"/>
      <c r="UJO18" s="257"/>
      <c r="UJP18" s="257"/>
      <c r="UJQ18" s="257"/>
      <c r="UJR18" s="257"/>
      <c r="UJS18" s="257"/>
      <c r="UJT18" s="257"/>
      <c r="UJU18" s="257"/>
      <c r="UJV18" s="257"/>
      <c r="UJW18" s="257"/>
      <c r="UJX18" s="257"/>
      <c r="UJY18" s="257"/>
      <c r="UJZ18" s="257"/>
      <c r="UKA18" s="257"/>
      <c r="UKB18" s="257"/>
      <c r="UKC18" s="257"/>
      <c r="UKD18" s="257"/>
      <c r="UKE18" s="257"/>
      <c r="UKF18" s="257"/>
      <c r="UKG18" s="257"/>
      <c r="UKH18" s="257"/>
      <c r="UKI18" s="257"/>
      <c r="UKJ18" s="257"/>
      <c r="UKK18" s="257"/>
      <c r="UKL18" s="257"/>
      <c r="UKM18" s="257"/>
      <c r="UKN18" s="257"/>
      <c r="UKO18" s="257"/>
      <c r="UKP18" s="257"/>
      <c r="UKQ18" s="257"/>
      <c r="UKR18" s="257"/>
      <c r="UKS18" s="257"/>
      <c r="UKT18" s="257"/>
      <c r="UKU18" s="257"/>
      <c r="UKV18" s="257"/>
      <c r="UKW18" s="257"/>
      <c r="UKX18" s="257"/>
      <c r="UKY18" s="257"/>
      <c r="UKZ18" s="257"/>
      <c r="ULA18" s="257"/>
      <c r="ULB18" s="257"/>
      <c r="ULC18" s="257"/>
      <c r="ULD18" s="257"/>
      <c r="ULE18" s="257"/>
      <c r="ULF18" s="257"/>
      <c r="ULG18" s="257"/>
      <c r="ULH18" s="257"/>
      <c r="ULI18" s="257"/>
      <c r="ULJ18" s="257"/>
      <c r="ULK18" s="257"/>
      <c r="ULL18" s="257"/>
      <c r="ULM18" s="257"/>
      <c r="ULN18" s="257"/>
      <c r="ULO18" s="257"/>
      <c r="ULP18" s="257"/>
      <c r="ULQ18" s="257"/>
      <c r="ULR18" s="257"/>
      <c r="ULS18" s="257"/>
      <c r="ULT18" s="257"/>
      <c r="ULU18" s="257"/>
      <c r="ULV18" s="257"/>
      <c r="ULW18" s="257"/>
      <c r="ULX18" s="257"/>
      <c r="ULY18" s="257"/>
      <c r="ULZ18" s="257"/>
      <c r="UMA18" s="257"/>
      <c r="UMB18" s="257"/>
      <c r="UMC18" s="257"/>
      <c r="UMD18" s="257"/>
      <c r="UME18" s="257"/>
      <c r="UMF18" s="257"/>
      <c r="UMG18" s="257"/>
      <c r="UMH18" s="257"/>
      <c r="UMI18" s="257"/>
      <c r="UMJ18" s="257"/>
      <c r="UMK18" s="257"/>
      <c r="UML18" s="257"/>
      <c r="UMM18" s="257"/>
      <c r="UMN18" s="257"/>
      <c r="UMO18" s="257"/>
      <c r="UMP18" s="257"/>
      <c r="UMQ18" s="257"/>
      <c r="UMR18" s="257"/>
      <c r="UMS18" s="257"/>
      <c r="UMT18" s="257"/>
      <c r="UMU18" s="257"/>
      <c r="UMV18" s="257"/>
      <c r="UMW18" s="257"/>
      <c r="UMX18" s="257"/>
      <c r="UMY18" s="257"/>
      <c r="UMZ18" s="257"/>
      <c r="UNA18" s="257"/>
      <c r="UNB18" s="257"/>
      <c r="UNC18" s="257"/>
      <c r="UND18" s="257"/>
      <c r="UNE18" s="257"/>
      <c r="UNF18" s="257"/>
      <c r="UNG18" s="257"/>
      <c r="UNH18" s="257"/>
      <c r="UNI18" s="257"/>
      <c r="UNJ18" s="257"/>
      <c r="UNK18" s="257"/>
      <c r="UNL18" s="257"/>
      <c r="UNM18" s="257"/>
      <c r="UNN18" s="257"/>
      <c r="UNO18" s="257"/>
      <c r="UNP18" s="257"/>
      <c r="UNQ18" s="257"/>
      <c r="UNR18" s="257"/>
      <c r="UNS18" s="257"/>
      <c r="UNT18" s="257"/>
      <c r="UNU18" s="257"/>
      <c r="UNV18" s="257"/>
      <c r="UNW18" s="257"/>
      <c r="UNX18" s="257"/>
      <c r="UNY18" s="257"/>
      <c r="UNZ18" s="257"/>
      <c r="UOA18" s="257"/>
      <c r="UOB18" s="257"/>
      <c r="UOC18" s="257"/>
      <c r="UOD18" s="257"/>
      <c r="UOE18" s="257"/>
      <c r="UOF18" s="257"/>
      <c r="UOG18" s="257"/>
      <c r="UOH18" s="257"/>
      <c r="UOI18" s="257"/>
      <c r="UOJ18" s="257"/>
      <c r="UOK18" s="257"/>
      <c r="UOL18" s="257"/>
      <c r="UOM18" s="257"/>
      <c r="UON18" s="257"/>
      <c r="UOO18" s="257"/>
      <c r="UOP18" s="257"/>
      <c r="UOQ18" s="257"/>
      <c r="UOR18" s="257"/>
      <c r="UOS18" s="257"/>
      <c r="UOT18" s="257"/>
      <c r="UOU18" s="257"/>
      <c r="UOV18" s="257"/>
      <c r="UOW18" s="257"/>
      <c r="UOX18" s="257"/>
      <c r="UOY18" s="257"/>
      <c r="UOZ18" s="257"/>
      <c r="UPA18" s="257"/>
      <c r="UPB18" s="257"/>
      <c r="UPC18" s="257"/>
      <c r="UPD18" s="257"/>
      <c r="UPE18" s="257"/>
      <c r="UPF18" s="257"/>
      <c r="UPG18" s="257"/>
      <c r="UPH18" s="257"/>
      <c r="UPI18" s="257"/>
      <c r="UPJ18" s="257"/>
      <c r="UPK18" s="257"/>
      <c r="UPL18" s="257"/>
      <c r="UPM18" s="257"/>
      <c r="UPN18" s="257"/>
      <c r="UPO18" s="257"/>
      <c r="UPP18" s="257"/>
      <c r="UPQ18" s="257"/>
      <c r="UPR18" s="257"/>
      <c r="UPS18" s="257"/>
      <c r="UPT18" s="257"/>
      <c r="UPU18" s="257"/>
      <c r="UPV18" s="257"/>
      <c r="UPW18" s="257"/>
      <c r="UPX18" s="257"/>
      <c r="UPY18" s="257"/>
      <c r="UPZ18" s="257"/>
      <c r="UQA18" s="257"/>
      <c r="UQB18" s="257"/>
      <c r="UQC18" s="257"/>
      <c r="UQD18" s="257"/>
      <c r="UQE18" s="257"/>
      <c r="UQF18" s="257"/>
      <c r="UQG18" s="257"/>
      <c r="UQH18" s="257"/>
      <c r="UQI18" s="257"/>
      <c r="UQJ18" s="257"/>
      <c r="UQK18" s="257"/>
      <c r="UQL18" s="257"/>
      <c r="UQM18" s="257"/>
      <c r="UQN18" s="257"/>
      <c r="UQO18" s="257"/>
      <c r="UQP18" s="257"/>
      <c r="UQQ18" s="257"/>
      <c r="UQR18" s="257"/>
      <c r="UQS18" s="257"/>
      <c r="UQT18" s="257"/>
      <c r="UQU18" s="257"/>
      <c r="UQV18" s="257"/>
      <c r="UQW18" s="257"/>
      <c r="UQX18" s="257"/>
      <c r="UQY18" s="257"/>
      <c r="UQZ18" s="257"/>
      <c r="URA18" s="257"/>
      <c r="URB18" s="257"/>
      <c r="URC18" s="257"/>
      <c r="URD18" s="257"/>
      <c r="URE18" s="257"/>
      <c r="URF18" s="257"/>
      <c r="URG18" s="257"/>
      <c r="URH18" s="257"/>
      <c r="URI18" s="257"/>
      <c r="URJ18" s="257"/>
      <c r="URK18" s="257"/>
      <c r="URL18" s="257"/>
      <c r="URM18" s="257"/>
      <c r="URN18" s="257"/>
      <c r="URO18" s="257"/>
      <c r="URP18" s="257"/>
      <c r="URQ18" s="257"/>
      <c r="URR18" s="257"/>
      <c r="URS18" s="257"/>
      <c r="URT18" s="257"/>
      <c r="URU18" s="257"/>
      <c r="URV18" s="257"/>
      <c r="URW18" s="257"/>
      <c r="URX18" s="257"/>
      <c r="URY18" s="257"/>
      <c r="URZ18" s="257"/>
      <c r="USA18" s="257"/>
      <c r="USB18" s="257"/>
      <c r="USC18" s="257"/>
      <c r="USD18" s="257"/>
      <c r="USE18" s="257"/>
      <c r="USF18" s="257"/>
      <c r="USG18" s="257"/>
      <c r="USH18" s="257"/>
      <c r="USI18" s="257"/>
      <c r="USJ18" s="257"/>
      <c r="USK18" s="257"/>
      <c r="USL18" s="257"/>
      <c r="USM18" s="257"/>
      <c r="USN18" s="257"/>
      <c r="USO18" s="257"/>
      <c r="USP18" s="257"/>
      <c r="USQ18" s="257"/>
      <c r="USR18" s="257"/>
      <c r="USS18" s="257"/>
      <c r="UST18" s="257"/>
      <c r="USU18" s="257"/>
      <c r="USV18" s="257"/>
      <c r="USW18" s="257"/>
      <c r="USX18" s="257"/>
      <c r="USY18" s="257"/>
      <c r="USZ18" s="257"/>
      <c r="UTA18" s="257"/>
      <c r="UTB18" s="257"/>
      <c r="UTC18" s="257"/>
      <c r="UTD18" s="257"/>
      <c r="UTE18" s="257"/>
      <c r="UTF18" s="257"/>
      <c r="UTG18" s="257"/>
      <c r="UTH18" s="257"/>
      <c r="UTI18" s="257"/>
      <c r="UTJ18" s="257"/>
      <c r="UTK18" s="257"/>
      <c r="UTL18" s="257"/>
      <c r="UTM18" s="257"/>
      <c r="UTN18" s="257"/>
      <c r="UTO18" s="257"/>
      <c r="UTP18" s="257"/>
      <c r="UTQ18" s="257"/>
      <c r="UTR18" s="257"/>
      <c r="UTS18" s="257"/>
      <c r="UTT18" s="257"/>
      <c r="UTU18" s="257"/>
      <c r="UTV18" s="257"/>
      <c r="UTW18" s="257"/>
      <c r="UTX18" s="257"/>
      <c r="UTY18" s="257"/>
      <c r="UTZ18" s="257"/>
      <c r="UUA18" s="257"/>
      <c r="UUB18" s="257"/>
      <c r="UUC18" s="257"/>
      <c r="UUD18" s="257"/>
      <c r="UUE18" s="257"/>
      <c r="UUF18" s="257"/>
      <c r="UUG18" s="257"/>
      <c r="UUH18" s="257"/>
      <c r="UUI18" s="257"/>
      <c r="UUJ18" s="257"/>
      <c r="UUK18" s="257"/>
      <c r="UUL18" s="257"/>
      <c r="UUM18" s="257"/>
      <c r="UUN18" s="257"/>
      <c r="UUO18" s="257"/>
      <c r="UUP18" s="257"/>
      <c r="UUQ18" s="257"/>
      <c r="UUR18" s="257"/>
      <c r="UUS18" s="257"/>
      <c r="UUT18" s="257"/>
      <c r="UUU18" s="257"/>
      <c r="UUV18" s="257"/>
      <c r="UUW18" s="257"/>
      <c r="UUX18" s="257"/>
      <c r="UUY18" s="257"/>
      <c r="UUZ18" s="257"/>
      <c r="UVA18" s="257"/>
      <c r="UVB18" s="257"/>
      <c r="UVC18" s="257"/>
      <c r="UVD18" s="257"/>
      <c r="UVE18" s="257"/>
      <c r="UVF18" s="257"/>
      <c r="UVG18" s="257"/>
      <c r="UVH18" s="257"/>
      <c r="UVI18" s="257"/>
      <c r="UVJ18" s="257"/>
      <c r="UVK18" s="257"/>
      <c r="UVL18" s="257"/>
      <c r="UVM18" s="257"/>
      <c r="UVN18" s="257"/>
      <c r="UVO18" s="257"/>
      <c r="UVP18" s="257"/>
      <c r="UVQ18" s="257"/>
      <c r="UVR18" s="257"/>
      <c r="UVS18" s="257"/>
      <c r="UVT18" s="257"/>
      <c r="UVU18" s="257"/>
      <c r="UVV18" s="257"/>
      <c r="UVW18" s="257"/>
      <c r="UVX18" s="257"/>
      <c r="UVY18" s="257"/>
      <c r="UVZ18" s="257"/>
      <c r="UWA18" s="257"/>
      <c r="UWB18" s="257"/>
      <c r="UWC18" s="257"/>
      <c r="UWD18" s="257"/>
      <c r="UWE18" s="257"/>
      <c r="UWF18" s="257"/>
      <c r="UWG18" s="257"/>
      <c r="UWH18" s="257"/>
      <c r="UWI18" s="257"/>
      <c r="UWJ18" s="257"/>
      <c r="UWK18" s="257"/>
      <c r="UWL18" s="257"/>
      <c r="UWM18" s="257"/>
      <c r="UWN18" s="257"/>
      <c r="UWO18" s="257"/>
      <c r="UWP18" s="257"/>
      <c r="UWQ18" s="257"/>
      <c r="UWR18" s="257"/>
      <c r="UWS18" s="257"/>
      <c r="UWT18" s="257"/>
      <c r="UWU18" s="257"/>
      <c r="UWV18" s="257"/>
      <c r="UWW18" s="257"/>
      <c r="UWX18" s="257"/>
      <c r="UWY18" s="257"/>
      <c r="UWZ18" s="257"/>
      <c r="UXA18" s="257"/>
      <c r="UXB18" s="257"/>
      <c r="UXC18" s="257"/>
      <c r="UXD18" s="257"/>
      <c r="UXE18" s="257"/>
      <c r="UXF18" s="257"/>
      <c r="UXG18" s="257"/>
      <c r="UXH18" s="257"/>
      <c r="UXI18" s="257"/>
      <c r="UXJ18" s="257"/>
      <c r="UXK18" s="257"/>
      <c r="UXL18" s="257"/>
      <c r="UXM18" s="257"/>
      <c r="UXN18" s="257"/>
      <c r="UXO18" s="257"/>
      <c r="UXP18" s="257"/>
      <c r="UXQ18" s="257"/>
      <c r="UXR18" s="257"/>
      <c r="UXS18" s="257"/>
      <c r="UXT18" s="257"/>
      <c r="UXU18" s="257"/>
      <c r="UXV18" s="257"/>
      <c r="UXW18" s="257"/>
      <c r="UXX18" s="257"/>
      <c r="UXY18" s="257"/>
      <c r="UXZ18" s="257"/>
      <c r="UYA18" s="257"/>
      <c r="UYB18" s="257"/>
      <c r="UYC18" s="257"/>
      <c r="UYD18" s="257"/>
      <c r="UYE18" s="257"/>
      <c r="UYF18" s="257"/>
      <c r="UYG18" s="257"/>
      <c r="UYH18" s="257"/>
      <c r="UYI18" s="257"/>
      <c r="UYJ18" s="257"/>
      <c r="UYK18" s="257"/>
      <c r="UYL18" s="257"/>
      <c r="UYM18" s="257"/>
      <c r="UYN18" s="257"/>
      <c r="UYO18" s="257"/>
      <c r="UYP18" s="257"/>
      <c r="UYQ18" s="257"/>
      <c r="UYR18" s="257"/>
      <c r="UYS18" s="257"/>
      <c r="UYT18" s="257"/>
      <c r="UYU18" s="257"/>
      <c r="UYV18" s="257"/>
      <c r="UYW18" s="257"/>
      <c r="UYX18" s="257"/>
      <c r="UYY18" s="257"/>
      <c r="UYZ18" s="257"/>
      <c r="UZA18" s="257"/>
      <c r="UZB18" s="257"/>
      <c r="UZC18" s="257"/>
      <c r="UZD18" s="257"/>
      <c r="UZE18" s="257"/>
      <c r="UZF18" s="257"/>
      <c r="UZG18" s="257"/>
      <c r="UZH18" s="257"/>
      <c r="UZI18" s="257"/>
      <c r="UZJ18" s="257"/>
      <c r="UZK18" s="257"/>
      <c r="UZL18" s="257"/>
      <c r="UZM18" s="257"/>
      <c r="UZN18" s="257"/>
      <c r="UZO18" s="257"/>
      <c r="UZP18" s="257"/>
      <c r="UZQ18" s="257"/>
      <c r="UZR18" s="257"/>
      <c r="UZS18" s="257"/>
      <c r="UZT18" s="257"/>
      <c r="UZU18" s="257"/>
      <c r="UZV18" s="257"/>
      <c r="UZW18" s="257"/>
      <c r="UZX18" s="257"/>
      <c r="UZY18" s="257"/>
      <c r="UZZ18" s="257"/>
      <c r="VAA18" s="257"/>
      <c r="VAB18" s="257"/>
      <c r="VAC18" s="257"/>
      <c r="VAD18" s="257"/>
      <c r="VAE18" s="257"/>
      <c r="VAF18" s="257"/>
      <c r="VAG18" s="257"/>
      <c r="VAH18" s="257"/>
      <c r="VAI18" s="257"/>
      <c r="VAJ18" s="257"/>
      <c r="VAK18" s="257"/>
      <c r="VAL18" s="257"/>
      <c r="VAM18" s="257"/>
      <c r="VAN18" s="257"/>
      <c r="VAO18" s="257"/>
      <c r="VAP18" s="257"/>
      <c r="VAQ18" s="257"/>
      <c r="VAR18" s="257"/>
      <c r="VAS18" s="257"/>
      <c r="VAT18" s="257"/>
      <c r="VAU18" s="257"/>
      <c r="VAV18" s="257"/>
      <c r="VAW18" s="257"/>
      <c r="VAX18" s="257"/>
      <c r="VAY18" s="257"/>
      <c r="VAZ18" s="257"/>
      <c r="VBA18" s="257"/>
      <c r="VBB18" s="257"/>
      <c r="VBC18" s="257"/>
      <c r="VBD18" s="257"/>
      <c r="VBE18" s="257"/>
      <c r="VBF18" s="257"/>
      <c r="VBG18" s="257"/>
      <c r="VBH18" s="257"/>
      <c r="VBI18" s="257"/>
      <c r="VBJ18" s="257"/>
      <c r="VBK18" s="257"/>
      <c r="VBL18" s="257"/>
      <c r="VBM18" s="257"/>
      <c r="VBN18" s="257"/>
      <c r="VBO18" s="257"/>
      <c r="VBP18" s="257"/>
      <c r="VBQ18" s="257"/>
      <c r="VBR18" s="257"/>
      <c r="VBS18" s="257"/>
      <c r="VBT18" s="257"/>
      <c r="VBU18" s="257"/>
      <c r="VBV18" s="257"/>
      <c r="VBW18" s="257"/>
      <c r="VBX18" s="257"/>
      <c r="VBY18" s="257"/>
      <c r="VBZ18" s="257"/>
      <c r="VCA18" s="257"/>
      <c r="VCB18" s="257"/>
      <c r="VCC18" s="257"/>
      <c r="VCD18" s="257"/>
      <c r="VCE18" s="257"/>
      <c r="VCF18" s="257"/>
      <c r="VCG18" s="257"/>
      <c r="VCH18" s="257"/>
      <c r="VCI18" s="257"/>
      <c r="VCJ18" s="257"/>
      <c r="VCK18" s="257"/>
      <c r="VCL18" s="257"/>
      <c r="VCM18" s="257"/>
      <c r="VCN18" s="257"/>
      <c r="VCO18" s="257"/>
      <c r="VCP18" s="257"/>
      <c r="VCQ18" s="257"/>
      <c r="VCR18" s="257"/>
      <c r="VCS18" s="257"/>
      <c r="VCT18" s="257"/>
      <c r="VCU18" s="257"/>
      <c r="VCV18" s="257"/>
      <c r="VCW18" s="257"/>
      <c r="VCX18" s="257"/>
      <c r="VCY18" s="257"/>
      <c r="VCZ18" s="257"/>
      <c r="VDA18" s="257"/>
      <c r="VDB18" s="257"/>
      <c r="VDC18" s="257"/>
      <c r="VDD18" s="257"/>
      <c r="VDE18" s="257"/>
      <c r="VDF18" s="257"/>
      <c r="VDG18" s="257"/>
      <c r="VDH18" s="257"/>
      <c r="VDI18" s="257"/>
      <c r="VDJ18" s="257"/>
      <c r="VDK18" s="257"/>
      <c r="VDL18" s="257"/>
      <c r="VDM18" s="257"/>
      <c r="VDN18" s="257"/>
      <c r="VDO18" s="257"/>
      <c r="VDP18" s="257"/>
      <c r="VDQ18" s="257"/>
      <c r="VDR18" s="257"/>
      <c r="VDS18" s="257"/>
      <c r="VDT18" s="257"/>
      <c r="VDU18" s="257"/>
      <c r="VDV18" s="257"/>
      <c r="VDW18" s="257"/>
      <c r="VDX18" s="257"/>
      <c r="VDY18" s="257"/>
      <c r="VDZ18" s="257"/>
      <c r="VEA18" s="257"/>
      <c r="VEB18" s="257"/>
      <c r="VEC18" s="257"/>
      <c r="VED18" s="257"/>
      <c r="VEE18" s="257"/>
      <c r="VEF18" s="257"/>
      <c r="VEG18" s="257"/>
      <c r="VEH18" s="257"/>
      <c r="VEI18" s="257"/>
      <c r="VEJ18" s="257"/>
      <c r="VEK18" s="257"/>
      <c r="VEL18" s="257"/>
      <c r="VEM18" s="257"/>
      <c r="VEN18" s="257"/>
      <c r="VEO18" s="257"/>
      <c r="VEP18" s="257"/>
      <c r="VEQ18" s="257"/>
      <c r="VER18" s="257"/>
      <c r="VES18" s="257"/>
      <c r="VET18" s="257"/>
      <c r="VEU18" s="257"/>
      <c r="VEV18" s="257"/>
      <c r="VEW18" s="257"/>
      <c r="VEX18" s="257"/>
      <c r="VEY18" s="257"/>
      <c r="VEZ18" s="257"/>
      <c r="VFA18" s="257"/>
      <c r="VFB18" s="257"/>
      <c r="VFC18" s="257"/>
      <c r="VFD18" s="257"/>
      <c r="VFE18" s="257"/>
      <c r="VFF18" s="257"/>
      <c r="VFG18" s="257"/>
      <c r="VFH18" s="257"/>
      <c r="VFI18" s="257"/>
      <c r="VFJ18" s="257"/>
      <c r="VFK18" s="257"/>
      <c r="VFL18" s="257"/>
      <c r="VFM18" s="257"/>
      <c r="VFN18" s="257"/>
      <c r="VFO18" s="257"/>
      <c r="VFP18" s="257"/>
      <c r="VFQ18" s="257"/>
      <c r="VFR18" s="257"/>
      <c r="VFS18" s="257"/>
      <c r="VFT18" s="257"/>
      <c r="VFU18" s="257"/>
      <c r="VFV18" s="257"/>
      <c r="VFW18" s="257"/>
      <c r="VFX18" s="257"/>
      <c r="VFY18" s="257"/>
      <c r="VFZ18" s="257"/>
      <c r="VGA18" s="257"/>
      <c r="VGB18" s="257"/>
      <c r="VGC18" s="257"/>
      <c r="VGD18" s="257"/>
      <c r="VGE18" s="257"/>
      <c r="VGF18" s="257"/>
      <c r="VGG18" s="257"/>
      <c r="VGH18" s="257"/>
      <c r="VGI18" s="257"/>
      <c r="VGJ18" s="257"/>
      <c r="VGK18" s="257"/>
      <c r="VGL18" s="257"/>
      <c r="VGM18" s="257"/>
      <c r="VGN18" s="257"/>
      <c r="VGO18" s="257"/>
      <c r="VGP18" s="257"/>
      <c r="VGQ18" s="257"/>
      <c r="VGR18" s="257"/>
      <c r="VGS18" s="257"/>
      <c r="VGT18" s="257"/>
      <c r="VGU18" s="257"/>
      <c r="VGV18" s="257"/>
      <c r="VGW18" s="257"/>
      <c r="VGX18" s="257"/>
      <c r="VGY18" s="257"/>
      <c r="VGZ18" s="257"/>
      <c r="VHA18" s="257"/>
      <c r="VHB18" s="257"/>
      <c r="VHC18" s="257"/>
      <c r="VHD18" s="257"/>
      <c r="VHE18" s="257"/>
      <c r="VHF18" s="257"/>
      <c r="VHG18" s="257"/>
      <c r="VHH18" s="257"/>
      <c r="VHI18" s="257"/>
      <c r="VHJ18" s="257"/>
      <c r="VHK18" s="257"/>
      <c r="VHL18" s="257"/>
      <c r="VHM18" s="257"/>
      <c r="VHN18" s="257"/>
      <c r="VHO18" s="257"/>
      <c r="VHP18" s="257"/>
      <c r="VHQ18" s="257"/>
      <c r="VHR18" s="257"/>
      <c r="VHS18" s="257"/>
      <c r="VHT18" s="257"/>
      <c r="VHU18" s="257"/>
      <c r="VHV18" s="257"/>
      <c r="VHW18" s="257"/>
      <c r="VHX18" s="257"/>
      <c r="VHY18" s="257"/>
      <c r="VHZ18" s="257"/>
      <c r="VIA18" s="257"/>
      <c r="VIB18" s="257"/>
      <c r="VIC18" s="257"/>
      <c r="VID18" s="257"/>
      <c r="VIE18" s="257"/>
      <c r="VIF18" s="257"/>
      <c r="VIG18" s="257"/>
      <c r="VIH18" s="257"/>
      <c r="VII18" s="257"/>
      <c r="VIJ18" s="257"/>
      <c r="VIK18" s="257"/>
      <c r="VIL18" s="257"/>
      <c r="VIM18" s="257"/>
      <c r="VIN18" s="257"/>
      <c r="VIO18" s="257"/>
      <c r="VIP18" s="257"/>
      <c r="VIQ18" s="257"/>
      <c r="VIR18" s="257"/>
      <c r="VIS18" s="257"/>
      <c r="VIT18" s="257"/>
      <c r="VIU18" s="257"/>
      <c r="VIV18" s="257"/>
      <c r="VIW18" s="257"/>
      <c r="VIX18" s="257"/>
      <c r="VIY18" s="257"/>
      <c r="VIZ18" s="257"/>
      <c r="VJA18" s="257"/>
      <c r="VJB18" s="257"/>
      <c r="VJC18" s="257"/>
      <c r="VJD18" s="257"/>
      <c r="VJE18" s="257"/>
      <c r="VJF18" s="257"/>
      <c r="VJG18" s="257"/>
      <c r="VJH18" s="257"/>
      <c r="VJI18" s="257"/>
      <c r="VJJ18" s="257"/>
      <c r="VJK18" s="257"/>
      <c r="VJL18" s="257"/>
      <c r="VJM18" s="257"/>
      <c r="VJN18" s="257"/>
      <c r="VJO18" s="257"/>
      <c r="VJP18" s="257"/>
      <c r="VJQ18" s="257"/>
      <c r="VJR18" s="257"/>
      <c r="VJS18" s="257"/>
      <c r="VJT18" s="257"/>
      <c r="VJU18" s="257"/>
      <c r="VJV18" s="257"/>
      <c r="VJW18" s="257"/>
      <c r="VJX18" s="257"/>
      <c r="VJY18" s="257"/>
      <c r="VJZ18" s="257"/>
      <c r="VKA18" s="257"/>
      <c r="VKB18" s="257"/>
      <c r="VKC18" s="257"/>
      <c r="VKD18" s="257"/>
      <c r="VKE18" s="257"/>
      <c r="VKF18" s="257"/>
      <c r="VKG18" s="257"/>
      <c r="VKH18" s="257"/>
      <c r="VKI18" s="257"/>
      <c r="VKJ18" s="257"/>
      <c r="VKK18" s="257"/>
      <c r="VKL18" s="257"/>
      <c r="VKM18" s="257"/>
      <c r="VKN18" s="257"/>
      <c r="VKO18" s="257"/>
      <c r="VKP18" s="257"/>
      <c r="VKQ18" s="257"/>
      <c r="VKR18" s="257"/>
      <c r="VKS18" s="257"/>
      <c r="VKT18" s="257"/>
      <c r="VKU18" s="257"/>
      <c r="VKV18" s="257"/>
      <c r="VKW18" s="257"/>
      <c r="VKX18" s="257"/>
      <c r="VKY18" s="257"/>
      <c r="VKZ18" s="257"/>
      <c r="VLA18" s="257"/>
      <c r="VLB18" s="257"/>
      <c r="VLC18" s="257"/>
      <c r="VLD18" s="257"/>
      <c r="VLE18" s="257"/>
      <c r="VLF18" s="257"/>
      <c r="VLG18" s="257"/>
      <c r="VLH18" s="257"/>
      <c r="VLI18" s="257"/>
      <c r="VLJ18" s="257"/>
      <c r="VLK18" s="257"/>
      <c r="VLL18" s="257"/>
      <c r="VLM18" s="257"/>
      <c r="VLN18" s="257"/>
      <c r="VLO18" s="257"/>
      <c r="VLP18" s="257"/>
      <c r="VLQ18" s="257"/>
      <c r="VLR18" s="257"/>
      <c r="VLS18" s="257"/>
      <c r="VLT18" s="257"/>
      <c r="VLU18" s="257"/>
      <c r="VLV18" s="257"/>
      <c r="VLW18" s="257"/>
      <c r="VLX18" s="257"/>
      <c r="VLY18" s="257"/>
      <c r="VLZ18" s="257"/>
      <c r="VMA18" s="257"/>
      <c r="VMB18" s="257"/>
      <c r="VMC18" s="257"/>
      <c r="VMD18" s="257"/>
      <c r="VME18" s="257"/>
      <c r="VMF18" s="257"/>
      <c r="VMG18" s="257"/>
      <c r="VMH18" s="257"/>
      <c r="VMI18" s="257"/>
      <c r="VMJ18" s="257"/>
      <c r="VMK18" s="257"/>
      <c r="VML18" s="257"/>
      <c r="VMM18" s="257"/>
      <c r="VMN18" s="257"/>
      <c r="VMO18" s="257"/>
      <c r="VMP18" s="257"/>
      <c r="VMQ18" s="257"/>
      <c r="VMR18" s="257"/>
      <c r="VMS18" s="257"/>
      <c r="VMT18" s="257"/>
      <c r="VMU18" s="257"/>
      <c r="VMV18" s="257"/>
      <c r="VMW18" s="257"/>
      <c r="VMX18" s="257"/>
      <c r="VMY18" s="257"/>
      <c r="VMZ18" s="257"/>
      <c r="VNA18" s="257"/>
      <c r="VNB18" s="257"/>
      <c r="VNC18" s="257"/>
      <c r="VND18" s="257"/>
      <c r="VNE18" s="257"/>
      <c r="VNF18" s="257"/>
      <c r="VNG18" s="257"/>
      <c r="VNH18" s="257"/>
      <c r="VNI18" s="257"/>
      <c r="VNJ18" s="257"/>
      <c r="VNK18" s="257"/>
      <c r="VNL18" s="257"/>
      <c r="VNM18" s="257"/>
      <c r="VNN18" s="257"/>
      <c r="VNO18" s="257"/>
      <c r="VNP18" s="257"/>
      <c r="VNQ18" s="257"/>
      <c r="VNR18" s="257"/>
      <c r="VNS18" s="257"/>
      <c r="VNT18" s="257"/>
      <c r="VNU18" s="257"/>
      <c r="VNV18" s="257"/>
      <c r="VNW18" s="257"/>
      <c r="VNX18" s="257"/>
      <c r="VNY18" s="257"/>
      <c r="VNZ18" s="257"/>
      <c r="VOA18" s="257"/>
      <c r="VOB18" s="257"/>
      <c r="VOC18" s="257"/>
      <c r="VOD18" s="257"/>
      <c r="VOE18" s="257"/>
      <c r="VOF18" s="257"/>
      <c r="VOG18" s="257"/>
      <c r="VOH18" s="257"/>
      <c r="VOI18" s="257"/>
      <c r="VOJ18" s="257"/>
      <c r="VOK18" s="257"/>
      <c r="VOL18" s="257"/>
      <c r="VOM18" s="257"/>
      <c r="VON18" s="257"/>
      <c r="VOO18" s="257"/>
      <c r="VOP18" s="257"/>
      <c r="VOQ18" s="257"/>
      <c r="VOR18" s="257"/>
      <c r="VOS18" s="257"/>
      <c r="VOT18" s="257"/>
      <c r="VOU18" s="257"/>
      <c r="VOV18" s="257"/>
      <c r="VOW18" s="257"/>
      <c r="VOX18" s="257"/>
      <c r="VOY18" s="257"/>
      <c r="VOZ18" s="257"/>
      <c r="VPA18" s="257"/>
      <c r="VPB18" s="257"/>
      <c r="VPC18" s="257"/>
      <c r="VPD18" s="257"/>
      <c r="VPE18" s="257"/>
      <c r="VPF18" s="257"/>
      <c r="VPG18" s="257"/>
      <c r="VPH18" s="257"/>
      <c r="VPI18" s="257"/>
      <c r="VPJ18" s="257"/>
      <c r="VPK18" s="257"/>
      <c r="VPL18" s="257"/>
      <c r="VPM18" s="257"/>
      <c r="VPN18" s="257"/>
      <c r="VPO18" s="257"/>
      <c r="VPP18" s="257"/>
      <c r="VPQ18" s="257"/>
      <c r="VPR18" s="257"/>
      <c r="VPS18" s="257"/>
      <c r="VPT18" s="257"/>
      <c r="VPU18" s="257"/>
      <c r="VPV18" s="257"/>
      <c r="VPW18" s="257"/>
      <c r="VPX18" s="257"/>
      <c r="VPY18" s="257"/>
      <c r="VPZ18" s="257"/>
      <c r="VQA18" s="257"/>
      <c r="VQB18" s="257"/>
      <c r="VQC18" s="257"/>
      <c r="VQD18" s="257"/>
      <c r="VQE18" s="257"/>
      <c r="VQF18" s="257"/>
      <c r="VQG18" s="257"/>
      <c r="VQH18" s="257"/>
      <c r="VQI18" s="257"/>
      <c r="VQJ18" s="257"/>
      <c r="VQK18" s="257"/>
      <c r="VQL18" s="257"/>
      <c r="VQM18" s="257"/>
      <c r="VQN18" s="257"/>
      <c r="VQO18" s="257"/>
      <c r="VQP18" s="257"/>
      <c r="VQQ18" s="257"/>
      <c r="VQR18" s="257"/>
      <c r="VQS18" s="257"/>
      <c r="VQT18" s="257"/>
      <c r="VQU18" s="257"/>
      <c r="VQV18" s="257"/>
      <c r="VQW18" s="257"/>
      <c r="VQX18" s="257"/>
      <c r="VQY18" s="257"/>
      <c r="VQZ18" s="257"/>
      <c r="VRA18" s="257"/>
      <c r="VRB18" s="257"/>
      <c r="VRC18" s="257"/>
      <c r="VRD18" s="257"/>
      <c r="VRE18" s="257"/>
      <c r="VRF18" s="257"/>
      <c r="VRG18" s="257"/>
      <c r="VRH18" s="257"/>
      <c r="VRI18" s="257"/>
      <c r="VRJ18" s="257"/>
      <c r="VRK18" s="257"/>
      <c r="VRL18" s="257"/>
      <c r="VRM18" s="257"/>
      <c r="VRN18" s="257"/>
      <c r="VRO18" s="257"/>
      <c r="VRP18" s="257"/>
      <c r="VRQ18" s="257"/>
      <c r="VRR18" s="257"/>
      <c r="VRS18" s="257"/>
      <c r="VRT18" s="257"/>
      <c r="VRU18" s="257"/>
      <c r="VRV18" s="257"/>
      <c r="VRW18" s="257"/>
      <c r="VRX18" s="257"/>
      <c r="VRY18" s="257"/>
      <c r="VRZ18" s="257"/>
      <c r="VSA18" s="257"/>
      <c r="VSB18" s="257"/>
      <c r="VSC18" s="257"/>
      <c r="VSD18" s="257"/>
      <c r="VSE18" s="257"/>
      <c r="VSF18" s="257"/>
      <c r="VSG18" s="257"/>
      <c r="VSH18" s="257"/>
      <c r="VSI18" s="257"/>
      <c r="VSJ18" s="257"/>
      <c r="VSK18" s="257"/>
      <c r="VSL18" s="257"/>
      <c r="VSM18" s="257"/>
      <c r="VSN18" s="257"/>
      <c r="VSO18" s="257"/>
      <c r="VSP18" s="257"/>
      <c r="VSQ18" s="257"/>
      <c r="VSR18" s="257"/>
      <c r="VSS18" s="257"/>
      <c r="VST18" s="257"/>
      <c r="VSU18" s="257"/>
      <c r="VSV18" s="257"/>
      <c r="VSW18" s="257"/>
      <c r="VSX18" s="257"/>
      <c r="VSY18" s="257"/>
      <c r="VSZ18" s="257"/>
      <c r="VTA18" s="257"/>
      <c r="VTB18" s="257"/>
      <c r="VTC18" s="257"/>
      <c r="VTD18" s="257"/>
      <c r="VTE18" s="257"/>
      <c r="VTF18" s="257"/>
      <c r="VTG18" s="257"/>
      <c r="VTH18" s="257"/>
      <c r="VTI18" s="257"/>
      <c r="VTJ18" s="257"/>
      <c r="VTK18" s="257"/>
      <c r="VTL18" s="257"/>
      <c r="VTM18" s="257"/>
      <c r="VTN18" s="257"/>
      <c r="VTO18" s="257"/>
      <c r="VTP18" s="257"/>
      <c r="VTQ18" s="257"/>
      <c r="VTR18" s="257"/>
      <c r="VTS18" s="257"/>
      <c r="VTT18" s="257"/>
      <c r="VTU18" s="257"/>
      <c r="VTV18" s="257"/>
      <c r="VTW18" s="257"/>
      <c r="VTX18" s="257"/>
      <c r="VTY18" s="257"/>
      <c r="VTZ18" s="257"/>
      <c r="VUA18" s="257"/>
      <c r="VUB18" s="257"/>
      <c r="VUC18" s="257"/>
      <c r="VUD18" s="257"/>
      <c r="VUE18" s="257"/>
      <c r="VUF18" s="257"/>
      <c r="VUG18" s="257"/>
      <c r="VUH18" s="257"/>
      <c r="VUI18" s="257"/>
      <c r="VUJ18" s="257"/>
      <c r="VUK18" s="257"/>
      <c r="VUL18" s="257"/>
      <c r="VUM18" s="257"/>
      <c r="VUN18" s="257"/>
      <c r="VUO18" s="257"/>
      <c r="VUP18" s="257"/>
      <c r="VUQ18" s="257"/>
      <c r="VUR18" s="257"/>
      <c r="VUS18" s="257"/>
      <c r="VUT18" s="257"/>
      <c r="VUU18" s="257"/>
      <c r="VUV18" s="257"/>
      <c r="VUW18" s="257"/>
      <c r="VUX18" s="257"/>
      <c r="VUY18" s="257"/>
      <c r="VUZ18" s="257"/>
      <c r="VVA18" s="257"/>
      <c r="VVB18" s="257"/>
      <c r="VVC18" s="257"/>
      <c r="VVD18" s="257"/>
      <c r="VVE18" s="257"/>
      <c r="VVF18" s="257"/>
      <c r="VVG18" s="257"/>
      <c r="VVH18" s="257"/>
      <c r="VVI18" s="257"/>
      <c r="VVJ18" s="257"/>
      <c r="VVK18" s="257"/>
      <c r="VVL18" s="257"/>
      <c r="VVM18" s="257"/>
      <c r="VVN18" s="257"/>
      <c r="VVO18" s="257"/>
      <c r="VVP18" s="257"/>
      <c r="VVQ18" s="257"/>
      <c r="VVR18" s="257"/>
      <c r="VVS18" s="257"/>
      <c r="VVT18" s="257"/>
      <c r="VVU18" s="257"/>
      <c r="VVV18" s="257"/>
      <c r="VVW18" s="257"/>
      <c r="VVX18" s="257"/>
      <c r="VVY18" s="257"/>
      <c r="VVZ18" s="257"/>
      <c r="VWA18" s="257"/>
      <c r="VWB18" s="257"/>
      <c r="VWC18" s="257"/>
      <c r="VWD18" s="257"/>
      <c r="VWE18" s="257"/>
      <c r="VWF18" s="257"/>
      <c r="VWG18" s="257"/>
      <c r="VWH18" s="257"/>
      <c r="VWI18" s="257"/>
      <c r="VWJ18" s="257"/>
      <c r="VWK18" s="257"/>
      <c r="VWL18" s="257"/>
      <c r="VWM18" s="257"/>
      <c r="VWN18" s="257"/>
      <c r="VWO18" s="257"/>
      <c r="VWP18" s="257"/>
      <c r="VWQ18" s="257"/>
      <c r="VWR18" s="257"/>
      <c r="VWS18" s="257"/>
      <c r="VWT18" s="257"/>
      <c r="VWU18" s="257"/>
      <c r="VWV18" s="257"/>
      <c r="VWW18" s="257"/>
      <c r="VWX18" s="257"/>
      <c r="VWY18" s="257"/>
      <c r="VWZ18" s="257"/>
      <c r="VXA18" s="257"/>
      <c r="VXB18" s="257"/>
      <c r="VXC18" s="257"/>
      <c r="VXD18" s="257"/>
      <c r="VXE18" s="257"/>
      <c r="VXF18" s="257"/>
      <c r="VXG18" s="257"/>
      <c r="VXH18" s="257"/>
      <c r="VXI18" s="257"/>
      <c r="VXJ18" s="257"/>
      <c r="VXK18" s="257"/>
      <c r="VXL18" s="257"/>
      <c r="VXM18" s="257"/>
      <c r="VXN18" s="257"/>
      <c r="VXO18" s="257"/>
      <c r="VXP18" s="257"/>
      <c r="VXQ18" s="257"/>
      <c r="VXR18" s="257"/>
      <c r="VXS18" s="257"/>
      <c r="VXT18" s="257"/>
      <c r="VXU18" s="257"/>
      <c r="VXV18" s="257"/>
      <c r="VXW18" s="257"/>
      <c r="VXX18" s="257"/>
      <c r="VXY18" s="257"/>
      <c r="VXZ18" s="257"/>
      <c r="VYA18" s="257"/>
      <c r="VYB18" s="257"/>
      <c r="VYC18" s="257"/>
      <c r="VYD18" s="257"/>
      <c r="VYE18" s="257"/>
      <c r="VYF18" s="257"/>
      <c r="VYG18" s="257"/>
      <c r="VYH18" s="257"/>
      <c r="VYI18" s="257"/>
      <c r="VYJ18" s="257"/>
      <c r="VYK18" s="257"/>
      <c r="VYL18" s="257"/>
      <c r="VYM18" s="257"/>
      <c r="VYN18" s="257"/>
      <c r="VYO18" s="257"/>
      <c r="VYP18" s="257"/>
      <c r="VYQ18" s="257"/>
      <c r="VYR18" s="257"/>
      <c r="VYS18" s="257"/>
      <c r="VYT18" s="257"/>
      <c r="VYU18" s="257"/>
      <c r="VYV18" s="257"/>
      <c r="VYW18" s="257"/>
      <c r="VYX18" s="257"/>
      <c r="VYY18" s="257"/>
      <c r="VYZ18" s="257"/>
      <c r="VZA18" s="257"/>
      <c r="VZB18" s="257"/>
      <c r="VZC18" s="257"/>
      <c r="VZD18" s="257"/>
      <c r="VZE18" s="257"/>
      <c r="VZF18" s="257"/>
      <c r="VZG18" s="257"/>
      <c r="VZH18" s="257"/>
      <c r="VZI18" s="257"/>
      <c r="VZJ18" s="257"/>
      <c r="VZK18" s="257"/>
      <c r="VZL18" s="257"/>
      <c r="VZM18" s="257"/>
      <c r="VZN18" s="257"/>
      <c r="VZO18" s="257"/>
      <c r="VZP18" s="257"/>
      <c r="VZQ18" s="257"/>
      <c r="VZR18" s="257"/>
      <c r="VZS18" s="257"/>
      <c r="VZT18" s="257"/>
      <c r="VZU18" s="257"/>
      <c r="VZV18" s="257"/>
      <c r="VZW18" s="257"/>
      <c r="VZX18" s="257"/>
      <c r="VZY18" s="257"/>
      <c r="VZZ18" s="257"/>
      <c r="WAA18" s="257"/>
      <c r="WAB18" s="257"/>
      <c r="WAC18" s="257"/>
      <c r="WAD18" s="257"/>
      <c r="WAE18" s="257"/>
      <c r="WAF18" s="257"/>
      <c r="WAG18" s="257"/>
      <c r="WAH18" s="257"/>
      <c r="WAI18" s="257"/>
      <c r="WAJ18" s="257"/>
      <c r="WAK18" s="257"/>
      <c r="WAL18" s="257"/>
      <c r="WAM18" s="257"/>
      <c r="WAN18" s="257"/>
      <c r="WAO18" s="257"/>
      <c r="WAP18" s="257"/>
      <c r="WAQ18" s="257"/>
      <c r="WAR18" s="257"/>
      <c r="WAS18" s="257"/>
      <c r="WAT18" s="257"/>
      <c r="WAU18" s="257"/>
      <c r="WAV18" s="257"/>
      <c r="WAW18" s="257"/>
      <c r="WAX18" s="257"/>
      <c r="WAY18" s="257"/>
      <c r="WAZ18" s="257"/>
      <c r="WBA18" s="257"/>
      <c r="WBB18" s="257"/>
      <c r="WBC18" s="257"/>
      <c r="WBD18" s="257"/>
      <c r="WBE18" s="257"/>
      <c r="WBF18" s="257"/>
      <c r="WBG18" s="257"/>
      <c r="WBH18" s="257"/>
      <c r="WBI18" s="257"/>
      <c r="WBJ18" s="257"/>
      <c r="WBK18" s="257"/>
      <c r="WBL18" s="257"/>
      <c r="WBM18" s="257"/>
      <c r="WBN18" s="257"/>
      <c r="WBO18" s="257"/>
      <c r="WBP18" s="257"/>
      <c r="WBQ18" s="257"/>
      <c r="WBR18" s="257"/>
      <c r="WBS18" s="257"/>
      <c r="WBT18" s="257"/>
      <c r="WBU18" s="257"/>
      <c r="WBV18" s="257"/>
      <c r="WBW18" s="257"/>
      <c r="WBX18" s="257"/>
      <c r="WBY18" s="257"/>
      <c r="WBZ18" s="257"/>
      <c r="WCA18" s="257"/>
      <c r="WCB18" s="257"/>
      <c r="WCC18" s="257"/>
      <c r="WCD18" s="257"/>
      <c r="WCE18" s="257"/>
      <c r="WCF18" s="257"/>
      <c r="WCG18" s="257"/>
      <c r="WCH18" s="257"/>
      <c r="WCI18" s="257"/>
      <c r="WCJ18" s="257"/>
      <c r="WCK18" s="257"/>
      <c r="WCL18" s="257"/>
      <c r="WCM18" s="257"/>
      <c r="WCN18" s="257"/>
      <c r="WCO18" s="257"/>
      <c r="WCP18" s="257"/>
      <c r="WCQ18" s="257"/>
      <c r="WCR18" s="257"/>
      <c r="WCS18" s="257"/>
      <c r="WCT18" s="257"/>
      <c r="WCU18" s="257"/>
      <c r="WCV18" s="257"/>
      <c r="WCW18" s="257"/>
      <c r="WCX18" s="257"/>
      <c r="WCY18" s="257"/>
      <c r="WCZ18" s="257"/>
      <c r="WDA18" s="257"/>
      <c r="WDB18" s="257"/>
      <c r="WDC18" s="257"/>
      <c r="WDD18" s="257"/>
      <c r="WDE18" s="257"/>
      <c r="WDF18" s="257"/>
      <c r="WDG18" s="257"/>
      <c r="WDH18" s="257"/>
      <c r="WDI18" s="257"/>
      <c r="WDJ18" s="257"/>
      <c r="WDK18" s="257"/>
      <c r="WDL18" s="257"/>
      <c r="WDM18" s="257"/>
      <c r="WDN18" s="257"/>
      <c r="WDO18" s="257"/>
      <c r="WDP18" s="257"/>
      <c r="WDQ18" s="257"/>
      <c r="WDR18" s="257"/>
      <c r="WDS18" s="257"/>
      <c r="WDT18" s="257"/>
      <c r="WDU18" s="257"/>
      <c r="WDV18" s="257"/>
      <c r="WDW18" s="257"/>
      <c r="WDX18" s="257"/>
      <c r="WDY18" s="257"/>
      <c r="WDZ18" s="257"/>
      <c r="WEA18" s="257"/>
      <c r="WEB18" s="257"/>
      <c r="WEC18" s="257"/>
      <c r="WED18" s="257"/>
      <c r="WEE18" s="257"/>
      <c r="WEF18" s="257"/>
      <c r="WEG18" s="257"/>
      <c r="WEH18" s="257"/>
      <c r="WEI18" s="257"/>
      <c r="WEJ18" s="257"/>
      <c r="WEK18" s="257"/>
      <c r="WEL18" s="257"/>
      <c r="WEM18" s="257"/>
      <c r="WEN18" s="257"/>
      <c r="WEO18" s="257"/>
      <c r="WEP18" s="257"/>
      <c r="WEQ18" s="257"/>
      <c r="WER18" s="257"/>
      <c r="WES18" s="257"/>
      <c r="WET18" s="257"/>
      <c r="WEU18" s="257"/>
      <c r="WEV18" s="257"/>
      <c r="WEW18" s="257"/>
      <c r="WEX18" s="257"/>
      <c r="WEY18" s="257"/>
      <c r="WEZ18" s="257"/>
      <c r="WFA18" s="257"/>
      <c r="WFB18" s="257"/>
      <c r="WFC18" s="257"/>
      <c r="WFD18" s="257"/>
      <c r="WFE18" s="257"/>
      <c r="WFF18" s="257"/>
      <c r="WFG18" s="257"/>
      <c r="WFH18" s="257"/>
      <c r="WFI18" s="257"/>
      <c r="WFJ18" s="257"/>
      <c r="WFK18" s="257"/>
      <c r="WFL18" s="257"/>
      <c r="WFM18" s="257"/>
      <c r="WFN18" s="257"/>
      <c r="WFO18" s="257"/>
      <c r="WFP18" s="257"/>
      <c r="WFQ18" s="257"/>
      <c r="WFR18" s="257"/>
      <c r="WFS18" s="257"/>
      <c r="WFT18" s="257"/>
      <c r="WFU18" s="257"/>
      <c r="WFV18" s="257"/>
      <c r="WFW18" s="257"/>
      <c r="WFX18" s="257"/>
      <c r="WFY18" s="257"/>
      <c r="WFZ18" s="257"/>
      <c r="WGA18" s="257"/>
      <c r="WGB18" s="257"/>
      <c r="WGC18" s="257"/>
      <c r="WGD18" s="257"/>
      <c r="WGE18" s="257"/>
      <c r="WGF18" s="257"/>
      <c r="WGG18" s="257"/>
      <c r="WGH18" s="257"/>
      <c r="WGI18" s="257"/>
      <c r="WGJ18" s="257"/>
      <c r="WGK18" s="257"/>
      <c r="WGL18" s="257"/>
      <c r="WGM18" s="257"/>
      <c r="WGN18" s="257"/>
      <c r="WGO18" s="257"/>
      <c r="WGP18" s="257"/>
      <c r="WGQ18" s="257"/>
      <c r="WGR18" s="257"/>
      <c r="WGS18" s="257"/>
      <c r="WGT18" s="257"/>
      <c r="WGU18" s="257"/>
      <c r="WGV18" s="257"/>
      <c r="WGW18" s="257"/>
      <c r="WGX18" s="257"/>
      <c r="WGY18" s="257"/>
      <c r="WGZ18" s="257"/>
      <c r="WHA18" s="257"/>
      <c r="WHB18" s="257"/>
      <c r="WHC18" s="257"/>
      <c r="WHD18" s="257"/>
      <c r="WHE18" s="257"/>
      <c r="WHF18" s="257"/>
      <c r="WHG18" s="257"/>
      <c r="WHH18" s="257"/>
      <c r="WHI18" s="257"/>
      <c r="WHJ18" s="257"/>
      <c r="WHK18" s="257"/>
      <c r="WHL18" s="257"/>
      <c r="WHM18" s="257"/>
      <c r="WHN18" s="257"/>
      <c r="WHO18" s="257"/>
      <c r="WHP18" s="257"/>
      <c r="WHQ18" s="257"/>
      <c r="WHR18" s="257"/>
      <c r="WHS18" s="257"/>
      <c r="WHT18" s="257"/>
      <c r="WHU18" s="257"/>
      <c r="WHV18" s="257"/>
      <c r="WHW18" s="257"/>
      <c r="WHX18" s="257"/>
      <c r="WHY18" s="257"/>
      <c r="WHZ18" s="257"/>
      <c r="WIA18" s="257"/>
      <c r="WIB18" s="257"/>
      <c r="WIC18" s="257"/>
      <c r="WID18" s="257"/>
      <c r="WIE18" s="257"/>
      <c r="WIF18" s="257"/>
      <c r="WIG18" s="257"/>
      <c r="WIH18" s="257"/>
      <c r="WII18" s="257"/>
      <c r="WIJ18" s="257"/>
      <c r="WIK18" s="257"/>
      <c r="WIL18" s="257"/>
      <c r="WIM18" s="257"/>
      <c r="WIN18" s="257"/>
      <c r="WIO18" s="257"/>
      <c r="WIP18" s="257"/>
      <c r="WIQ18" s="257"/>
      <c r="WIR18" s="257"/>
      <c r="WIS18" s="257"/>
      <c r="WIT18" s="257"/>
      <c r="WIU18" s="257"/>
      <c r="WIV18" s="257"/>
      <c r="WIW18" s="257"/>
      <c r="WIX18" s="257"/>
      <c r="WIY18" s="257"/>
      <c r="WIZ18" s="257"/>
      <c r="WJA18" s="257"/>
      <c r="WJB18" s="257"/>
      <c r="WJC18" s="257"/>
      <c r="WJD18" s="257"/>
      <c r="WJE18" s="257"/>
      <c r="WJF18" s="257"/>
      <c r="WJG18" s="257"/>
      <c r="WJH18" s="257"/>
      <c r="WJI18" s="257"/>
      <c r="WJJ18" s="257"/>
      <c r="WJK18" s="257"/>
      <c r="WJL18" s="257"/>
      <c r="WJM18" s="257"/>
      <c r="WJN18" s="257"/>
      <c r="WJO18" s="257"/>
      <c r="WJP18" s="257"/>
      <c r="WJQ18" s="257"/>
      <c r="WJR18" s="257"/>
      <c r="WJS18" s="257"/>
      <c r="WJT18" s="257"/>
      <c r="WJU18" s="257"/>
      <c r="WJV18" s="257"/>
      <c r="WJW18" s="257"/>
      <c r="WJX18" s="257"/>
      <c r="WJY18" s="257"/>
      <c r="WJZ18" s="257"/>
      <c r="WKA18" s="257"/>
      <c r="WKB18" s="257"/>
      <c r="WKC18" s="257"/>
      <c r="WKD18" s="257"/>
      <c r="WKE18" s="257"/>
      <c r="WKF18" s="257"/>
      <c r="WKG18" s="257"/>
      <c r="WKH18" s="257"/>
      <c r="WKI18" s="257"/>
      <c r="WKJ18" s="257"/>
      <c r="WKK18" s="257"/>
      <c r="WKL18" s="257"/>
      <c r="WKM18" s="257"/>
      <c r="WKN18" s="257"/>
      <c r="WKO18" s="257"/>
      <c r="WKP18" s="257"/>
      <c r="WKQ18" s="257"/>
      <c r="WKR18" s="257"/>
      <c r="WKS18" s="257"/>
      <c r="WKT18" s="257"/>
      <c r="WKU18" s="257"/>
      <c r="WKV18" s="257"/>
      <c r="WKW18" s="257"/>
      <c r="WKX18" s="257"/>
      <c r="WKY18" s="257"/>
      <c r="WKZ18" s="257"/>
      <c r="WLA18" s="257"/>
      <c r="WLB18" s="257"/>
      <c r="WLC18" s="257"/>
      <c r="WLD18" s="257"/>
      <c r="WLE18" s="257"/>
      <c r="WLF18" s="257"/>
      <c r="WLG18" s="257"/>
      <c r="WLH18" s="257"/>
      <c r="WLI18" s="257"/>
      <c r="WLJ18" s="257"/>
      <c r="WLK18" s="257"/>
      <c r="WLL18" s="257"/>
      <c r="WLM18" s="257"/>
      <c r="WLN18" s="257"/>
      <c r="WLO18" s="257"/>
      <c r="WLP18" s="257"/>
      <c r="WLQ18" s="257"/>
      <c r="WLR18" s="257"/>
      <c r="WLS18" s="257"/>
      <c r="WLT18" s="257"/>
      <c r="WLU18" s="257"/>
      <c r="WLV18" s="257"/>
      <c r="WLW18" s="257"/>
      <c r="WLX18" s="257"/>
      <c r="WLY18" s="257"/>
      <c r="WLZ18" s="257"/>
      <c r="WMA18" s="257"/>
      <c r="WMB18" s="257"/>
      <c r="WMC18" s="257"/>
      <c r="WMD18" s="257"/>
      <c r="WME18" s="257"/>
      <c r="WMF18" s="257"/>
      <c r="WMG18" s="257"/>
      <c r="WMH18" s="257"/>
      <c r="WMI18" s="257"/>
      <c r="WMJ18" s="257"/>
      <c r="WMK18" s="257"/>
      <c r="WML18" s="257"/>
      <c r="WMM18" s="257"/>
      <c r="WMN18" s="257"/>
      <c r="WMO18" s="257"/>
      <c r="WMP18" s="257"/>
      <c r="WMQ18" s="257"/>
      <c r="WMR18" s="257"/>
      <c r="WMS18" s="257"/>
      <c r="WMT18" s="257"/>
      <c r="WMU18" s="257"/>
      <c r="WMV18" s="257"/>
      <c r="WMW18" s="257"/>
      <c r="WMX18" s="257"/>
      <c r="WMY18" s="257"/>
      <c r="WMZ18" s="257"/>
      <c r="WNA18" s="257"/>
      <c r="WNB18" s="257"/>
      <c r="WNC18" s="257"/>
      <c r="WND18" s="257"/>
      <c r="WNE18" s="257"/>
      <c r="WNF18" s="257"/>
      <c r="WNG18" s="257"/>
      <c r="WNH18" s="257"/>
      <c r="WNI18" s="257"/>
      <c r="WNJ18" s="257"/>
      <c r="WNK18" s="257"/>
      <c r="WNL18" s="257"/>
      <c r="WNM18" s="257"/>
      <c r="WNN18" s="257"/>
      <c r="WNO18" s="257"/>
      <c r="WNP18" s="257"/>
      <c r="WNQ18" s="257"/>
      <c r="WNR18" s="257"/>
      <c r="WNS18" s="257"/>
      <c r="WNT18" s="257"/>
      <c r="WNU18" s="257"/>
      <c r="WNV18" s="257"/>
      <c r="WNW18" s="257"/>
      <c r="WNX18" s="257"/>
      <c r="WNY18" s="257"/>
      <c r="WNZ18" s="257"/>
      <c r="WOA18" s="257"/>
      <c r="WOB18" s="257"/>
      <c r="WOC18" s="257"/>
      <c r="WOD18" s="257"/>
      <c r="WOE18" s="257"/>
      <c r="WOF18" s="257"/>
      <c r="WOG18" s="257"/>
      <c r="WOH18" s="257"/>
      <c r="WOI18" s="257"/>
      <c r="WOJ18" s="257"/>
      <c r="WOK18" s="257"/>
      <c r="WOL18" s="257"/>
      <c r="WOM18" s="257"/>
      <c r="WON18" s="257"/>
      <c r="WOO18" s="257"/>
      <c r="WOP18" s="257"/>
      <c r="WOQ18" s="257"/>
      <c r="WOR18" s="257"/>
      <c r="WOS18" s="257"/>
      <c r="WOT18" s="257"/>
      <c r="WOU18" s="257"/>
      <c r="WOV18" s="257"/>
      <c r="WOW18" s="257"/>
      <c r="WOX18" s="257"/>
      <c r="WOY18" s="257"/>
      <c r="WOZ18" s="257"/>
      <c r="WPA18" s="257"/>
      <c r="WPB18" s="257"/>
      <c r="WPC18" s="257"/>
      <c r="WPD18" s="257"/>
      <c r="WPE18" s="257"/>
      <c r="WPF18" s="257"/>
      <c r="WPG18" s="257"/>
      <c r="WPH18" s="257"/>
      <c r="WPI18" s="257"/>
      <c r="WPJ18" s="257"/>
      <c r="WPK18" s="257"/>
      <c r="WPL18" s="257"/>
      <c r="WPM18" s="257"/>
      <c r="WPN18" s="257"/>
      <c r="WPO18" s="257"/>
      <c r="WPP18" s="257"/>
      <c r="WPQ18" s="257"/>
      <c r="WPR18" s="257"/>
      <c r="WPS18" s="257"/>
      <c r="WPT18" s="257"/>
      <c r="WPU18" s="257"/>
      <c r="WPV18" s="257"/>
      <c r="WPW18" s="257"/>
      <c r="WPX18" s="257"/>
      <c r="WPY18" s="257"/>
      <c r="WPZ18" s="257"/>
      <c r="WQA18" s="257"/>
      <c r="WQB18" s="257"/>
      <c r="WQC18" s="257"/>
      <c r="WQD18" s="257"/>
      <c r="WQE18" s="257"/>
      <c r="WQF18" s="257"/>
      <c r="WQG18" s="257"/>
      <c r="WQH18" s="257"/>
      <c r="WQI18" s="257"/>
      <c r="WQJ18" s="257"/>
      <c r="WQK18" s="257"/>
      <c r="WQL18" s="257"/>
      <c r="WQM18" s="257"/>
      <c r="WQN18" s="257"/>
      <c r="WQO18" s="257"/>
      <c r="WQP18" s="257"/>
      <c r="WQQ18" s="257"/>
      <c r="WQR18" s="257"/>
      <c r="WQS18" s="257"/>
      <c r="WQT18" s="257"/>
      <c r="WQU18" s="257"/>
      <c r="WQV18" s="257"/>
      <c r="WQW18" s="257"/>
      <c r="WQX18" s="257"/>
      <c r="WQY18" s="257"/>
      <c r="WQZ18" s="257"/>
      <c r="WRA18" s="257"/>
      <c r="WRB18" s="257"/>
      <c r="WRC18" s="257"/>
      <c r="WRD18" s="257"/>
      <c r="WRE18" s="257"/>
      <c r="WRF18" s="257"/>
      <c r="WRG18" s="257"/>
      <c r="WRH18" s="257"/>
      <c r="WRI18" s="257"/>
      <c r="WRJ18" s="257"/>
      <c r="WRK18" s="257"/>
      <c r="WRL18" s="257"/>
      <c r="WRM18" s="257"/>
      <c r="WRN18" s="257"/>
      <c r="WRO18" s="257"/>
      <c r="WRP18" s="257"/>
      <c r="WRQ18" s="257"/>
      <c r="WRR18" s="257"/>
      <c r="WRS18" s="257"/>
      <c r="WRT18" s="257"/>
      <c r="WRU18" s="257"/>
      <c r="WRV18" s="257"/>
      <c r="WRW18" s="257"/>
      <c r="WRX18" s="257"/>
      <c r="WRY18" s="257"/>
      <c r="WRZ18" s="257"/>
      <c r="WSA18" s="257"/>
      <c r="WSB18" s="257"/>
      <c r="WSC18" s="257"/>
      <c r="WSD18" s="257"/>
      <c r="WSE18" s="257"/>
      <c r="WSF18" s="257"/>
      <c r="WSG18" s="257"/>
      <c r="WSH18" s="257"/>
      <c r="WSI18" s="257"/>
      <c r="WSJ18" s="257"/>
      <c r="WSK18" s="257"/>
      <c r="WSL18" s="257"/>
      <c r="WSM18" s="257"/>
      <c r="WSN18" s="257"/>
      <c r="WSO18" s="257"/>
      <c r="WSP18" s="257"/>
      <c r="WSQ18" s="257"/>
      <c r="WSR18" s="257"/>
      <c r="WSS18" s="257"/>
      <c r="WST18" s="257"/>
      <c r="WSU18" s="257"/>
      <c r="WSV18" s="257"/>
      <c r="WSW18" s="257"/>
      <c r="WSX18" s="257"/>
      <c r="WSY18" s="257"/>
      <c r="WSZ18" s="257"/>
      <c r="WTA18" s="257"/>
      <c r="WTB18" s="257"/>
      <c r="WTC18" s="257"/>
      <c r="WTD18" s="257"/>
      <c r="WTE18" s="257"/>
      <c r="WTF18" s="257"/>
      <c r="WTG18" s="257"/>
      <c r="WTH18" s="257"/>
      <c r="WTI18" s="257"/>
      <c r="WTJ18" s="257"/>
      <c r="WTK18" s="257"/>
      <c r="WTL18" s="257"/>
      <c r="WTM18" s="257"/>
      <c r="WTN18" s="257"/>
      <c r="WTO18" s="257"/>
      <c r="WTP18" s="257"/>
      <c r="WTQ18" s="257"/>
      <c r="WTR18" s="257"/>
      <c r="WTS18" s="257"/>
      <c r="WTT18" s="257"/>
      <c r="WTU18" s="257"/>
      <c r="WTV18" s="257"/>
      <c r="WTW18" s="257"/>
      <c r="WTX18" s="257"/>
      <c r="WTY18" s="257"/>
      <c r="WTZ18" s="257"/>
      <c r="WUA18" s="257"/>
      <c r="WUB18" s="257"/>
      <c r="WUC18" s="257"/>
      <c r="WUD18" s="257"/>
      <c r="WUE18" s="257"/>
      <c r="WUF18" s="257"/>
      <c r="WUG18" s="257"/>
      <c r="WUH18" s="257"/>
      <c r="WUI18" s="257"/>
      <c r="WUJ18" s="257"/>
      <c r="WUK18" s="257"/>
      <c r="WUL18" s="257"/>
      <c r="WUM18" s="257"/>
      <c r="WUN18" s="257"/>
      <c r="WUO18" s="257"/>
      <c r="WUP18" s="257"/>
      <c r="WUQ18" s="257"/>
      <c r="WUR18" s="257"/>
      <c r="WUS18" s="257"/>
      <c r="WUT18" s="257"/>
      <c r="WUU18" s="257"/>
      <c r="WUV18" s="257"/>
      <c r="WUW18" s="257"/>
      <c r="WUX18" s="257"/>
      <c r="WUY18" s="257"/>
      <c r="WUZ18" s="257"/>
      <c r="WVA18" s="257"/>
      <c r="WVB18" s="257"/>
      <c r="WVC18" s="257"/>
      <c r="WVD18" s="257"/>
      <c r="WVE18" s="257"/>
      <c r="WVF18" s="257"/>
      <c r="WVG18" s="257"/>
      <c r="WVH18" s="257"/>
      <c r="WVI18" s="257"/>
      <c r="WVJ18" s="257"/>
      <c r="WVK18" s="257"/>
      <c r="WVL18" s="257"/>
      <c r="WVM18" s="257"/>
      <c r="WVN18" s="257"/>
      <c r="WVO18" s="257"/>
      <c r="WVP18" s="257"/>
      <c r="WVQ18" s="257"/>
      <c r="WVR18" s="257"/>
      <c r="WVS18" s="257"/>
      <c r="WVT18" s="257"/>
      <c r="WVU18" s="257"/>
      <c r="WVV18" s="257"/>
      <c r="WVW18" s="257"/>
      <c r="WVX18" s="257"/>
      <c r="WVY18" s="257"/>
      <c r="WVZ18" s="257"/>
      <c r="WWA18" s="257"/>
      <c r="WWB18" s="257"/>
      <c r="WWC18" s="257"/>
      <c r="WWD18" s="257"/>
      <c r="WWE18" s="257"/>
      <c r="WWF18" s="257"/>
      <c r="WWG18" s="257"/>
      <c r="WWH18" s="257"/>
      <c r="WWI18" s="257"/>
      <c r="WWJ18" s="257"/>
      <c r="WWK18" s="257"/>
      <c r="WWL18" s="257"/>
      <c r="WWM18" s="257"/>
      <c r="WWN18" s="257"/>
      <c r="WWO18" s="257"/>
      <c r="WWP18" s="257"/>
      <c r="WWQ18" s="257"/>
      <c r="WWR18" s="257"/>
      <c r="WWS18" s="257"/>
      <c r="WWT18" s="257"/>
      <c r="WWU18" s="257"/>
      <c r="WWV18" s="257"/>
      <c r="WWW18" s="257"/>
      <c r="WWX18" s="257"/>
      <c r="WWY18" s="257"/>
      <c r="WWZ18" s="257"/>
      <c r="WXA18" s="257"/>
      <c r="WXB18" s="257"/>
      <c r="WXC18" s="257"/>
      <c r="WXD18" s="257"/>
      <c r="WXE18" s="257"/>
      <c r="WXF18" s="257"/>
      <c r="WXG18" s="257"/>
      <c r="WXH18" s="257"/>
      <c r="WXI18" s="257"/>
      <c r="WXJ18" s="257"/>
      <c r="WXK18" s="257"/>
      <c r="WXL18" s="257"/>
      <c r="WXM18" s="257"/>
      <c r="WXN18" s="257"/>
      <c r="WXO18" s="257"/>
      <c r="WXP18" s="257"/>
      <c r="WXQ18" s="257"/>
      <c r="WXR18" s="257"/>
      <c r="WXS18" s="257"/>
      <c r="WXT18" s="257"/>
      <c r="WXU18" s="257"/>
      <c r="WXV18" s="257"/>
      <c r="WXW18" s="257"/>
      <c r="WXX18" s="257"/>
      <c r="WXY18" s="257"/>
      <c r="WXZ18" s="257"/>
      <c r="WYA18" s="257"/>
      <c r="WYB18" s="257"/>
      <c r="WYC18" s="257"/>
      <c r="WYD18" s="257"/>
      <c r="WYE18" s="257"/>
      <c r="WYF18" s="257"/>
      <c r="WYG18" s="257"/>
      <c r="WYH18" s="257"/>
      <c r="WYI18" s="257"/>
      <c r="WYJ18" s="257"/>
      <c r="WYK18" s="257"/>
      <c r="WYL18" s="257"/>
      <c r="WYM18" s="257"/>
      <c r="WYN18" s="257"/>
      <c r="WYO18" s="257"/>
      <c r="WYP18" s="257"/>
      <c r="WYQ18" s="257"/>
      <c r="WYR18" s="257"/>
      <c r="WYS18" s="257"/>
      <c r="WYT18" s="257"/>
      <c r="WYU18" s="257"/>
      <c r="WYV18" s="257"/>
      <c r="WYW18" s="257"/>
      <c r="WYX18" s="257"/>
      <c r="WYY18" s="257"/>
      <c r="WYZ18" s="257"/>
      <c r="WZA18" s="257"/>
      <c r="WZB18" s="257"/>
      <c r="WZC18" s="257"/>
      <c r="WZD18" s="257"/>
      <c r="WZE18" s="257"/>
      <c r="WZF18" s="257"/>
      <c r="WZG18" s="257"/>
      <c r="WZH18" s="257"/>
      <c r="WZI18" s="257"/>
      <c r="WZJ18" s="257"/>
      <c r="WZK18" s="257"/>
      <c r="WZL18" s="257"/>
      <c r="WZM18" s="257"/>
      <c r="WZN18" s="257"/>
      <c r="WZO18" s="257"/>
      <c r="WZP18" s="257"/>
      <c r="WZQ18" s="257"/>
      <c r="WZR18" s="257"/>
      <c r="WZS18" s="257"/>
      <c r="WZT18" s="257"/>
      <c r="WZU18" s="257"/>
      <c r="WZV18" s="257"/>
      <c r="WZW18" s="257"/>
      <c r="WZX18" s="257"/>
      <c r="WZY18" s="257"/>
      <c r="WZZ18" s="257"/>
      <c r="XAA18" s="257"/>
      <c r="XAB18" s="257"/>
      <c r="XAC18" s="257"/>
      <c r="XAD18" s="257"/>
      <c r="XAE18" s="257"/>
      <c r="XAF18" s="257"/>
      <c r="XAG18" s="257"/>
      <c r="XAH18" s="257"/>
      <c r="XAI18" s="257"/>
      <c r="XAJ18" s="257"/>
      <c r="XAK18" s="257"/>
      <c r="XAL18" s="257"/>
      <c r="XAM18" s="257"/>
      <c r="XAN18" s="257"/>
      <c r="XAO18" s="257"/>
      <c r="XAP18" s="257"/>
      <c r="XAQ18" s="257"/>
      <c r="XAR18" s="257"/>
      <c r="XAS18" s="257"/>
      <c r="XAT18" s="257"/>
      <c r="XAU18" s="257"/>
      <c r="XAV18" s="257"/>
      <c r="XAW18" s="257"/>
      <c r="XAX18" s="257"/>
      <c r="XAY18" s="257"/>
      <c r="XAZ18" s="257"/>
      <c r="XBA18" s="257"/>
      <c r="XBB18" s="257"/>
      <c r="XBC18" s="257"/>
      <c r="XBD18" s="257"/>
      <c r="XBE18" s="257"/>
      <c r="XBF18" s="257"/>
      <c r="XBG18" s="257"/>
      <c r="XBH18" s="257"/>
      <c r="XBI18" s="257"/>
      <c r="XBJ18" s="257"/>
      <c r="XBK18" s="257"/>
      <c r="XBL18" s="257"/>
      <c r="XBM18" s="257"/>
      <c r="XBN18" s="257"/>
      <c r="XBO18" s="257"/>
      <c r="XBP18" s="257"/>
      <c r="XBQ18" s="257"/>
      <c r="XBR18" s="257"/>
      <c r="XBS18" s="257"/>
      <c r="XBT18" s="257"/>
      <c r="XBU18" s="257"/>
      <c r="XBV18" s="257"/>
      <c r="XBW18" s="257"/>
      <c r="XBX18" s="257"/>
      <c r="XBY18" s="257"/>
      <c r="XBZ18" s="257"/>
      <c r="XCA18" s="257"/>
      <c r="XCB18" s="257"/>
      <c r="XCC18" s="257"/>
      <c r="XCD18" s="257"/>
      <c r="XCE18" s="257"/>
      <c r="XCF18" s="257"/>
      <c r="XCG18" s="257"/>
      <c r="XCH18" s="257"/>
      <c r="XCI18" s="257"/>
      <c r="XCJ18" s="257"/>
      <c r="XCK18" s="257"/>
      <c r="XCL18" s="257"/>
      <c r="XCM18" s="257"/>
      <c r="XCN18" s="257"/>
      <c r="XCO18" s="257"/>
      <c r="XCP18" s="257"/>
      <c r="XCQ18" s="257"/>
      <c r="XCR18" s="257"/>
      <c r="XCS18" s="257"/>
      <c r="XCT18" s="257"/>
      <c r="XCU18" s="257"/>
      <c r="XCV18" s="257"/>
      <c r="XCW18" s="257"/>
      <c r="XCX18" s="257"/>
      <c r="XCY18" s="257"/>
      <c r="XCZ18" s="257"/>
      <c r="XDA18" s="257"/>
      <c r="XDB18" s="257"/>
      <c r="XDC18" s="257"/>
      <c r="XDD18" s="257"/>
      <c r="XDE18" s="257"/>
      <c r="XDF18" s="257"/>
      <c r="XDG18" s="257"/>
      <c r="XDH18" s="257"/>
      <c r="XDI18" s="257"/>
      <c r="XDJ18" s="257"/>
      <c r="XDK18" s="257"/>
      <c r="XDL18" s="257"/>
      <c r="XDM18" s="257"/>
      <c r="XDN18" s="257"/>
      <c r="XDO18" s="257"/>
      <c r="XDP18" s="257"/>
      <c r="XDQ18" s="257"/>
      <c r="XDR18" s="257"/>
      <c r="XDS18" s="257"/>
      <c r="XDT18" s="257"/>
      <c r="XDU18" s="257"/>
      <c r="XDV18" s="257"/>
      <c r="XDW18" s="257"/>
      <c r="XDX18" s="257"/>
      <c r="XDY18" s="257"/>
      <c r="XDZ18" s="257"/>
      <c r="XEA18" s="257"/>
      <c r="XEB18" s="257"/>
      <c r="XEC18" s="257"/>
      <c r="XED18" s="257"/>
      <c r="XEE18" s="257"/>
      <c r="XEF18" s="257"/>
      <c r="XEG18" s="257"/>
      <c r="XEH18" s="257"/>
      <c r="XEI18" s="257"/>
      <c r="XEJ18" s="257"/>
      <c r="XEK18" s="257"/>
      <c r="XEL18" s="257"/>
      <c r="XEM18" s="257"/>
      <c r="XEN18" s="257"/>
      <c r="XEO18" s="257"/>
      <c r="XEP18" s="257"/>
      <c r="XEQ18" s="257"/>
      <c r="XER18" s="257"/>
      <c r="XES18" s="257"/>
      <c r="XET18" s="257"/>
      <c r="XEU18" s="257"/>
      <c r="XEV18" s="257"/>
      <c r="XEW18" s="257"/>
      <c r="XEX18" s="257"/>
      <c r="XEY18" s="257"/>
      <c r="XEZ18" s="257"/>
      <c r="XFA18" s="265"/>
      <c r="XFB18" s="265"/>
      <c r="XFC18" s="265"/>
      <c r="XFD18" s="265"/>
    </row>
    <row r="19" spans="1:16384" ht="76.900000000000006" customHeight="1" x14ac:dyDescent="0.25">
      <c r="A19" s="236"/>
      <c r="B19" s="236"/>
      <c r="C19" s="236"/>
      <c r="D19" s="236"/>
      <c r="E19" s="236"/>
      <c r="F19" s="236"/>
      <c r="G19" s="236"/>
      <c r="H19" s="236"/>
      <c r="I19" s="236"/>
      <c r="J19" s="236"/>
      <c r="K19" s="236"/>
      <c r="L19" s="236"/>
      <c r="M19" s="236"/>
      <c r="N19" s="236"/>
      <c r="O19" s="236"/>
    </row>
  </sheetData>
  <mergeCells count="2212">
    <mergeCell ref="XEL18:XEZ18"/>
    <mergeCell ref="XFA18:XFD18"/>
    <mergeCell ref="A19:O19"/>
    <mergeCell ref="XAZ18:XBN18"/>
    <mergeCell ref="XBO18:XCC18"/>
    <mergeCell ref="XCD18:XCR18"/>
    <mergeCell ref="XCS18:XDG18"/>
    <mergeCell ref="XDH18:XDV18"/>
    <mergeCell ref="XDW18:XEK18"/>
    <mergeCell ref="WXN18:WYB18"/>
    <mergeCell ref="WYC18:WYQ18"/>
    <mergeCell ref="WYR18:WZF18"/>
    <mergeCell ref="WZG18:WZU18"/>
    <mergeCell ref="WZV18:XAJ18"/>
    <mergeCell ref="XAK18:XAY18"/>
    <mergeCell ref="WUB18:WUP18"/>
    <mergeCell ref="WUQ18:WVE18"/>
    <mergeCell ref="WVF18:WVT18"/>
    <mergeCell ref="WVU18:WWI18"/>
    <mergeCell ref="WWJ18:WWX18"/>
    <mergeCell ref="WWY18:WXM18"/>
    <mergeCell ref="WQP18:WRD18"/>
    <mergeCell ref="WRE18:WRS18"/>
    <mergeCell ref="WRT18:WSH18"/>
    <mergeCell ref="WSI18:WSW18"/>
    <mergeCell ref="WSX18:WTL18"/>
    <mergeCell ref="WTM18:WUA18"/>
    <mergeCell ref="WND18:WNR18"/>
    <mergeCell ref="WNS18:WOG18"/>
    <mergeCell ref="WOH18:WOV18"/>
    <mergeCell ref="WOW18:WPK18"/>
    <mergeCell ref="WPL18:WPZ18"/>
    <mergeCell ref="WQA18:WQO18"/>
    <mergeCell ref="WJR18:WKF18"/>
    <mergeCell ref="WKG18:WKU18"/>
    <mergeCell ref="WKV18:WLJ18"/>
    <mergeCell ref="WLK18:WLY18"/>
    <mergeCell ref="WLZ18:WMN18"/>
    <mergeCell ref="WMO18:WNC18"/>
    <mergeCell ref="WGF18:WGT18"/>
    <mergeCell ref="WGU18:WHI18"/>
    <mergeCell ref="WHJ18:WHX18"/>
    <mergeCell ref="WHY18:WIM18"/>
    <mergeCell ref="WIN18:WJB18"/>
    <mergeCell ref="WJC18:WJQ18"/>
    <mergeCell ref="WCT18:WDH18"/>
    <mergeCell ref="WDI18:WDW18"/>
    <mergeCell ref="WDX18:WEL18"/>
    <mergeCell ref="WEM18:WFA18"/>
    <mergeCell ref="WFB18:WFP18"/>
    <mergeCell ref="WFQ18:WGE18"/>
    <mergeCell ref="VZH18:VZV18"/>
    <mergeCell ref="VZW18:WAK18"/>
    <mergeCell ref="WAL18:WAZ18"/>
    <mergeCell ref="WBA18:WBO18"/>
    <mergeCell ref="WBP18:WCD18"/>
    <mergeCell ref="WCE18:WCS18"/>
    <mergeCell ref="VVV18:VWJ18"/>
    <mergeCell ref="VWK18:VWY18"/>
    <mergeCell ref="VWZ18:VXN18"/>
    <mergeCell ref="VXO18:VYC18"/>
    <mergeCell ref="VYD18:VYR18"/>
    <mergeCell ref="VYS18:VZG18"/>
    <mergeCell ref="VSJ18:VSX18"/>
    <mergeCell ref="VSY18:VTM18"/>
    <mergeCell ref="VTN18:VUB18"/>
    <mergeCell ref="VUC18:VUQ18"/>
    <mergeCell ref="VUR18:VVF18"/>
    <mergeCell ref="VVG18:VVU18"/>
    <mergeCell ref="VOX18:VPL18"/>
    <mergeCell ref="VPM18:VQA18"/>
    <mergeCell ref="VQB18:VQP18"/>
    <mergeCell ref="VQQ18:VRE18"/>
    <mergeCell ref="VRF18:VRT18"/>
    <mergeCell ref="VRU18:VSI18"/>
    <mergeCell ref="VLL18:VLZ18"/>
    <mergeCell ref="VMA18:VMO18"/>
    <mergeCell ref="VMP18:VND18"/>
    <mergeCell ref="VNE18:VNS18"/>
    <mergeCell ref="VNT18:VOH18"/>
    <mergeCell ref="VOI18:VOW18"/>
    <mergeCell ref="VHZ18:VIN18"/>
    <mergeCell ref="VIO18:VJC18"/>
    <mergeCell ref="VJD18:VJR18"/>
    <mergeCell ref="VJS18:VKG18"/>
    <mergeCell ref="VKH18:VKV18"/>
    <mergeCell ref="VKW18:VLK18"/>
    <mergeCell ref="VEN18:VFB18"/>
    <mergeCell ref="VFC18:VFQ18"/>
    <mergeCell ref="VFR18:VGF18"/>
    <mergeCell ref="VGG18:VGU18"/>
    <mergeCell ref="VGV18:VHJ18"/>
    <mergeCell ref="VHK18:VHY18"/>
    <mergeCell ref="VBB18:VBP18"/>
    <mergeCell ref="VBQ18:VCE18"/>
    <mergeCell ref="VCF18:VCT18"/>
    <mergeCell ref="VCU18:VDI18"/>
    <mergeCell ref="VDJ18:VDX18"/>
    <mergeCell ref="VDY18:VEM18"/>
    <mergeCell ref="UXP18:UYD18"/>
    <mergeCell ref="UYE18:UYS18"/>
    <mergeCell ref="UYT18:UZH18"/>
    <mergeCell ref="UZI18:UZW18"/>
    <mergeCell ref="UZX18:VAL18"/>
    <mergeCell ref="VAM18:VBA18"/>
    <mergeCell ref="UUD18:UUR18"/>
    <mergeCell ref="UUS18:UVG18"/>
    <mergeCell ref="UVH18:UVV18"/>
    <mergeCell ref="UVW18:UWK18"/>
    <mergeCell ref="UWL18:UWZ18"/>
    <mergeCell ref="UXA18:UXO18"/>
    <mergeCell ref="UQR18:URF18"/>
    <mergeCell ref="URG18:URU18"/>
    <mergeCell ref="URV18:USJ18"/>
    <mergeCell ref="USK18:USY18"/>
    <mergeCell ref="USZ18:UTN18"/>
    <mergeCell ref="UTO18:UUC18"/>
    <mergeCell ref="UNF18:UNT18"/>
    <mergeCell ref="UNU18:UOI18"/>
    <mergeCell ref="UOJ18:UOX18"/>
    <mergeCell ref="UOY18:UPM18"/>
    <mergeCell ref="UPN18:UQB18"/>
    <mergeCell ref="UQC18:UQQ18"/>
    <mergeCell ref="UJT18:UKH18"/>
    <mergeCell ref="UKI18:UKW18"/>
    <mergeCell ref="UKX18:ULL18"/>
    <mergeCell ref="ULM18:UMA18"/>
    <mergeCell ref="UMB18:UMP18"/>
    <mergeCell ref="UMQ18:UNE18"/>
    <mergeCell ref="UGH18:UGV18"/>
    <mergeCell ref="UGW18:UHK18"/>
    <mergeCell ref="UHL18:UHZ18"/>
    <mergeCell ref="UIA18:UIO18"/>
    <mergeCell ref="UIP18:UJD18"/>
    <mergeCell ref="UJE18:UJS18"/>
    <mergeCell ref="UCV18:UDJ18"/>
    <mergeCell ref="UDK18:UDY18"/>
    <mergeCell ref="UDZ18:UEN18"/>
    <mergeCell ref="UEO18:UFC18"/>
    <mergeCell ref="UFD18:UFR18"/>
    <mergeCell ref="UFS18:UGG18"/>
    <mergeCell ref="TZJ18:TZX18"/>
    <mergeCell ref="TZY18:UAM18"/>
    <mergeCell ref="UAN18:UBB18"/>
    <mergeCell ref="UBC18:UBQ18"/>
    <mergeCell ref="UBR18:UCF18"/>
    <mergeCell ref="UCG18:UCU18"/>
    <mergeCell ref="TVX18:TWL18"/>
    <mergeCell ref="TWM18:TXA18"/>
    <mergeCell ref="TXB18:TXP18"/>
    <mergeCell ref="TXQ18:TYE18"/>
    <mergeCell ref="TYF18:TYT18"/>
    <mergeCell ref="TYU18:TZI18"/>
    <mergeCell ref="TSL18:TSZ18"/>
    <mergeCell ref="TTA18:TTO18"/>
    <mergeCell ref="TTP18:TUD18"/>
    <mergeCell ref="TUE18:TUS18"/>
    <mergeCell ref="TUT18:TVH18"/>
    <mergeCell ref="TVI18:TVW18"/>
    <mergeCell ref="TOZ18:TPN18"/>
    <mergeCell ref="TPO18:TQC18"/>
    <mergeCell ref="TQD18:TQR18"/>
    <mergeCell ref="TQS18:TRG18"/>
    <mergeCell ref="TRH18:TRV18"/>
    <mergeCell ref="TRW18:TSK18"/>
    <mergeCell ref="TLN18:TMB18"/>
    <mergeCell ref="TMC18:TMQ18"/>
    <mergeCell ref="TMR18:TNF18"/>
    <mergeCell ref="TNG18:TNU18"/>
    <mergeCell ref="TNV18:TOJ18"/>
    <mergeCell ref="TOK18:TOY18"/>
    <mergeCell ref="TIB18:TIP18"/>
    <mergeCell ref="TIQ18:TJE18"/>
    <mergeCell ref="TJF18:TJT18"/>
    <mergeCell ref="TJU18:TKI18"/>
    <mergeCell ref="TKJ18:TKX18"/>
    <mergeCell ref="TKY18:TLM18"/>
    <mergeCell ref="TEP18:TFD18"/>
    <mergeCell ref="TFE18:TFS18"/>
    <mergeCell ref="TFT18:TGH18"/>
    <mergeCell ref="TGI18:TGW18"/>
    <mergeCell ref="TGX18:THL18"/>
    <mergeCell ref="THM18:TIA18"/>
    <mergeCell ref="TBD18:TBR18"/>
    <mergeCell ref="TBS18:TCG18"/>
    <mergeCell ref="TCH18:TCV18"/>
    <mergeCell ref="TCW18:TDK18"/>
    <mergeCell ref="TDL18:TDZ18"/>
    <mergeCell ref="TEA18:TEO18"/>
    <mergeCell ref="SXR18:SYF18"/>
    <mergeCell ref="SYG18:SYU18"/>
    <mergeCell ref="SYV18:SZJ18"/>
    <mergeCell ref="SZK18:SZY18"/>
    <mergeCell ref="SZZ18:TAN18"/>
    <mergeCell ref="TAO18:TBC18"/>
    <mergeCell ref="SUF18:SUT18"/>
    <mergeCell ref="SUU18:SVI18"/>
    <mergeCell ref="SVJ18:SVX18"/>
    <mergeCell ref="SVY18:SWM18"/>
    <mergeCell ref="SWN18:SXB18"/>
    <mergeCell ref="SXC18:SXQ18"/>
    <mergeCell ref="SQT18:SRH18"/>
    <mergeCell ref="SRI18:SRW18"/>
    <mergeCell ref="SRX18:SSL18"/>
    <mergeCell ref="SSM18:STA18"/>
    <mergeCell ref="STB18:STP18"/>
    <mergeCell ref="STQ18:SUE18"/>
    <mergeCell ref="SNH18:SNV18"/>
    <mergeCell ref="SNW18:SOK18"/>
    <mergeCell ref="SOL18:SOZ18"/>
    <mergeCell ref="SPA18:SPO18"/>
    <mergeCell ref="SPP18:SQD18"/>
    <mergeCell ref="SQE18:SQS18"/>
    <mergeCell ref="SJV18:SKJ18"/>
    <mergeCell ref="SKK18:SKY18"/>
    <mergeCell ref="SKZ18:SLN18"/>
    <mergeCell ref="SLO18:SMC18"/>
    <mergeCell ref="SMD18:SMR18"/>
    <mergeCell ref="SMS18:SNG18"/>
    <mergeCell ref="SGJ18:SGX18"/>
    <mergeCell ref="SGY18:SHM18"/>
    <mergeCell ref="SHN18:SIB18"/>
    <mergeCell ref="SIC18:SIQ18"/>
    <mergeCell ref="SIR18:SJF18"/>
    <mergeCell ref="SJG18:SJU18"/>
    <mergeCell ref="SCX18:SDL18"/>
    <mergeCell ref="SDM18:SEA18"/>
    <mergeCell ref="SEB18:SEP18"/>
    <mergeCell ref="SEQ18:SFE18"/>
    <mergeCell ref="SFF18:SFT18"/>
    <mergeCell ref="SFU18:SGI18"/>
    <mergeCell ref="RZL18:RZZ18"/>
    <mergeCell ref="SAA18:SAO18"/>
    <mergeCell ref="SAP18:SBD18"/>
    <mergeCell ref="SBE18:SBS18"/>
    <mergeCell ref="SBT18:SCH18"/>
    <mergeCell ref="SCI18:SCW18"/>
    <mergeCell ref="RVZ18:RWN18"/>
    <mergeCell ref="RWO18:RXC18"/>
    <mergeCell ref="RXD18:RXR18"/>
    <mergeCell ref="RXS18:RYG18"/>
    <mergeCell ref="RYH18:RYV18"/>
    <mergeCell ref="RYW18:RZK18"/>
    <mergeCell ref="RSN18:RTB18"/>
    <mergeCell ref="RTC18:RTQ18"/>
    <mergeCell ref="RTR18:RUF18"/>
    <mergeCell ref="RUG18:RUU18"/>
    <mergeCell ref="RUV18:RVJ18"/>
    <mergeCell ref="RVK18:RVY18"/>
    <mergeCell ref="RPB18:RPP18"/>
    <mergeCell ref="RPQ18:RQE18"/>
    <mergeCell ref="RQF18:RQT18"/>
    <mergeCell ref="RQU18:RRI18"/>
    <mergeCell ref="RRJ18:RRX18"/>
    <mergeCell ref="RRY18:RSM18"/>
    <mergeCell ref="RLP18:RMD18"/>
    <mergeCell ref="RME18:RMS18"/>
    <mergeCell ref="RMT18:RNH18"/>
    <mergeCell ref="RNI18:RNW18"/>
    <mergeCell ref="RNX18:ROL18"/>
    <mergeCell ref="ROM18:RPA18"/>
    <mergeCell ref="RID18:RIR18"/>
    <mergeCell ref="RIS18:RJG18"/>
    <mergeCell ref="RJH18:RJV18"/>
    <mergeCell ref="RJW18:RKK18"/>
    <mergeCell ref="RKL18:RKZ18"/>
    <mergeCell ref="RLA18:RLO18"/>
    <mergeCell ref="RER18:RFF18"/>
    <mergeCell ref="RFG18:RFU18"/>
    <mergeCell ref="RFV18:RGJ18"/>
    <mergeCell ref="RGK18:RGY18"/>
    <mergeCell ref="RGZ18:RHN18"/>
    <mergeCell ref="RHO18:RIC18"/>
    <mergeCell ref="RBF18:RBT18"/>
    <mergeCell ref="RBU18:RCI18"/>
    <mergeCell ref="RCJ18:RCX18"/>
    <mergeCell ref="RCY18:RDM18"/>
    <mergeCell ref="RDN18:REB18"/>
    <mergeCell ref="REC18:REQ18"/>
    <mergeCell ref="QXT18:QYH18"/>
    <mergeCell ref="QYI18:QYW18"/>
    <mergeCell ref="QYX18:QZL18"/>
    <mergeCell ref="QZM18:RAA18"/>
    <mergeCell ref="RAB18:RAP18"/>
    <mergeCell ref="RAQ18:RBE18"/>
    <mergeCell ref="QUH18:QUV18"/>
    <mergeCell ref="QUW18:QVK18"/>
    <mergeCell ref="QVL18:QVZ18"/>
    <mergeCell ref="QWA18:QWO18"/>
    <mergeCell ref="QWP18:QXD18"/>
    <mergeCell ref="QXE18:QXS18"/>
    <mergeCell ref="QQV18:QRJ18"/>
    <mergeCell ref="QRK18:QRY18"/>
    <mergeCell ref="QRZ18:QSN18"/>
    <mergeCell ref="QSO18:QTC18"/>
    <mergeCell ref="QTD18:QTR18"/>
    <mergeCell ref="QTS18:QUG18"/>
    <mergeCell ref="QNJ18:QNX18"/>
    <mergeCell ref="QNY18:QOM18"/>
    <mergeCell ref="QON18:QPB18"/>
    <mergeCell ref="QPC18:QPQ18"/>
    <mergeCell ref="QPR18:QQF18"/>
    <mergeCell ref="QQG18:QQU18"/>
    <mergeCell ref="QJX18:QKL18"/>
    <mergeCell ref="QKM18:QLA18"/>
    <mergeCell ref="QLB18:QLP18"/>
    <mergeCell ref="QLQ18:QME18"/>
    <mergeCell ref="QMF18:QMT18"/>
    <mergeCell ref="QMU18:QNI18"/>
    <mergeCell ref="QGL18:QGZ18"/>
    <mergeCell ref="QHA18:QHO18"/>
    <mergeCell ref="QHP18:QID18"/>
    <mergeCell ref="QIE18:QIS18"/>
    <mergeCell ref="QIT18:QJH18"/>
    <mergeCell ref="QJI18:QJW18"/>
    <mergeCell ref="QCZ18:QDN18"/>
    <mergeCell ref="QDO18:QEC18"/>
    <mergeCell ref="QED18:QER18"/>
    <mergeCell ref="QES18:QFG18"/>
    <mergeCell ref="QFH18:QFV18"/>
    <mergeCell ref="QFW18:QGK18"/>
    <mergeCell ref="PZN18:QAB18"/>
    <mergeCell ref="QAC18:QAQ18"/>
    <mergeCell ref="QAR18:QBF18"/>
    <mergeCell ref="QBG18:QBU18"/>
    <mergeCell ref="QBV18:QCJ18"/>
    <mergeCell ref="QCK18:QCY18"/>
    <mergeCell ref="PWB18:PWP18"/>
    <mergeCell ref="PWQ18:PXE18"/>
    <mergeCell ref="PXF18:PXT18"/>
    <mergeCell ref="PXU18:PYI18"/>
    <mergeCell ref="PYJ18:PYX18"/>
    <mergeCell ref="PYY18:PZM18"/>
    <mergeCell ref="PSP18:PTD18"/>
    <mergeCell ref="PTE18:PTS18"/>
    <mergeCell ref="PTT18:PUH18"/>
    <mergeCell ref="PUI18:PUW18"/>
    <mergeCell ref="PUX18:PVL18"/>
    <mergeCell ref="PVM18:PWA18"/>
    <mergeCell ref="PPD18:PPR18"/>
    <mergeCell ref="PPS18:PQG18"/>
    <mergeCell ref="PQH18:PQV18"/>
    <mergeCell ref="PQW18:PRK18"/>
    <mergeCell ref="PRL18:PRZ18"/>
    <mergeCell ref="PSA18:PSO18"/>
    <mergeCell ref="PLR18:PMF18"/>
    <mergeCell ref="PMG18:PMU18"/>
    <mergeCell ref="PMV18:PNJ18"/>
    <mergeCell ref="PNK18:PNY18"/>
    <mergeCell ref="PNZ18:PON18"/>
    <mergeCell ref="POO18:PPC18"/>
    <mergeCell ref="PIF18:PIT18"/>
    <mergeCell ref="PIU18:PJI18"/>
    <mergeCell ref="PJJ18:PJX18"/>
    <mergeCell ref="PJY18:PKM18"/>
    <mergeCell ref="PKN18:PLB18"/>
    <mergeCell ref="PLC18:PLQ18"/>
    <mergeCell ref="PET18:PFH18"/>
    <mergeCell ref="PFI18:PFW18"/>
    <mergeCell ref="PFX18:PGL18"/>
    <mergeCell ref="PGM18:PHA18"/>
    <mergeCell ref="PHB18:PHP18"/>
    <mergeCell ref="PHQ18:PIE18"/>
    <mergeCell ref="PBH18:PBV18"/>
    <mergeCell ref="PBW18:PCK18"/>
    <mergeCell ref="PCL18:PCZ18"/>
    <mergeCell ref="PDA18:PDO18"/>
    <mergeCell ref="PDP18:PED18"/>
    <mergeCell ref="PEE18:PES18"/>
    <mergeCell ref="OXV18:OYJ18"/>
    <mergeCell ref="OYK18:OYY18"/>
    <mergeCell ref="OYZ18:OZN18"/>
    <mergeCell ref="OZO18:PAC18"/>
    <mergeCell ref="PAD18:PAR18"/>
    <mergeCell ref="PAS18:PBG18"/>
    <mergeCell ref="OUJ18:OUX18"/>
    <mergeCell ref="OUY18:OVM18"/>
    <mergeCell ref="OVN18:OWB18"/>
    <mergeCell ref="OWC18:OWQ18"/>
    <mergeCell ref="OWR18:OXF18"/>
    <mergeCell ref="OXG18:OXU18"/>
    <mergeCell ref="OQX18:ORL18"/>
    <mergeCell ref="ORM18:OSA18"/>
    <mergeCell ref="OSB18:OSP18"/>
    <mergeCell ref="OSQ18:OTE18"/>
    <mergeCell ref="OTF18:OTT18"/>
    <mergeCell ref="OTU18:OUI18"/>
    <mergeCell ref="ONL18:ONZ18"/>
    <mergeCell ref="OOA18:OOO18"/>
    <mergeCell ref="OOP18:OPD18"/>
    <mergeCell ref="OPE18:OPS18"/>
    <mergeCell ref="OPT18:OQH18"/>
    <mergeCell ref="OQI18:OQW18"/>
    <mergeCell ref="OJZ18:OKN18"/>
    <mergeCell ref="OKO18:OLC18"/>
    <mergeCell ref="OLD18:OLR18"/>
    <mergeCell ref="OLS18:OMG18"/>
    <mergeCell ref="OMH18:OMV18"/>
    <mergeCell ref="OMW18:ONK18"/>
    <mergeCell ref="OGN18:OHB18"/>
    <mergeCell ref="OHC18:OHQ18"/>
    <mergeCell ref="OHR18:OIF18"/>
    <mergeCell ref="OIG18:OIU18"/>
    <mergeCell ref="OIV18:OJJ18"/>
    <mergeCell ref="OJK18:OJY18"/>
    <mergeCell ref="ODB18:ODP18"/>
    <mergeCell ref="ODQ18:OEE18"/>
    <mergeCell ref="OEF18:OET18"/>
    <mergeCell ref="OEU18:OFI18"/>
    <mergeCell ref="OFJ18:OFX18"/>
    <mergeCell ref="OFY18:OGM18"/>
    <mergeCell ref="NZP18:OAD18"/>
    <mergeCell ref="OAE18:OAS18"/>
    <mergeCell ref="OAT18:OBH18"/>
    <mergeCell ref="OBI18:OBW18"/>
    <mergeCell ref="OBX18:OCL18"/>
    <mergeCell ref="OCM18:ODA18"/>
    <mergeCell ref="NWD18:NWR18"/>
    <mergeCell ref="NWS18:NXG18"/>
    <mergeCell ref="NXH18:NXV18"/>
    <mergeCell ref="NXW18:NYK18"/>
    <mergeCell ref="NYL18:NYZ18"/>
    <mergeCell ref="NZA18:NZO18"/>
    <mergeCell ref="NSR18:NTF18"/>
    <mergeCell ref="NTG18:NTU18"/>
    <mergeCell ref="NTV18:NUJ18"/>
    <mergeCell ref="NUK18:NUY18"/>
    <mergeCell ref="NUZ18:NVN18"/>
    <mergeCell ref="NVO18:NWC18"/>
    <mergeCell ref="NPF18:NPT18"/>
    <mergeCell ref="NPU18:NQI18"/>
    <mergeCell ref="NQJ18:NQX18"/>
    <mergeCell ref="NQY18:NRM18"/>
    <mergeCell ref="NRN18:NSB18"/>
    <mergeCell ref="NSC18:NSQ18"/>
    <mergeCell ref="NLT18:NMH18"/>
    <mergeCell ref="NMI18:NMW18"/>
    <mergeCell ref="NMX18:NNL18"/>
    <mergeCell ref="NNM18:NOA18"/>
    <mergeCell ref="NOB18:NOP18"/>
    <mergeCell ref="NOQ18:NPE18"/>
    <mergeCell ref="NIH18:NIV18"/>
    <mergeCell ref="NIW18:NJK18"/>
    <mergeCell ref="NJL18:NJZ18"/>
    <mergeCell ref="NKA18:NKO18"/>
    <mergeCell ref="NKP18:NLD18"/>
    <mergeCell ref="NLE18:NLS18"/>
    <mergeCell ref="NEV18:NFJ18"/>
    <mergeCell ref="NFK18:NFY18"/>
    <mergeCell ref="NFZ18:NGN18"/>
    <mergeCell ref="NGO18:NHC18"/>
    <mergeCell ref="NHD18:NHR18"/>
    <mergeCell ref="NHS18:NIG18"/>
    <mergeCell ref="NBJ18:NBX18"/>
    <mergeCell ref="NBY18:NCM18"/>
    <mergeCell ref="NCN18:NDB18"/>
    <mergeCell ref="NDC18:NDQ18"/>
    <mergeCell ref="NDR18:NEF18"/>
    <mergeCell ref="NEG18:NEU18"/>
    <mergeCell ref="MXX18:MYL18"/>
    <mergeCell ref="MYM18:MZA18"/>
    <mergeCell ref="MZB18:MZP18"/>
    <mergeCell ref="MZQ18:NAE18"/>
    <mergeCell ref="NAF18:NAT18"/>
    <mergeCell ref="NAU18:NBI18"/>
    <mergeCell ref="MUL18:MUZ18"/>
    <mergeCell ref="MVA18:MVO18"/>
    <mergeCell ref="MVP18:MWD18"/>
    <mergeCell ref="MWE18:MWS18"/>
    <mergeCell ref="MWT18:MXH18"/>
    <mergeCell ref="MXI18:MXW18"/>
    <mergeCell ref="MQZ18:MRN18"/>
    <mergeCell ref="MRO18:MSC18"/>
    <mergeCell ref="MSD18:MSR18"/>
    <mergeCell ref="MSS18:MTG18"/>
    <mergeCell ref="MTH18:MTV18"/>
    <mergeCell ref="MTW18:MUK18"/>
    <mergeCell ref="MNN18:MOB18"/>
    <mergeCell ref="MOC18:MOQ18"/>
    <mergeCell ref="MOR18:MPF18"/>
    <mergeCell ref="MPG18:MPU18"/>
    <mergeCell ref="MPV18:MQJ18"/>
    <mergeCell ref="MQK18:MQY18"/>
    <mergeCell ref="MKB18:MKP18"/>
    <mergeCell ref="MKQ18:MLE18"/>
    <mergeCell ref="MLF18:MLT18"/>
    <mergeCell ref="MLU18:MMI18"/>
    <mergeCell ref="MMJ18:MMX18"/>
    <mergeCell ref="MMY18:MNM18"/>
    <mergeCell ref="MGP18:MHD18"/>
    <mergeCell ref="MHE18:MHS18"/>
    <mergeCell ref="MHT18:MIH18"/>
    <mergeCell ref="MII18:MIW18"/>
    <mergeCell ref="MIX18:MJL18"/>
    <mergeCell ref="MJM18:MKA18"/>
    <mergeCell ref="MDD18:MDR18"/>
    <mergeCell ref="MDS18:MEG18"/>
    <mergeCell ref="MEH18:MEV18"/>
    <mergeCell ref="MEW18:MFK18"/>
    <mergeCell ref="MFL18:MFZ18"/>
    <mergeCell ref="MGA18:MGO18"/>
    <mergeCell ref="LZR18:MAF18"/>
    <mergeCell ref="MAG18:MAU18"/>
    <mergeCell ref="MAV18:MBJ18"/>
    <mergeCell ref="MBK18:MBY18"/>
    <mergeCell ref="MBZ18:MCN18"/>
    <mergeCell ref="MCO18:MDC18"/>
    <mergeCell ref="LWF18:LWT18"/>
    <mergeCell ref="LWU18:LXI18"/>
    <mergeCell ref="LXJ18:LXX18"/>
    <mergeCell ref="LXY18:LYM18"/>
    <mergeCell ref="LYN18:LZB18"/>
    <mergeCell ref="LZC18:LZQ18"/>
    <mergeCell ref="LST18:LTH18"/>
    <mergeCell ref="LTI18:LTW18"/>
    <mergeCell ref="LTX18:LUL18"/>
    <mergeCell ref="LUM18:LVA18"/>
    <mergeCell ref="LVB18:LVP18"/>
    <mergeCell ref="LVQ18:LWE18"/>
    <mergeCell ref="LPH18:LPV18"/>
    <mergeCell ref="LPW18:LQK18"/>
    <mergeCell ref="LQL18:LQZ18"/>
    <mergeCell ref="LRA18:LRO18"/>
    <mergeCell ref="LRP18:LSD18"/>
    <mergeCell ref="LSE18:LSS18"/>
    <mergeCell ref="LLV18:LMJ18"/>
    <mergeCell ref="LMK18:LMY18"/>
    <mergeCell ref="LMZ18:LNN18"/>
    <mergeCell ref="LNO18:LOC18"/>
    <mergeCell ref="LOD18:LOR18"/>
    <mergeCell ref="LOS18:LPG18"/>
    <mergeCell ref="LIJ18:LIX18"/>
    <mergeCell ref="LIY18:LJM18"/>
    <mergeCell ref="LJN18:LKB18"/>
    <mergeCell ref="LKC18:LKQ18"/>
    <mergeCell ref="LKR18:LLF18"/>
    <mergeCell ref="LLG18:LLU18"/>
    <mergeCell ref="LEX18:LFL18"/>
    <mergeCell ref="LFM18:LGA18"/>
    <mergeCell ref="LGB18:LGP18"/>
    <mergeCell ref="LGQ18:LHE18"/>
    <mergeCell ref="LHF18:LHT18"/>
    <mergeCell ref="LHU18:LII18"/>
    <mergeCell ref="LBL18:LBZ18"/>
    <mergeCell ref="LCA18:LCO18"/>
    <mergeCell ref="LCP18:LDD18"/>
    <mergeCell ref="LDE18:LDS18"/>
    <mergeCell ref="LDT18:LEH18"/>
    <mergeCell ref="LEI18:LEW18"/>
    <mergeCell ref="KXZ18:KYN18"/>
    <mergeCell ref="KYO18:KZC18"/>
    <mergeCell ref="KZD18:KZR18"/>
    <mergeCell ref="KZS18:LAG18"/>
    <mergeCell ref="LAH18:LAV18"/>
    <mergeCell ref="LAW18:LBK18"/>
    <mergeCell ref="KUN18:KVB18"/>
    <mergeCell ref="KVC18:KVQ18"/>
    <mergeCell ref="KVR18:KWF18"/>
    <mergeCell ref="KWG18:KWU18"/>
    <mergeCell ref="KWV18:KXJ18"/>
    <mergeCell ref="KXK18:KXY18"/>
    <mergeCell ref="KRB18:KRP18"/>
    <mergeCell ref="KRQ18:KSE18"/>
    <mergeCell ref="KSF18:KST18"/>
    <mergeCell ref="KSU18:KTI18"/>
    <mergeCell ref="KTJ18:KTX18"/>
    <mergeCell ref="KTY18:KUM18"/>
    <mergeCell ref="KNP18:KOD18"/>
    <mergeCell ref="KOE18:KOS18"/>
    <mergeCell ref="KOT18:KPH18"/>
    <mergeCell ref="KPI18:KPW18"/>
    <mergeCell ref="KPX18:KQL18"/>
    <mergeCell ref="KQM18:KRA18"/>
    <mergeCell ref="KKD18:KKR18"/>
    <mergeCell ref="KKS18:KLG18"/>
    <mergeCell ref="KLH18:KLV18"/>
    <mergeCell ref="KLW18:KMK18"/>
    <mergeCell ref="KML18:KMZ18"/>
    <mergeCell ref="KNA18:KNO18"/>
    <mergeCell ref="KGR18:KHF18"/>
    <mergeCell ref="KHG18:KHU18"/>
    <mergeCell ref="KHV18:KIJ18"/>
    <mergeCell ref="KIK18:KIY18"/>
    <mergeCell ref="KIZ18:KJN18"/>
    <mergeCell ref="KJO18:KKC18"/>
    <mergeCell ref="KDF18:KDT18"/>
    <mergeCell ref="KDU18:KEI18"/>
    <mergeCell ref="KEJ18:KEX18"/>
    <mergeCell ref="KEY18:KFM18"/>
    <mergeCell ref="KFN18:KGB18"/>
    <mergeCell ref="KGC18:KGQ18"/>
    <mergeCell ref="JZT18:KAH18"/>
    <mergeCell ref="KAI18:KAW18"/>
    <mergeCell ref="KAX18:KBL18"/>
    <mergeCell ref="KBM18:KCA18"/>
    <mergeCell ref="KCB18:KCP18"/>
    <mergeCell ref="KCQ18:KDE18"/>
    <mergeCell ref="JWH18:JWV18"/>
    <mergeCell ref="JWW18:JXK18"/>
    <mergeCell ref="JXL18:JXZ18"/>
    <mergeCell ref="JYA18:JYO18"/>
    <mergeCell ref="JYP18:JZD18"/>
    <mergeCell ref="JZE18:JZS18"/>
    <mergeCell ref="JSV18:JTJ18"/>
    <mergeCell ref="JTK18:JTY18"/>
    <mergeCell ref="JTZ18:JUN18"/>
    <mergeCell ref="JUO18:JVC18"/>
    <mergeCell ref="JVD18:JVR18"/>
    <mergeCell ref="JVS18:JWG18"/>
    <mergeCell ref="JPJ18:JPX18"/>
    <mergeCell ref="JPY18:JQM18"/>
    <mergeCell ref="JQN18:JRB18"/>
    <mergeCell ref="JRC18:JRQ18"/>
    <mergeCell ref="JRR18:JSF18"/>
    <mergeCell ref="JSG18:JSU18"/>
    <mergeCell ref="JLX18:JML18"/>
    <mergeCell ref="JMM18:JNA18"/>
    <mergeCell ref="JNB18:JNP18"/>
    <mergeCell ref="JNQ18:JOE18"/>
    <mergeCell ref="JOF18:JOT18"/>
    <mergeCell ref="JOU18:JPI18"/>
    <mergeCell ref="JIL18:JIZ18"/>
    <mergeCell ref="JJA18:JJO18"/>
    <mergeCell ref="JJP18:JKD18"/>
    <mergeCell ref="JKE18:JKS18"/>
    <mergeCell ref="JKT18:JLH18"/>
    <mergeCell ref="JLI18:JLW18"/>
    <mergeCell ref="JEZ18:JFN18"/>
    <mergeCell ref="JFO18:JGC18"/>
    <mergeCell ref="JGD18:JGR18"/>
    <mergeCell ref="JGS18:JHG18"/>
    <mergeCell ref="JHH18:JHV18"/>
    <mergeCell ref="JHW18:JIK18"/>
    <mergeCell ref="JBN18:JCB18"/>
    <mergeCell ref="JCC18:JCQ18"/>
    <mergeCell ref="JCR18:JDF18"/>
    <mergeCell ref="JDG18:JDU18"/>
    <mergeCell ref="JDV18:JEJ18"/>
    <mergeCell ref="JEK18:JEY18"/>
    <mergeCell ref="IYB18:IYP18"/>
    <mergeCell ref="IYQ18:IZE18"/>
    <mergeCell ref="IZF18:IZT18"/>
    <mergeCell ref="IZU18:JAI18"/>
    <mergeCell ref="JAJ18:JAX18"/>
    <mergeCell ref="JAY18:JBM18"/>
    <mergeCell ref="IUP18:IVD18"/>
    <mergeCell ref="IVE18:IVS18"/>
    <mergeCell ref="IVT18:IWH18"/>
    <mergeCell ref="IWI18:IWW18"/>
    <mergeCell ref="IWX18:IXL18"/>
    <mergeCell ref="IXM18:IYA18"/>
    <mergeCell ref="IRD18:IRR18"/>
    <mergeCell ref="IRS18:ISG18"/>
    <mergeCell ref="ISH18:ISV18"/>
    <mergeCell ref="ISW18:ITK18"/>
    <mergeCell ref="ITL18:ITZ18"/>
    <mergeCell ref="IUA18:IUO18"/>
    <mergeCell ref="INR18:IOF18"/>
    <mergeCell ref="IOG18:IOU18"/>
    <mergeCell ref="IOV18:IPJ18"/>
    <mergeCell ref="IPK18:IPY18"/>
    <mergeCell ref="IPZ18:IQN18"/>
    <mergeCell ref="IQO18:IRC18"/>
    <mergeCell ref="IKF18:IKT18"/>
    <mergeCell ref="IKU18:ILI18"/>
    <mergeCell ref="ILJ18:ILX18"/>
    <mergeCell ref="ILY18:IMM18"/>
    <mergeCell ref="IMN18:INB18"/>
    <mergeCell ref="INC18:INQ18"/>
    <mergeCell ref="IGT18:IHH18"/>
    <mergeCell ref="IHI18:IHW18"/>
    <mergeCell ref="IHX18:IIL18"/>
    <mergeCell ref="IIM18:IJA18"/>
    <mergeCell ref="IJB18:IJP18"/>
    <mergeCell ref="IJQ18:IKE18"/>
    <mergeCell ref="IDH18:IDV18"/>
    <mergeCell ref="IDW18:IEK18"/>
    <mergeCell ref="IEL18:IEZ18"/>
    <mergeCell ref="IFA18:IFO18"/>
    <mergeCell ref="IFP18:IGD18"/>
    <mergeCell ref="IGE18:IGS18"/>
    <mergeCell ref="HZV18:IAJ18"/>
    <mergeCell ref="IAK18:IAY18"/>
    <mergeCell ref="IAZ18:IBN18"/>
    <mergeCell ref="IBO18:ICC18"/>
    <mergeCell ref="ICD18:ICR18"/>
    <mergeCell ref="ICS18:IDG18"/>
    <mergeCell ref="HWJ18:HWX18"/>
    <mergeCell ref="HWY18:HXM18"/>
    <mergeCell ref="HXN18:HYB18"/>
    <mergeCell ref="HYC18:HYQ18"/>
    <mergeCell ref="HYR18:HZF18"/>
    <mergeCell ref="HZG18:HZU18"/>
    <mergeCell ref="HSX18:HTL18"/>
    <mergeCell ref="HTM18:HUA18"/>
    <mergeCell ref="HUB18:HUP18"/>
    <mergeCell ref="HUQ18:HVE18"/>
    <mergeCell ref="HVF18:HVT18"/>
    <mergeCell ref="HVU18:HWI18"/>
    <mergeCell ref="HPL18:HPZ18"/>
    <mergeCell ref="HQA18:HQO18"/>
    <mergeCell ref="HQP18:HRD18"/>
    <mergeCell ref="HRE18:HRS18"/>
    <mergeCell ref="HRT18:HSH18"/>
    <mergeCell ref="HSI18:HSW18"/>
    <mergeCell ref="HLZ18:HMN18"/>
    <mergeCell ref="HMO18:HNC18"/>
    <mergeCell ref="HND18:HNR18"/>
    <mergeCell ref="HNS18:HOG18"/>
    <mergeCell ref="HOH18:HOV18"/>
    <mergeCell ref="HOW18:HPK18"/>
    <mergeCell ref="HIN18:HJB18"/>
    <mergeCell ref="HJC18:HJQ18"/>
    <mergeCell ref="HJR18:HKF18"/>
    <mergeCell ref="HKG18:HKU18"/>
    <mergeCell ref="HKV18:HLJ18"/>
    <mergeCell ref="HLK18:HLY18"/>
    <mergeCell ref="HFB18:HFP18"/>
    <mergeCell ref="HFQ18:HGE18"/>
    <mergeCell ref="HGF18:HGT18"/>
    <mergeCell ref="HGU18:HHI18"/>
    <mergeCell ref="HHJ18:HHX18"/>
    <mergeCell ref="HHY18:HIM18"/>
    <mergeCell ref="HBP18:HCD18"/>
    <mergeCell ref="HCE18:HCS18"/>
    <mergeCell ref="HCT18:HDH18"/>
    <mergeCell ref="HDI18:HDW18"/>
    <mergeCell ref="HDX18:HEL18"/>
    <mergeCell ref="HEM18:HFA18"/>
    <mergeCell ref="GYD18:GYR18"/>
    <mergeCell ref="GYS18:GZG18"/>
    <mergeCell ref="GZH18:GZV18"/>
    <mergeCell ref="GZW18:HAK18"/>
    <mergeCell ref="HAL18:HAZ18"/>
    <mergeCell ref="HBA18:HBO18"/>
    <mergeCell ref="GUR18:GVF18"/>
    <mergeCell ref="GVG18:GVU18"/>
    <mergeCell ref="GVV18:GWJ18"/>
    <mergeCell ref="GWK18:GWY18"/>
    <mergeCell ref="GWZ18:GXN18"/>
    <mergeCell ref="GXO18:GYC18"/>
    <mergeCell ref="GRF18:GRT18"/>
    <mergeCell ref="GRU18:GSI18"/>
    <mergeCell ref="GSJ18:GSX18"/>
    <mergeCell ref="GSY18:GTM18"/>
    <mergeCell ref="GTN18:GUB18"/>
    <mergeCell ref="GUC18:GUQ18"/>
    <mergeCell ref="GNT18:GOH18"/>
    <mergeCell ref="GOI18:GOW18"/>
    <mergeCell ref="GOX18:GPL18"/>
    <mergeCell ref="GPM18:GQA18"/>
    <mergeCell ref="GQB18:GQP18"/>
    <mergeCell ref="GQQ18:GRE18"/>
    <mergeCell ref="GKH18:GKV18"/>
    <mergeCell ref="GKW18:GLK18"/>
    <mergeCell ref="GLL18:GLZ18"/>
    <mergeCell ref="GMA18:GMO18"/>
    <mergeCell ref="GMP18:GND18"/>
    <mergeCell ref="GNE18:GNS18"/>
    <mergeCell ref="GGV18:GHJ18"/>
    <mergeCell ref="GHK18:GHY18"/>
    <mergeCell ref="GHZ18:GIN18"/>
    <mergeCell ref="GIO18:GJC18"/>
    <mergeCell ref="GJD18:GJR18"/>
    <mergeCell ref="GJS18:GKG18"/>
    <mergeCell ref="GDJ18:GDX18"/>
    <mergeCell ref="GDY18:GEM18"/>
    <mergeCell ref="GEN18:GFB18"/>
    <mergeCell ref="GFC18:GFQ18"/>
    <mergeCell ref="GFR18:GGF18"/>
    <mergeCell ref="GGG18:GGU18"/>
    <mergeCell ref="FZX18:GAL18"/>
    <mergeCell ref="GAM18:GBA18"/>
    <mergeCell ref="GBB18:GBP18"/>
    <mergeCell ref="GBQ18:GCE18"/>
    <mergeCell ref="GCF18:GCT18"/>
    <mergeCell ref="GCU18:GDI18"/>
    <mergeCell ref="FWL18:FWZ18"/>
    <mergeCell ref="FXA18:FXO18"/>
    <mergeCell ref="FXP18:FYD18"/>
    <mergeCell ref="FYE18:FYS18"/>
    <mergeCell ref="FYT18:FZH18"/>
    <mergeCell ref="FZI18:FZW18"/>
    <mergeCell ref="FSZ18:FTN18"/>
    <mergeCell ref="FTO18:FUC18"/>
    <mergeCell ref="FUD18:FUR18"/>
    <mergeCell ref="FUS18:FVG18"/>
    <mergeCell ref="FVH18:FVV18"/>
    <mergeCell ref="FVW18:FWK18"/>
    <mergeCell ref="FPN18:FQB18"/>
    <mergeCell ref="FQC18:FQQ18"/>
    <mergeCell ref="FQR18:FRF18"/>
    <mergeCell ref="FRG18:FRU18"/>
    <mergeCell ref="FRV18:FSJ18"/>
    <mergeCell ref="FSK18:FSY18"/>
    <mergeCell ref="FMB18:FMP18"/>
    <mergeCell ref="FMQ18:FNE18"/>
    <mergeCell ref="FNF18:FNT18"/>
    <mergeCell ref="FNU18:FOI18"/>
    <mergeCell ref="FOJ18:FOX18"/>
    <mergeCell ref="FOY18:FPM18"/>
    <mergeCell ref="FIP18:FJD18"/>
    <mergeCell ref="FJE18:FJS18"/>
    <mergeCell ref="FJT18:FKH18"/>
    <mergeCell ref="FKI18:FKW18"/>
    <mergeCell ref="FKX18:FLL18"/>
    <mergeCell ref="FLM18:FMA18"/>
    <mergeCell ref="FFD18:FFR18"/>
    <mergeCell ref="FFS18:FGG18"/>
    <mergeCell ref="FGH18:FGV18"/>
    <mergeCell ref="FGW18:FHK18"/>
    <mergeCell ref="FHL18:FHZ18"/>
    <mergeCell ref="FIA18:FIO18"/>
    <mergeCell ref="FBR18:FCF18"/>
    <mergeCell ref="FCG18:FCU18"/>
    <mergeCell ref="FCV18:FDJ18"/>
    <mergeCell ref="FDK18:FDY18"/>
    <mergeCell ref="FDZ18:FEN18"/>
    <mergeCell ref="FEO18:FFC18"/>
    <mergeCell ref="EYF18:EYT18"/>
    <mergeCell ref="EYU18:EZI18"/>
    <mergeCell ref="EZJ18:EZX18"/>
    <mergeCell ref="EZY18:FAM18"/>
    <mergeCell ref="FAN18:FBB18"/>
    <mergeCell ref="FBC18:FBQ18"/>
    <mergeCell ref="EUT18:EVH18"/>
    <mergeCell ref="EVI18:EVW18"/>
    <mergeCell ref="EVX18:EWL18"/>
    <mergeCell ref="EWM18:EXA18"/>
    <mergeCell ref="EXB18:EXP18"/>
    <mergeCell ref="EXQ18:EYE18"/>
    <mergeCell ref="ERH18:ERV18"/>
    <mergeCell ref="ERW18:ESK18"/>
    <mergeCell ref="ESL18:ESZ18"/>
    <mergeCell ref="ETA18:ETO18"/>
    <mergeCell ref="ETP18:EUD18"/>
    <mergeCell ref="EUE18:EUS18"/>
    <mergeCell ref="ENV18:EOJ18"/>
    <mergeCell ref="EOK18:EOY18"/>
    <mergeCell ref="EOZ18:EPN18"/>
    <mergeCell ref="EPO18:EQC18"/>
    <mergeCell ref="EQD18:EQR18"/>
    <mergeCell ref="EQS18:ERG18"/>
    <mergeCell ref="EKJ18:EKX18"/>
    <mergeCell ref="EKY18:ELM18"/>
    <mergeCell ref="ELN18:EMB18"/>
    <mergeCell ref="EMC18:EMQ18"/>
    <mergeCell ref="EMR18:ENF18"/>
    <mergeCell ref="ENG18:ENU18"/>
    <mergeCell ref="EGX18:EHL18"/>
    <mergeCell ref="EHM18:EIA18"/>
    <mergeCell ref="EIB18:EIP18"/>
    <mergeCell ref="EIQ18:EJE18"/>
    <mergeCell ref="EJF18:EJT18"/>
    <mergeCell ref="EJU18:EKI18"/>
    <mergeCell ref="EDL18:EDZ18"/>
    <mergeCell ref="EEA18:EEO18"/>
    <mergeCell ref="EEP18:EFD18"/>
    <mergeCell ref="EFE18:EFS18"/>
    <mergeCell ref="EFT18:EGH18"/>
    <mergeCell ref="EGI18:EGW18"/>
    <mergeCell ref="DZZ18:EAN18"/>
    <mergeCell ref="EAO18:EBC18"/>
    <mergeCell ref="EBD18:EBR18"/>
    <mergeCell ref="EBS18:ECG18"/>
    <mergeCell ref="ECH18:ECV18"/>
    <mergeCell ref="ECW18:EDK18"/>
    <mergeCell ref="DWN18:DXB18"/>
    <mergeCell ref="DXC18:DXQ18"/>
    <mergeCell ref="DXR18:DYF18"/>
    <mergeCell ref="DYG18:DYU18"/>
    <mergeCell ref="DYV18:DZJ18"/>
    <mergeCell ref="DZK18:DZY18"/>
    <mergeCell ref="DTB18:DTP18"/>
    <mergeCell ref="DTQ18:DUE18"/>
    <mergeCell ref="DUF18:DUT18"/>
    <mergeCell ref="DUU18:DVI18"/>
    <mergeCell ref="DVJ18:DVX18"/>
    <mergeCell ref="DVY18:DWM18"/>
    <mergeCell ref="DPP18:DQD18"/>
    <mergeCell ref="DQE18:DQS18"/>
    <mergeCell ref="DQT18:DRH18"/>
    <mergeCell ref="DRI18:DRW18"/>
    <mergeCell ref="DRX18:DSL18"/>
    <mergeCell ref="DSM18:DTA18"/>
    <mergeCell ref="DMD18:DMR18"/>
    <mergeCell ref="DMS18:DNG18"/>
    <mergeCell ref="DNH18:DNV18"/>
    <mergeCell ref="DNW18:DOK18"/>
    <mergeCell ref="DOL18:DOZ18"/>
    <mergeCell ref="DPA18:DPO18"/>
    <mergeCell ref="DIR18:DJF18"/>
    <mergeCell ref="DJG18:DJU18"/>
    <mergeCell ref="DJV18:DKJ18"/>
    <mergeCell ref="DKK18:DKY18"/>
    <mergeCell ref="DKZ18:DLN18"/>
    <mergeCell ref="DLO18:DMC18"/>
    <mergeCell ref="DFF18:DFT18"/>
    <mergeCell ref="DFU18:DGI18"/>
    <mergeCell ref="DGJ18:DGX18"/>
    <mergeCell ref="DGY18:DHM18"/>
    <mergeCell ref="DHN18:DIB18"/>
    <mergeCell ref="DIC18:DIQ18"/>
    <mergeCell ref="DBT18:DCH18"/>
    <mergeCell ref="DCI18:DCW18"/>
    <mergeCell ref="DCX18:DDL18"/>
    <mergeCell ref="DDM18:DEA18"/>
    <mergeCell ref="DEB18:DEP18"/>
    <mergeCell ref="DEQ18:DFE18"/>
    <mergeCell ref="CYH18:CYV18"/>
    <mergeCell ref="CYW18:CZK18"/>
    <mergeCell ref="CZL18:CZZ18"/>
    <mergeCell ref="DAA18:DAO18"/>
    <mergeCell ref="DAP18:DBD18"/>
    <mergeCell ref="DBE18:DBS18"/>
    <mergeCell ref="CUV18:CVJ18"/>
    <mergeCell ref="CVK18:CVY18"/>
    <mergeCell ref="CVZ18:CWN18"/>
    <mergeCell ref="CWO18:CXC18"/>
    <mergeCell ref="CXD18:CXR18"/>
    <mergeCell ref="CXS18:CYG18"/>
    <mergeCell ref="CRJ18:CRX18"/>
    <mergeCell ref="CRY18:CSM18"/>
    <mergeCell ref="CSN18:CTB18"/>
    <mergeCell ref="CTC18:CTQ18"/>
    <mergeCell ref="CTR18:CUF18"/>
    <mergeCell ref="CUG18:CUU18"/>
    <mergeCell ref="CNX18:COL18"/>
    <mergeCell ref="COM18:CPA18"/>
    <mergeCell ref="CPB18:CPP18"/>
    <mergeCell ref="CPQ18:CQE18"/>
    <mergeCell ref="CQF18:CQT18"/>
    <mergeCell ref="CQU18:CRI18"/>
    <mergeCell ref="CKL18:CKZ18"/>
    <mergeCell ref="CLA18:CLO18"/>
    <mergeCell ref="CLP18:CMD18"/>
    <mergeCell ref="CME18:CMS18"/>
    <mergeCell ref="CMT18:CNH18"/>
    <mergeCell ref="CNI18:CNW18"/>
    <mergeCell ref="CGZ18:CHN18"/>
    <mergeCell ref="CHO18:CIC18"/>
    <mergeCell ref="CID18:CIR18"/>
    <mergeCell ref="CIS18:CJG18"/>
    <mergeCell ref="CJH18:CJV18"/>
    <mergeCell ref="CJW18:CKK18"/>
    <mergeCell ref="CDN18:CEB18"/>
    <mergeCell ref="CEC18:CEQ18"/>
    <mergeCell ref="CER18:CFF18"/>
    <mergeCell ref="CFG18:CFU18"/>
    <mergeCell ref="CFV18:CGJ18"/>
    <mergeCell ref="CGK18:CGY18"/>
    <mergeCell ref="CAB18:CAP18"/>
    <mergeCell ref="CAQ18:CBE18"/>
    <mergeCell ref="CBF18:CBT18"/>
    <mergeCell ref="CBU18:CCI18"/>
    <mergeCell ref="CCJ18:CCX18"/>
    <mergeCell ref="CCY18:CDM18"/>
    <mergeCell ref="BWP18:BXD18"/>
    <mergeCell ref="BXE18:BXS18"/>
    <mergeCell ref="BXT18:BYH18"/>
    <mergeCell ref="BYI18:BYW18"/>
    <mergeCell ref="BYX18:BZL18"/>
    <mergeCell ref="BZM18:CAA18"/>
    <mergeCell ref="BTD18:BTR18"/>
    <mergeCell ref="BTS18:BUG18"/>
    <mergeCell ref="BUH18:BUV18"/>
    <mergeCell ref="BUW18:BVK18"/>
    <mergeCell ref="BVL18:BVZ18"/>
    <mergeCell ref="BWA18:BWO18"/>
    <mergeCell ref="BPR18:BQF18"/>
    <mergeCell ref="BQG18:BQU18"/>
    <mergeCell ref="BQV18:BRJ18"/>
    <mergeCell ref="BRK18:BRY18"/>
    <mergeCell ref="BRZ18:BSN18"/>
    <mergeCell ref="BSO18:BTC18"/>
    <mergeCell ref="BMF18:BMT18"/>
    <mergeCell ref="BMU18:BNI18"/>
    <mergeCell ref="BNJ18:BNX18"/>
    <mergeCell ref="BNY18:BOM18"/>
    <mergeCell ref="BON18:BPB18"/>
    <mergeCell ref="BPC18:BPQ18"/>
    <mergeCell ref="BIT18:BJH18"/>
    <mergeCell ref="BJI18:BJW18"/>
    <mergeCell ref="BJX18:BKL18"/>
    <mergeCell ref="BKM18:BLA18"/>
    <mergeCell ref="BLB18:BLP18"/>
    <mergeCell ref="BLQ18:BME18"/>
    <mergeCell ref="BFH18:BFV18"/>
    <mergeCell ref="BFW18:BGK18"/>
    <mergeCell ref="BGL18:BGZ18"/>
    <mergeCell ref="BHA18:BHO18"/>
    <mergeCell ref="BHP18:BID18"/>
    <mergeCell ref="BIE18:BIS18"/>
    <mergeCell ref="BBV18:BCJ18"/>
    <mergeCell ref="BCK18:BCY18"/>
    <mergeCell ref="BCZ18:BDN18"/>
    <mergeCell ref="BDO18:BEC18"/>
    <mergeCell ref="BED18:BER18"/>
    <mergeCell ref="BES18:BFG18"/>
    <mergeCell ref="AYJ18:AYX18"/>
    <mergeCell ref="AYY18:AZM18"/>
    <mergeCell ref="AZN18:BAB18"/>
    <mergeCell ref="BAC18:BAQ18"/>
    <mergeCell ref="BAR18:BBF18"/>
    <mergeCell ref="BBG18:BBU18"/>
    <mergeCell ref="AUX18:AVL18"/>
    <mergeCell ref="AVM18:AWA18"/>
    <mergeCell ref="AWB18:AWP18"/>
    <mergeCell ref="AWQ18:AXE18"/>
    <mergeCell ref="AXF18:AXT18"/>
    <mergeCell ref="AXU18:AYI18"/>
    <mergeCell ref="ARL18:ARZ18"/>
    <mergeCell ref="ASA18:ASO18"/>
    <mergeCell ref="ASP18:ATD18"/>
    <mergeCell ref="ATE18:ATS18"/>
    <mergeCell ref="ATT18:AUH18"/>
    <mergeCell ref="AUI18:AUW18"/>
    <mergeCell ref="ANZ18:AON18"/>
    <mergeCell ref="AOO18:APC18"/>
    <mergeCell ref="APD18:APR18"/>
    <mergeCell ref="APS18:AQG18"/>
    <mergeCell ref="AQH18:AQV18"/>
    <mergeCell ref="AQW18:ARK18"/>
    <mergeCell ref="AKN18:ALB18"/>
    <mergeCell ref="ALC18:ALQ18"/>
    <mergeCell ref="ALR18:AMF18"/>
    <mergeCell ref="AMG18:AMU18"/>
    <mergeCell ref="AMV18:ANJ18"/>
    <mergeCell ref="ANK18:ANY18"/>
    <mergeCell ref="AHB18:AHP18"/>
    <mergeCell ref="AHQ18:AIE18"/>
    <mergeCell ref="AIF18:AIT18"/>
    <mergeCell ref="AIU18:AJI18"/>
    <mergeCell ref="AJJ18:AJX18"/>
    <mergeCell ref="AJY18:AKM18"/>
    <mergeCell ref="ADP18:AED18"/>
    <mergeCell ref="AEE18:AES18"/>
    <mergeCell ref="AET18:AFH18"/>
    <mergeCell ref="AFI18:AFW18"/>
    <mergeCell ref="AFX18:AGL18"/>
    <mergeCell ref="AGM18:AHA18"/>
    <mergeCell ref="AAD18:AAR18"/>
    <mergeCell ref="AAS18:ABG18"/>
    <mergeCell ref="ABH18:ABV18"/>
    <mergeCell ref="ABW18:ACK18"/>
    <mergeCell ref="ACL18:ACZ18"/>
    <mergeCell ref="ADA18:ADO18"/>
    <mergeCell ref="WR18:XF18"/>
    <mergeCell ref="XG18:XU18"/>
    <mergeCell ref="XV18:YJ18"/>
    <mergeCell ref="YK18:YY18"/>
    <mergeCell ref="YZ18:ZN18"/>
    <mergeCell ref="ZO18:AAC18"/>
    <mergeCell ref="TF18:TT18"/>
    <mergeCell ref="TU18:UI18"/>
    <mergeCell ref="UJ18:UX18"/>
    <mergeCell ref="UY18:VM18"/>
    <mergeCell ref="VN18:WB18"/>
    <mergeCell ref="WC18:WQ18"/>
    <mergeCell ref="PT18:QH18"/>
    <mergeCell ref="QI18:QW18"/>
    <mergeCell ref="QX18:RL18"/>
    <mergeCell ref="RM18:SA18"/>
    <mergeCell ref="SB18:SP18"/>
    <mergeCell ref="SQ18:TE18"/>
    <mergeCell ref="MH18:MV18"/>
    <mergeCell ref="MW18:NK18"/>
    <mergeCell ref="NL18:NZ18"/>
    <mergeCell ref="OA18:OO18"/>
    <mergeCell ref="OP18:PD18"/>
    <mergeCell ref="PE18:PS18"/>
    <mergeCell ref="IV18:JJ18"/>
    <mergeCell ref="JK18:JY18"/>
    <mergeCell ref="JZ18:KN18"/>
    <mergeCell ref="KO18:LC18"/>
    <mergeCell ref="LD18:LR18"/>
    <mergeCell ref="LS18:MG18"/>
    <mergeCell ref="FJ18:FX18"/>
    <mergeCell ref="FY18:GM18"/>
    <mergeCell ref="GN18:HB18"/>
    <mergeCell ref="HC18:HQ18"/>
    <mergeCell ref="HR18:IF18"/>
    <mergeCell ref="IG18:IU18"/>
    <mergeCell ref="BX18:CL18"/>
    <mergeCell ref="CM18:DA18"/>
    <mergeCell ref="DB18:DP18"/>
    <mergeCell ref="DQ18:EE18"/>
    <mergeCell ref="EF18:ET18"/>
    <mergeCell ref="EU18:FI18"/>
    <mergeCell ref="A17:O17"/>
    <mergeCell ref="A18:O18"/>
    <mergeCell ref="P18:AD18"/>
    <mergeCell ref="AE18:AS18"/>
    <mergeCell ref="AT18:BH18"/>
    <mergeCell ref="BI18:BW18"/>
    <mergeCell ref="XCD16:XCR16"/>
    <mergeCell ref="XCS16:XDG16"/>
    <mergeCell ref="XDH16:XDV16"/>
    <mergeCell ref="XDW16:XEK16"/>
    <mergeCell ref="XEL16:XEZ16"/>
    <mergeCell ref="XFA16:XFD16"/>
    <mergeCell ref="WYR16:WZF16"/>
    <mergeCell ref="WZG16:WZU16"/>
    <mergeCell ref="WZV16:XAJ16"/>
    <mergeCell ref="XAK16:XAY16"/>
    <mergeCell ref="XAZ16:XBN16"/>
    <mergeCell ref="XBO16:XCC16"/>
    <mergeCell ref="WVF16:WVT16"/>
    <mergeCell ref="WVU16:WWI16"/>
    <mergeCell ref="WWJ16:WWX16"/>
    <mergeCell ref="WWY16:WXM16"/>
    <mergeCell ref="WXN16:WYB16"/>
    <mergeCell ref="WYC16:WYQ16"/>
    <mergeCell ref="WRT16:WSH16"/>
    <mergeCell ref="WSI16:WSW16"/>
    <mergeCell ref="WSX16:WTL16"/>
    <mergeCell ref="WTM16:WUA16"/>
    <mergeCell ref="WUB16:WUP16"/>
    <mergeCell ref="WUQ16:WVE16"/>
    <mergeCell ref="WOH16:WOV16"/>
    <mergeCell ref="WOW16:WPK16"/>
    <mergeCell ref="WPL16:WPZ16"/>
    <mergeCell ref="WQA16:WQO16"/>
    <mergeCell ref="WQP16:WRD16"/>
    <mergeCell ref="WRE16:WRS16"/>
    <mergeCell ref="WKV16:WLJ16"/>
    <mergeCell ref="WLK16:WLY16"/>
    <mergeCell ref="WLZ16:WMN16"/>
    <mergeCell ref="WMO16:WNC16"/>
    <mergeCell ref="WND16:WNR16"/>
    <mergeCell ref="WNS16:WOG16"/>
    <mergeCell ref="WHJ16:WHX16"/>
    <mergeCell ref="WHY16:WIM16"/>
    <mergeCell ref="WIN16:WJB16"/>
    <mergeCell ref="WJC16:WJQ16"/>
    <mergeCell ref="WJR16:WKF16"/>
    <mergeCell ref="WKG16:WKU16"/>
    <mergeCell ref="WDX16:WEL16"/>
    <mergeCell ref="WEM16:WFA16"/>
    <mergeCell ref="WFB16:WFP16"/>
    <mergeCell ref="WFQ16:WGE16"/>
    <mergeCell ref="WGF16:WGT16"/>
    <mergeCell ref="WGU16:WHI16"/>
    <mergeCell ref="WAL16:WAZ16"/>
    <mergeCell ref="WBA16:WBO16"/>
    <mergeCell ref="WBP16:WCD16"/>
    <mergeCell ref="WCE16:WCS16"/>
    <mergeCell ref="WCT16:WDH16"/>
    <mergeCell ref="WDI16:WDW16"/>
    <mergeCell ref="VWZ16:VXN16"/>
    <mergeCell ref="VXO16:VYC16"/>
    <mergeCell ref="VYD16:VYR16"/>
    <mergeCell ref="VYS16:VZG16"/>
    <mergeCell ref="VZH16:VZV16"/>
    <mergeCell ref="VZW16:WAK16"/>
    <mergeCell ref="VTN16:VUB16"/>
    <mergeCell ref="VUC16:VUQ16"/>
    <mergeCell ref="VUR16:VVF16"/>
    <mergeCell ref="VVG16:VVU16"/>
    <mergeCell ref="VVV16:VWJ16"/>
    <mergeCell ref="VWK16:VWY16"/>
    <mergeCell ref="VQB16:VQP16"/>
    <mergeCell ref="VQQ16:VRE16"/>
    <mergeCell ref="VRF16:VRT16"/>
    <mergeCell ref="VRU16:VSI16"/>
    <mergeCell ref="VSJ16:VSX16"/>
    <mergeCell ref="VSY16:VTM16"/>
    <mergeCell ref="VMP16:VND16"/>
    <mergeCell ref="VNE16:VNS16"/>
    <mergeCell ref="VNT16:VOH16"/>
    <mergeCell ref="VOI16:VOW16"/>
    <mergeCell ref="VOX16:VPL16"/>
    <mergeCell ref="VPM16:VQA16"/>
    <mergeCell ref="VJD16:VJR16"/>
    <mergeCell ref="VJS16:VKG16"/>
    <mergeCell ref="VKH16:VKV16"/>
    <mergeCell ref="VKW16:VLK16"/>
    <mergeCell ref="VLL16:VLZ16"/>
    <mergeCell ref="VMA16:VMO16"/>
    <mergeCell ref="VFR16:VGF16"/>
    <mergeCell ref="VGG16:VGU16"/>
    <mergeCell ref="VGV16:VHJ16"/>
    <mergeCell ref="VHK16:VHY16"/>
    <mergeCell ref="VHZ16:VIN16"/>
    <mergeCell ref="VIO16:VJC16"/>
    <mergeCell ref="VCF16:VCT16"/>
    <mergeCell ref="VCU16:VDI16"/>
    <mergeCell ref="VDJ16:VDX16"/>
    <mergeCell ref="VDY16:VEM16"/>
    <mergeCell ref="VEN16:VFB16"/>
    <mergeCell ref="VFC16:VFQ16"/>
    <mergeCell ref="UYT16:UZH16"/>
    <mergeCell ref="UZI16:UZW16"/>
    <mergeCell ref="UZX16:VAL16"/>
    <mergeCell ref="VAM16:VBA16"/>
    <mergeCell ref="VBB16:VBP16"/>
    <mergeCell ref="VBQ16:VCE16"/>
    <mergeCell ref="UVH16:UVV16"/>
    <mergeCell ref="UVW16:UWK16"/>
    <mergeCell ref="UWL16:UWZ16"/>
    <mergeCell ref="UXA16:UXO16"/>
    <mergeCell ref="UXP16:UYD16"/>
    <mergeCell ref="UYE16:UYS16"/>
    <mergeCell ref="URV16:USJ16"/>
    <mergeCell ref="USK16:USY16"/>
    <mergeCell ref="USZ16:UTN16"/>
    <mergeCell ref="UTO16:UUC16"/>
    <mergeCell ref="UUD16:UUR16"/>
    <mergeCell ref="UUS16:UVG16"/>
    <mergeCell ref="UOJ16:UOX16"/>
    <mergeCell ref="UOY16:UPM16"/>
    <mergeCell ref="UPN16:UQB16"/>
    <mergeCell ref="UQC16:UQQ16"/>
    <mergeCell ref="UQR16:URF16"/>
    <mergeCell ref="URG16:URU16"/>
    <mergeCell ref="UKX16:ULL16"/>
    <mergeCell ref="ULM16:UMA16"/>
    <mergeCell ref="UMB16:UMP16"/>
    <mergeCell ref="UMQ16:UNE16"/>
    <mergeCell ref="UNF16:UNT16"/>
    <mergeCell ref="UNU16:UOI16"/>
    <mergeCell ref="UHL16:UHZ16"/>
    <mergeCell ref="UIA16:UIO16"/>
    <mergeCell ref="UIP16:UJD16"/>
    <mergeCell ref="UJE16:UJS16"/>
    <mergeCell ref="UJT16:UKH16"/>
    <mergeCell ref="UKI16:UKW16"/>
    <mergeCell ref="UDZ16:UEN16"/>
    <mergeCell ref="UEO16:UFC16"/>
    <mergeCell ref="UFD16:UFR16"/>
    <mergeCell ref="UFS16:UGG16"/>
    <mergeCell ref="UGH16:UGV16"/>
    <mergeCell ref="UGW16:UHK16"/>
    <mergeCell ref="UAN16:UBB16"/>
    <mergeCell ref="UBC16:UBQ16"/>
    <mergeCell ref="UBR16:UCF16"/>
    <mergeCell ref="UCG16:UCU16"/>
    <mergeCell ref="UCV16:UDJ16"/>
    <mergeCell ref="UDK16:UDY16"/>
    <mergeCell ref="TXB16:TXP16"/>
    <mergeCell ref="TXQ16:TYE16"/>
    <mergeCell ref="TYF16:TYT16"/>
    <mergeCell ref="TYU16:TZI16"/>
    <mergeCell ref="TZJ16:TZX16"/>
    <mergeCell ref="TZY16:UAM16"/>
    <mergeCell ref="TTP16:TUD16"/>
    <mergeCell ref="TUE16:TUS16"/>
    <mergeCell ref="TUT16:TVH16"/>
    <mergeCell ref="TVI16:TVW16"/>
    <mergeCell ref="TVX16:TWL16"/>
    <mergeCell ref="TWM16:TXA16"/>
    <mergeCell ref="TQD16:TQR16"/>
    <mergeCell ref="TQS16:TRG16"/>
    <mergeCell ref="TRH16:TRV16"/>
    <mergeCell ref="TRW16:TSK16"/>
    <mergeCell ref="TSL16:TSZ16"/>
    <mergeCell ref="TTA16:TTO16"/>
    <mergeCell ref="TMR16:TNF16"/>
    <mergeCell ref="TNG16:TNU16"/>
    <mergeCell ref="TNV16:TOJ16"/>
    <mergeCell ref="TOK16:TOY16"/>
    <mergeCell ref="TOZ16:TPN16"/>
    <mergeCell ref="TPO16:TQC16"/>
    <mergeCell ref="TJF16:TJT16"/>
    <mergeCell ref="TJU16:TKI16"/>
    <mergeCell ref="TKJ16:TKX16"/>
    <mergeCell ref="TKY16:TLM16"/>
    <mergeCell ref="TLN16:TMB16"/>
    <mergeCell ref="TMC16:TMQ16"/>
    <mergeCell ref="TFT16:TGH16"/>
    <mergeCell ref="TGI16:TGW16"/>
    <mergeCell ref="TGX16:THL16"/>
    <mergeCell ref="THM16:TIA16"/>
    <mergeCell ref="TIB16:TIP16"/>
    <mergeCell ref="TIQ16:TJE16"/>
    <mergeCell ref="TCH16:TCV16"/>
    <mergeCell ref="TCW16:TDK16"/>
    <mergeCell ref="TDL16:TDZ16"/>
    <mergeCell ref="TEA16:TEO16"/>
    <mergeCell ref="TEP16:TFD16"/>
    <mergeCell ref="TFE16:TFS16"/>
    <mergeCell ref="SYV16:SZJ16"/>
    <mergeCell ref="SZK16:SZY16"/>
    <mergeCell ref="SZZ16:TAN16"/>
    <mergeCell ref="TAO16:TBC16"/>
    <mergeCell ref="TBD16:TBR16"/>
    <mergeCell ref="TBS16:TCG16"/>
    <mergeCell ref="SVJ16:SVX16"/>
    <mergeCell ref="SVY16:SWM16"/>
    <mergeCell ref="SWN16:SXB16"/>
    <mergeCell ref="SXC16:SXQ16"/>
    <mergeCell ref="SXR16:SYF16"/>
    <mergeCell ref="SYG16:SYU16"/>
    <mergeCell ref="SRX16:SSL16"/>
    <mergeCell ref="SSM16:STA16"/>
    <mergeCell ref="STB16:STP16"/>
    <mergeCell ref="STQ16:SUE16"/>
    <mergeCell ref="SUF16:SUT16"/>
    <mergeCell ref="SUU16:SVI16"/>
    <mergeCell ref="SOL16:SOZ16"/>
    <mergeCell ref="SPA16:SPO16"/>
    <mergeCell ref="SPP16:SQD16"/>
    <mergeCell ref="SQE16:SQS16"/>
    <mergeCell ref="SQT16:SRH16"/>
    <mergeCell ref="SRI16:SRW16"/>
    <mergeCell ref="SKZ16:SLN16"/>
    <mergeCell ref="SLO16:SMC16"/>
    <mergeCell ref="SMD16:SMR16"/>
    <mergeCell ref="SMS16:SNG16"/>
    <mergeCell ref="SNH16:SNV16"/>
    <mergeCell ref="SNW16:SOK16"/>
    <mergeCell ref="SHN16:SIB16"/>
    <mergeCell ref="SIC16:SIQ16"/>
    <mergeCell ref="SIR16:SJF16"/>
    <mergeCell ref="SJG16:SJU16"/>
    <mergeCell ref="SJV16:SKJ16"/>
    <mergeCell ref="SKK16:SKY16"/>
    <mergeCell ref="SEB16:SEP16"/>
    <mergeCell ref="SEQ16:SFE16"/>
    <mergeCell ref="SFF16:SFT16"/>
    <mergeCell ref="SFU16:SGI16"/>
    <mergeCell ref="SGJ16:SGX16"/>
    <mergeCell ref="SGY16:SHM16"/>
    <mergeCell ref="SAP16:SBD16"/>
    <mergeCell ref="SBE16:SBS16"/>
    <mergeCell ref="SBT16:SCH16"/>
    <mergeCell ref="SCI16:SCW16"/>
    <mergeCell ref="SCX16:SDL16"/>
    <mergeCell ref="SDM16:SEA16"/>
    <mergeCell ref="RXD16:RXR16"/>
    <mergeCell ref="RXS16:RYG16"/>
    <mergeCell ref="RYH16:RYV16"/>
    <mergeCell ref="RYW16:RZK16"/>
    <mergeCell ref="RZL16:RZZ16"/>
    <mergeCell ref="SAA16:SAO16"/>
    <mergeCell ref="RTR16:RUF16"/>
    <mergeCell ref="RUG16:RUU16"/>
    <mergeCell ref="RUV16:RVJ16"/>
    <mergeCell ref="RVK16:RVY16"/>
    <mergeCell ref="RVZ16:RWN16"/>
    <mergeCell ref="RWO16:RXC16"/>
    <mergeCell ref="RQF16:RQT16"/>
    <mergeCell ref="RQU16:RRI16"/>
    <mergeCell ref="RRJ16:RRX16"/>
    <mergeCell ref="RRY16:RSM16"/>
    <mergeCell ref="RSN16:RTB16"/>
    <mergeCell ref="RTC16:RTQ16"/>
    <mergeCell ref="RMT16:RNH16"/>
    <mergeCell ref="RNI16:RNW16"/>
    <mergeCell ref="RNX16:ROL16"/>
    <mergeCell ref="ROM16:RPA16"/>
    <mergeCell ref="RPB16:RPP16"/>
    <mergeCell ref="RPQ16:RQE16"/>
    <mergeCell ref="RJH16:RJV16"/>
    <mergeCell ref="RJW16:RKK16"/>
    <mergeCell ref="RKL16:RKZ16"/>
    <mergeCell ref="RLA16:RLO16"/>
    <mergeCell ref="RLP16:RMD16"/>
    <mergeCell ref="RME16:RMS16"/>
    <mergeCell ref="RFV16:RGJ16"/>
    <mergeCell ref="RGK16:RGY16"/>
    <mergeCell ref="RGZ16:RHN16"/>
    <mergeCell ref="RHO16:RIC16"/>
    <mergeCell ref="RID16:RIR16"/>
    <mergeCell ref="RIS16:RJG16"/>
    <mergeCell ref="RCJ16:RCX16"/>
    <mergeCell ref="RCY16:RDM16"/>
    <mergeCell ref="RDN16:REB16"/>
    <mergeCell ref="REC16:REQ16"/>
    <mergeCell ref="RER16:RFF16"/>
    <mergeCell ref="RFG16:RFU16"/>
    <mergeCell ref="QYX16:QZL16"/>
    <mergeCell ref="QZM16:RAA16"/>
    <mergeCell ref="RAB16:RAP16"/>
    <mergeCell ref="RAQ16:RBE16"/>
    <mergeCell ref="RBF16:RBT16"/>
    <mergeCell ref="RBU16:RCI16"/>
    <mergeCell ref="QVL16:QVZ16"/>
    <mergeCell ref="QWA16:QWO16"/>
    <mergeCell ref="QWP16:QXD16"/>
    <mergeCell ref="QXE16:QXS16"/>
    <mergeCell ref="QXT16:QYH16"/>
    <mergeCell ref="QYI16:QYW16"/>
    <mergeCell ref="QRZ16:QSN16"/>
    <mergeCell ref="QSO16:QTC16"/>
    <mergeCell ref="QTD16:QTR16"/>
    <mergeCell ref="QTS16:QUG16"/>
    <mergeCell ref="QUH16:QUV16"/>
    <mergeCell ref="QUW16:QVK16"/>
    <mergeCell ref="QON16:QPB16"/>
    <mergeCell ref="QPC16:QPQ16"/>
    <mergeCell ref="QPR16:QQF16"/>
    <mergeCell ref="QQG16:QQU16"/>
    <mergeCell ref="QQV16:QRJ16"/>
    <mergeCell ref="QRK16:QRY16"/>
    <mergeCell ref="QLB16:QLP16"/>
    <mergeCell ref="QLQ16:QME16"/>
    <mergeCell ref="QMF16:QMT16"/>
    <mergeCell ref="QMU16:QNI16"/>
    <mergeCell ref="QNJ16:QNX16"/>
    <mergeCell ref="QNY16:QOM16"/>
    <mergeCell ref="QHP16:QID16"/>
    <mergeCell ref="QIE16:QIS16"/>
    <mergeCell ref="QIT16:QJH16"/>
    <mergeCell ref="QJI16:QJW16"/>
    <mergeCell ref="QJX16:QKL16"/>
    <mergeCell ref="QKM16:QLA16"/>
    <mergeCell ref="QED16:QER16"/>
    <mergeCell ref="QES16:QFG16"/>
    <mergeCell ref="QFH16:QFV16"/>
    <mergeCell ref="QFW16:QGK16"/>
    <mergeCell ref="QGL16:QGZ16"/>
    <mergeCell ref="QHA16:QHO16"/>
    <mergeCell ref="QAR16:QBF16"/>
    <mergeCell ref="QBG16:QBU16"/>
    <mergeCell ref="QBV16:QCJ16"/>
    <mergeCell ref="QCK16:QCY16"/>
    <mergeCell ref="QCZ16:QDN16"/>
    <mergeCell ref="QDO16:QEC16"/>
    <mergeCell ref="PXF16:PXT16"/>
    <mergeCell ref="PXU16:PYI16"/>
    <mergeCell ref="PYJ16:PYX16"/>
    <mergeCell ref="PYY16:PZM16"/>
    <mergeCell ref="PZN16:QAB16"/>
    <mergeCell ref="QAC16:QAQ16"/>
    <mergeCell ref="PTT16:PUH16"/>
    <mergeCell ref="PUI16:PUW16"/>
    <mergeCell ref="PUX16:PVL16"/>
    <mergeCell ref="PVM16:PWA16"/>
    <mergeCell ref="PWB16:PWP16"/>
    <mergeCell ref="PWQ16:PXE16"/>
    <mergeCell ref="PQH16:PQV16"/>
    <mergeCell ref="PQW16:PRK16"/>
    <mergeCell ref="PRL16:PRZ16"/>
    <mergeCell ref="PSA16:PSO16"/>
    <mergeCell ref="PSP16:PTD16"/>
    <mergeCell ref="PTE16:PTS16"/>
    <mergeCell ref="PMV16:PNJ16"/>
    <mergeCell ref="PNK16:PNY16"/>
    <mergeCell ref="PNZ16:PON16"/>
    <mergeCell ref="POO16:PPC16"/>
    <mergeCell ref="PPD16:PPR16"/>
    <mergeCell ref="PPS16:PQG16"/>
    <mergeCell ref="PJJ16:PJX16"/>
    <mergeCell ref="PJY16:PKM16"/>
    <mergeCell ref="PKN16:PLB16"/>
    <mergeCell ref="PLC16:PLQ16"/>
    <mergeCell ref="PLR16:PMF16"/>
    <mergeCell ref="PMG16:PMU16"/>
    <mergeCell ref="PFX16:PGL16"/>
    <mergeCell ref="PGM16:PHA16"/>
    <mergeCell ref="PHB16:PHP16"/>
    <mergeCell ref="PHQ16:PIE16"/>
    <mergeCell ref="PIF16:PIT16"/>
    <mergeCell ref="PIU16:PJI16"/>
    <mergeCell ref="PCL16:PCZ16"/>
    <mergeCell ref="PDA16:PDO16"/>
    <mergeCell ref="PDP16:PED16"/>
    <mergeCell ref="PEE16:PES16"/>
    <mergeCell ref="PET16:PFH16"/>
    <mergeCell ref="PFI16:PFW16"/>
    <mergeCell ref="OYZ16:OZN16"/>
    <mergeCell ref="OZO16:PAC16"/>
    <mergeCell ref="PAD16:PAR16"/>
    <mergeCell ref="PAS16:PBG16"/>
    <mergeCell ref="PBH16:PBV16"/>
    <mergeCell ref="PBW16:PCK16"/>
    <mergeCell ref="OVN16:OWB16"/>
    <mergeCell ref="OWC16:OWQ16"/>
    <mergeCell ref="OWR16:OXF16"/>
    <mergeCell ref="OXG16:OXU16"/>
    <mergeCell ref="OXV16:OYJ16"/>
    <mergeCell ref="OYK16:OYY16"/>
    <mergeCell ref="OSB16:OSP16"/>
    <mergeCell ref="OSQ16:OTE16"/>
    <mergeCell ref="OTF16:OTT16"/>
    <mergeCell ref="OTU16:OUI16"/>
    <mergeCell ref="OUJ16:OUX16"/>
    <mergeCell ref="OUY16:OVM16"/>
    <mergeCell ref="OOP16:OPD16"/>
    <mergeCell ref="OPE16:OPS16"/>
    <mergeCell ref="OPT16:OQH16"/>
    <mergeCell ref="OQI16:OQW16"/>
    <mergeCell ref="OQX16:ORL16"/>
    <mergeCell ref="ORM16:OSA16"/>
    <mergeCell ref="OLD16:OLR16"/>
    <mergeCell ref="OLS16:OMG16"/>
    <mergeCell ref="OMH16:OMV16"/>
    <mergeCell ref="OMW16:ONK16"/>
    <mergeCell ref="ONL16:ONZ16"/>
    <mergeCell ref="OOA16:OOO16"/>
    <mergeCell ref="OHR16:OIF16"/>
    <mergeCell ref="OIG16:OIU16"/>
    <mergeCell ref="OIV16:OJJ16"/>
    <mergeCell ref="OJK16:OJY16"/>
    <mergeCell ref="OJZ16:OKN16"/>
    <mergeCell ref="OKO16:OLC16"/>
    <mergeCell ref="OEF16:OET16"/>
    <mergeCell ref="OEU16:OFI16"/>
    <mergeCell ref="OFJ16:OFX16"/>
    <mergeCell ref="OFY16:OGM16"/>
    <mergeCell ref="OGN16:OHB16"/>
    <mergeCell ref="OHC16:OHQ16"/>
    <mergeCell ref="OAT16:OBH16"/>
    <mergeCell ref="OBI16:OBW16"/>
    <mergeCell ref="OBX16:OCL16"/>
    <mergeCell ref="OCM16:ODA16"/>
    <mergeCell ref="ODB16:ODP16"/>
    <mergeCell ref="ODQ16:OEE16"/>
    <mergeCell ref="NXH16:NXV16"/>
    <mergeCell ref="NXW16:NYK16"/>
    <mergeCell ref="NYL16:NYZ16"/>
    <mergeCell ref="NZA16:NZO16"/>
    <mergeCell ref="NZP16:OAD16"/>
    <mergeCell ref="OAE16:OAS16"/>
    <mergeCell ref="NTV16:NUJ16"/>
    <mergeCell ref="NUK16:NUY16"/>
    <mergeCell ref="NUZ16:NVN16"/>
    <mergeCell ref="NVO16:NWC16"/>
    <mergeCell ref="NWD16:NWR16"/>
    <mergeCell ref="NWS16:NXG16"/>
    <mergeCell ref="NQJ16:NQX16"/>
    <mergeCell ref="NQY16:NRM16"/>
    <mergeCell ref="NRN16:NSB16"/>
    <mergeCell ref="NSC16:NSQ16"/>
    <mergeCell ref="NSR16:NTF16"/>
    <mergeCell ref="NTG16:NTU16"/>
    <mergeCell ref="NMX16:NNL16"/>
    <mergeCell ref="NNM16:NOA16"/>
    <mergeCell ref="NOB16:NOP16"/>
    <mergeCell ref="NOQ16:NPE16"/>
    <mergeCell ref="NPF16:NPT16"/>
    <mergeCell ref="NPU16:NQI16"/>
    <mergeCell ref="NJL16:NJZ16"/>
    <mergeCell ref="NKA16:NKO16"/>
    <mergeCell ref="NKP16:NLD16"/>
    <mergeCell ref="NLE16:NLS16"/>
    <mergeCell ref="NLT16:NMH16"/>
    <mergeCell ref="NMI16:NMW16"/>
    <mergeCell ref="NFZ16:NGN16"/>
    <mergeCell ref="NGO16:NHC16"/>
    <mergeCell ref="NHD16:NHR16"/>
    <mergeCell ref="NHS16:NIG16"/>
    <mergeCell ref="NIH16:NIV16"/>
    <mergeCell ref="NIW16:NJK16"/>
    <mergeCell ref="NCN16:NDB16"/>
    <mergeCell ref="NDC16:NDQ16"/>
    <mergeCell ref="NDR16:NEF16"/>
    <mergeCell ref="NEG16:NEU16"/>
    <mergeCell ref="NEV16:NFJ16"/>
    <mergeCell ref="NFK16:NFY16"/>
    <mergeCell ref="MZB16:MZP16"/>
    <mergeCell ref="MZQ16:NAE16"/>
    <mergeCell ref="NAF16:NAT16"/>
    <mergeCell ref="NAU16:NBI16"/>
    <mergeCell ref="NBJ16:NBX16"/>
    <mergeCell ref="NBY16:NCM16"/>
    <mergeCell ref="MVP16:MWD16"/>
    <mergeCell ref="MWE16:MWS16"/>
    <mergeCell ref="MWT16:MXH16"/>
    <mergeCell ref="MXI16:MXW16"/>
    <mergeCell ref="MXX16:MYL16"/>
    <mergeCell ref="MYM16:MZA16"/>
    <mergeCell ref="MSD16:MSR16"/>
    <mergeCell ref="MSS16:MTG16"/>
    <mergeCell ref="MTH16:MTV16"/>
    <mergeCell ref="MTW16:MUK16"/>
    <mergeCell ref="MUL16:MUZ16"/>
    <mergeCell ref="MVA16:MVO16"/>
    <mergeCell ref="MOR16:MPF16"/>
    <mergeCell ref="MPG16:MPU16"/>
    <mergeCell ref="MPV16:MQJ16"/>
    <mergeCell ref="MQK16:MQY16"/>
    <mergeCell ref="MQZ16:MRN16"/>
    <mergeCell ref="MRO16:MSC16"/>
    <mergeCell ref="MLF16:MLT16"/>
    <mergeCell ref="MLU16:MMI16"/>
    <mergeCell ref="MMJ16:MMX16"/>
    <mergeCell ref="MMY16:MNM16"/>
    <mergeCell ref="MNN16:MOB16"/>
    <mergeCell ref="MOC16:MOQ16"/>
    <mergeCell ref="MHT16:MIH16"/>
    <mergeCell ref="MII16:MIW16"/>
    <mergeCell ref="MIX16:MJL16"/>
    <mergeCell ref="MJM16:MKA16"/>
    <mergeCell ref="MKB16:MKP16"/>
    <mergeCell ref="MKQ16:MLE16"/>
    <mergeCell ref="MEH16:MEV16"/>
    <mergeCell ref="MEW16:MFK16"/>
    <mergeCell ref="MFL16:MFZ16"/>
    <mergeCell ref="MGA16:MGO16"/>
    <mergeCell ref="MGP16:MHD16"/>
    <mergeCell ref="MHE16:MHS16"/>
    <mergeCell ref="MAV16:MBJ16"/>
    <mergeCell ref="MBK16:MBY16"/>
    <mergeCell ref="MBZ16:MCN16"/>
    <mergeCell ref="MCO16:MDC16"/>
    <mergeCell ref="MDD16:MDR16"/>
    <mergeCell ref="MDS16:MEG16"/>
    <mergeCell ref="LXJ16:LXX16"/>
    <mergeCell ref="LXY16:LYM16"/>
    <mergeCell ref="LYN16:LZB16"/>
    <mergeCell ref="LZC16:LZQ16"/>
    <mergeCell ref="LZR16:MAF16"/>
    <mergeCell ref="MAG16:MAU16"/>
    <mergeCell ref="LTX16:LUL16"/>
    <mergeCell ref="LUM16:LVA16"/>
    <mergeCell ref="LVB16:LVP16"/>
    <mergeCell ref="LVQ16:LWE16"/>
    <mergeCell ref="LWF16:LWT16"/>
    <mergeCell ref="LWU16:LXI16"/>
    <mergeCell ref="LQL16:LQZ16"/>
    <mergeCell ref="LRA16:LRO16"/>
    <mergeCell ref="LRP16:LSD16"/>
    <mergeCell ref="LSE16:LSS16"/>
    <mergeCell ref="LST16:LTH16"/>
    <mergeCell ref="LTI16:LTW16"/>
    <mergeCell ref="LMZ16:LNN16"/>
    <mergeCell ref="LNO16:LOC16"/>
    <mergeCell ref="LOD16:LOR16"/>
    <mergeCell ref="LOS16:LPG16"/>
    <mergeCell ref="LPH16:LPV16"/>
    <mergeCell ref="LPW16:LQK16"/>
    <mergeCell ref="LJN16:LKB16"/>
    <mergeCell ref="LKC16:LKQ16"/>
    <mergeCell ref="LKR16:LLF16"/>
    <mergeCell ref="LLG16:LLU16"/>
    <mergeCell ref="LLV16:LMJ16"/>
    <mergeCell ref="LMK16:LMY16"/>
    <mergeCell ref="LGB16:LGP16"/>
    <mergeCell ref="LGQ16:LHE16"/>
    <mergeCell ref="LHF16:LHT16"/>
    <mergeCell ref="LHU16:LII16"/>
    <mergeCell ref="LIJ16:LIX16"/>
    <mergeCell ref="LIY16:LJM16"/>
    <mergeCell ref="LCP16:LDD16"/>
    <mergeCell ref="LDE16:LDS16"/>
    <mergeCell ref="LDT16:LEH16"/>
    <mergeCell ref="LEI16:LEW16"/>
    <mergeCell ref="LEX16:LFL16"/>
    <mergeCell ref="LFM16:LGA16"/>
    <mergeCell ref="KZD16:KZR16"/>
    <mergeCell ref="KZS16:LAG16"/>
    <mergeCell ref="LAH16:LAV16"/>
    <mergeCell ref="LAW16:LBK16"/>
    <mergeCell ref="LBL16:LBZ16"/>
    <mergeCell ref="LCA16:LCO16"/>
    <mergeCell ref="KVR16:KWF16"/>
    <mergeCell ref="KWG16:KWU16"/>
    <mergeCell ref="KWV16:KXJ16"/>
    <mergeCell ref="KXK16:KXY16"/>
    <mergeCell ref="KXZ16:KYN16"/>
    <mergeCell ref="KYO16:KZC16"/>
    <mergeCell ref="KSF16:KST16"/>
    <mergeCell ref="KSU16:KTI16"/>
    <mergeCell ref="KTJ16:KTX16"/>
    <mergeCell ref="KTY16:KUM16"/>
    <mergeCell ref="KUN16:KVB16"/>
    <mergeCell ref="KVC16:KVQ16"/>
    <mergeCell ref="KOT16:KPH16"/>
    <mergeCell ref="KPI16:KPW16"/>
    <mergeCell ref="KPX16:KQL16"/>
    <mergeCell ref="KQM16:KRA16"/>
    <mergeCell ref="KRB16:KRP16"/>
    <mergeCell ref="KRQ16:KSE16"/>
    <mergeCell ref="KLH16:KLV16"/>
    <mergeCell ref="KLW16:KMK16"/>
    <mergeCell ref="KML16:KMZ16"/>
    <mergeCell ref="KNA16:KNO16"/>
    <mergeCell ref="KNP16:KOD16"/>
    <mergeCell ref="KOE16:KOS16"/>
    <mergeCell ref="KHV16:KIJ16"/>
    <mergeCell ref="KIK16:KIY16"/>
    <mergeCell ref="KIZ16:KJN16"/>
    <mergeCell ref="KJO16:KKC16"/>
    <mergeCell ref="KKD16:KKR16"/>
    <mergeCell ref="KKS16:KLG16"/>
    <mergeCell ref="KEJ16:KEX16"/>
    <mergeCell ref="KEY16:KFM16"/>
    <mergeCell ref="KFN16:KGB16"/>
    <mergeCell ref="KGC16:KGQ16"/>
    <mergeCell ref="KGR16:KHF16"/>
    <mergeCell ref="KHG16:KHU16"/>
    <mergeCell ref="KAX16:KBL16"/>
    <mergeCell ref="KBM16:KCA16"/>
    <mergeCell ref="KCB16:KCP16"/>
    <mergeCell ref="KCQ16:KDE16"/>
    <mergeCell ref="KDF16:KDT16"/>
    <mergeCell ref="KDU16:KEI16"/>
    <mergeCell ref="JXL16:JXZ16"/>
    <mergeCell ref="JYA16:JYO16"/>
    <mergeCell ref="JYP16:JZD16"/>
    <mergeCell ref="JZE16:JZS16"/>
    <mergeCell ref="JZT16:KAH16"/>
    <mergeCell ref="KAI16:KAW16"/>
    <mergeCell ref="JTZ16:JUN16"/>
    <mergeCell ref="JUO16:JVC16"/>
    <mergeCell ref="JVD16:JVR16"/>
    <mergeCell ref="JVS16:JWG16"/>
    <mergeCell ref="JWH16:JWV16"/>
    <mergeCell ref="JWW16:JXK16"/>
    <mergeCell ref="JQN16:JRB16"/>
    <mergeCell ref="JRC16:JRQ16"/>
    <mergeCell ref="JRR16:JSF16"/>
    <mergeCell ref="JSG16:JSU16"/>
    <mergeCell ref="JSV16:JTJ16"/>
    <mergeCell ref="JTK16:JTY16"/>
    <mergeCell ref="JNB16:JNP16"/>
    <mergeCell ref="JNQ16:JOE16"/>
    <mergeCell ref="JOF16:JOT16"/>
    <mergeCell ref="JOU16:JPI16"/>
    <mergeCell ref="JPJ16:JPX16"/>
    <mergeCell ref="JPY16:JQM16"/>
    <mergeCell ref="JJP16:JKD16"/>
    <mergeCell ref="JKE16:JKS16"/>
    <mergeCell ref="JKT16:JLH16"/>
    <mergeCell ref="JLI16:JLW16"/>
    <mergeCell ref="JLX16:JML16"/>
    <mergeCell ref="JMM16:JNA16"/>
    <mergeCell ref="JGD16:JGR16"/>
    <mergeCell ref="JGS16:JHG16"/>
    <mergeCell ref="JHH16:JHV16"/>
    <mergeCell ref="JHW16:JIK16"/>
    <mergeCell ref="JIL16:JIZ16"/>
    <mergeCell ref="JJA16:JJO16"/>
    <mergeCell ref="JCR16:JDF16"/>
    <mergeCell ref="JDG16:JDU16"/>
    <mergeCell ref="JDV16:JEJ16"/>
    <mergeCell ref="JEK16:JEY16"/>
    <mergeCell ref="JEZ16:JFN16"/>
    <mergeCell ref="JFO16:JGC16"/>
    <mergeCell ref="IZF16:IZT16"/>
    <mergeCell ref="IZU16:JAI16"/>
    <mergeCell ref="JAJ16:JAX16"/>
    <mergeCell ref="JAY16:JBM16"/>
    <mergeCell ref="JBN16:JCB16"/>
    <mergeCell ref="JCC16:JCQ16"/>
    <mergeCell ref="IVT16:IWH16"/>
    <mergeCell ref="IWI16:IWW16"/>
    <mergeCell ref="IWX16:IXL16"/>
    <mergeCell ref="IXM16:IYA16"/>
    <mergeCell ref="IYB16:IYP16"/>
    <mergeCell ref="IYQ16:IZE16"/>
    <mergeCell ref="ISH16:ISV16"/>
    <mergeCell ref="ISW16:ITK16"/>
    <mergeCell ref="ITL16:ITZ16"/>
    <mergeCell ref="IUA16:IUO16"/>
    <mergeCell ref="IUP16:IVD16"/>
    <mergeCell ref="IVE16:IVS16"/>
    <mergeCell ref="IOV16:IPJ16"/>
    <mergeCell ref="IPK16:IPY16"/>
    <mergeCell ref="IPZ16:IQN16"/>
    <mergeCell ref="IQO16:IRC16"/>
    <mergeCell ref="IRD16:IRR16"/>
    <mergeCell ref="IRS16:ISG16"/>
    <mergeCell ref="ILJ16:ILX16"/>
    <mergeCell ref="ILY16:IMM16"/>
    <mergeCell ref="IMN16:INB16"/>
    <mergeCell ref="INC16:INQ16"/>
    <mergeCell ref="INR16:IOF16"/>
    <mergeCell ref="IOG16:IOU16"/>
    <mergeCell ref="IHX16:IIL16"/>
    <mergeCell ref="IIM16:IJA16"/>
    <mergeCell ref="IJB16:IJP16"/>
    <mergeCell ref="IJQ16:IKE16"/>
    <mergeCell ref="IKF16:IKT16"/>
    <mergeCell ref="IKU16:ILI16"/>
    <mergeCell ref="IEL16:IEZ16"/>
    <mergeCell ref="IFA16:IFO16"/>
    <mergeCell ref="IFP16:IGD16"/>
    <mergeCell ref="IGE16:IGS16"/>
    <mergeCell ref="IGT16:IHH16"/>
    <mergeCell ref="IHI16:IHW16"/>
    <mergeCell ref="IAZ16:IBN16"/>
    <mergeCell ref="IBO16:ICC16"/>
    <mergeCell ref="ICD16:ICR16"/>
    <mergeCell ref="ICS16:IDG16"/>
    <mergeCell ref="IDH16:IDV16"/>
    <mergeCell ref="IDW16:IEK16"/>
    <mergeCell ref="HXN16:HYB16"/>
    <mergeCell ref="HYC16:HYQ16"/>
    <mergeCell ref="HYR16:HZF16"/>
    <mergeCell ref="HZG16:HZU16"/>
    <mergeCell ref="HZV16:IAJ16"/>
    <mergeCell ref="IAK16:IAY16"/>
    <mergeCell ref="HUB16:HUP16"/>
    <mergeCell ref="HUQ16:HVE16"/>
    <mergeCell ref="HVF16:HVT16"/>
    <mergeCell ref="HVU16:HWI16"/>
    <mergeCell ref="HWJ16:HWX16"/>
    <mergeCell ref="HWY16:HXM16"/>
    <mergeCell ref="HQP16:HRD16"/>
    <mergeCell ref="HRE16:HRS16"/>
    <mergeCell ref="HRT16:HSH16"/>
    <mergeCell ref="HSI16:HSW16"/>
    <mergeCell ref="HSX16:HTL16"/>
    <mergeCell ref="HTM16:HUA16"/>
    <mergeCell ref="HND16:HNR16"/>
    <mergeCell ref="HNS16:HOG16"/>
    <mergeCell ref="HOH16:HOV16"/>
    <mergeCell ref="HOW16:HPK16"/>
    <mergeCell ref="HPL16:HPZ16"/>
    <mergeCell ref="HQA16:HQO16"/>
    <mergeCell ref="HJR16:HKF16"/>
    <mergeCell ref="HKG16:HKU16"/>
    <mergeCell ref="HKV16:HLJ16"/>
    <mergeCell ref="HLK16:HLY16"/>
    <mergeCell ref="HLZ16:HMN16"/>
    <mergeCell ref="HMO16:HNC16"/>
    <mergeCell ref="HGF16:HGT16"/>
    <mergeCell ref="HGU16:HHI16"/>
    <mergeCell ref="HHJ16:HHX16"/>
    <mergeCell ref="HHY16:HIM16"/>
    <mergeCell ref="HIN16:HJB16"/>
    <mergeCell ref="HJC16:HJQ16"/>
    <mergeCell ref="HCT16:HDH16"/>
    <mergeCell ref="HDI16:HDW16"/>
    <mergeCell ref="HDX16:HEL16"/>
    <mergeCell ref="HEM16:HFA16"/>
    <mergeCell ref="HFB16:HFP16"/>
    <mergeCell ref="HFQ16:HGE16"/>
    <mergeCell ref="GZH16:GZV16"/>
    <mergeCell ref="GZW16:HAK16"/>
    <mergeCell ref="HAL16:HAZ16"/>
    <mergeCell ref="HBA16:HBO16"/>
    <mergeCell ref="HBP16:HCD16"/>
    <mergeCell ref="HCE16:HCS16"/>
    <mergeCell ref="GVV16:GWJ16"/>
    <mergeCell ref="GWK16:GWY16"/>
    <mergeCell ref="GWZ16:GXN16"/>
    <mergeCell ref="GXO16:GYC16"/>
    <mergeCell ref="GYD16:GYR16"/>
    <mergeCell ref="GYS16:GZG16"/>
    <mergeCell ref="GSJ16:GSX16"/>
    <mergeCell ref="GSY16:GTM16"/>
    <mergeCell ref="GTN16:GUB16"/>
    <mergeCell ref="GUC16:GUQ16"/>
    <mergeCell ref="GUR16:GVF16"/>
    <mergeCell ref="GVG16:GVU16"/>
    <mergeCell ref="GOX16:GPL16"/>
    <mergeCell ref="GPM16:GQA16"/>
    <mergeCell ref="GQB16:GQP16"/>
    <mergeCell ref="GQQ16:GRE16"/>
    <mergeCell ref="GRF16:GRT16"/>
    <mergeCell ref="GRU16:GSI16"/>
    <mergeCell ref="GLL16:GLZ16"/>
    <mergeCell ref="GMA16:GMO16"/>
    <mergeCell ref="GMP16:GND16"/>
    <mergeCell ref="GNE16:GNS16"/>
    <mergeCell ref="GNT16:GOH16"/>
    <mergeCell ref="GOI16:GOW16"/>
    <mergeCell ref="GHZ16:GIN16"/>
    <mergeCell ref="GIO16:GJC16"/>
    <mergeCell ref="GJD16:GJR16"/>
    <mergeCell ref="GJS16:GKG16"/>
    <mergeCell ref="GKH16:GKV16"/>
    <mergeCell ref="GKW16:GLK16"/>
    <mergeCell ref="GEN16:GFB16"/>
    <mergeCell ref="GFC16:GFQ16"/>
    <mergeCell ref="GFR16:GGF16"/>
    <mergeCell ref="GGG16:GGU16"/>
    <mergeCell ref="GGV16:GHJ16"/>
    <mergeCell ref="GHK16:GHY16"/>
    <mergeCell ref="GBB16:GBP16"/>
    <mergeCell ref="GBQ16:GCE16"/>
    <mergeCell ref="GCF16:GCT16"/>
    <mergeCell ref="GCU16:GDI16"/>
    <mergeCell ref="GDJ16:GDX16"/>
    <mergeCell ref="GDY16:GEM16"/>
    <mergeCell ref="FXP16:FYD16"/>
    <mergeCell ref="FYE16:FYS16"/>
    <mergeCell ref="FYT16:FZH16"/>
    <mergeCell ref="FZI16:FZW16"/>
    <mergeCell ref="FZX16:GAL16"/>
    <mergeCell ref="GAM16:GBA16"/>
    <mergeCell ref="FUD16:FUR16"/>
    <mergeCell ref="FUS16:FVG16"/>
    <mergeCell ref="FVH16:FVV16"/>
    <mergeCell ref="FVW16:FWK16"/>
    <mergeCell ref="FWL16:FWZ16"/>
    <mergeCell ref="FXA16:FXO16"/>
    <mergeCell ref="FQR16:FRF16"/>
    <mergeCell ref="FRG16:FRU16"/>
    <mergeCell ref="FRV16:FSJ16"/>
    <mergeCell ref="FSK16:FSY16"/>
    <mergeCell ref="FSZ16:FTN16"/>
    <mergeCell ref="FTO16:FUC16"/>
    <mergeCell ref="FNF16:FNT16"/>
    <mergeCell ref="FNU16:FOI16"/>
    <mergeCell ref="FOJ16:FOX16"/>
    <mergeCell ref="FOY16:FPM16"/>
    <mergeCell ref="FPN16:FQB16"/>
    <mergeCell ref="FQC16:FQQ16"/>
    <mergeCell ref="FJT16:FKH16"/>
    <mergeCell ref="FKI16:FKW16"/>
    <mergeCell ref="FKX16:FLL16"/>
    <mergeCell ref="FLM16:FMA16"/>
    <mergeCell ref="FMB16:FMP16"/>
    <mergeCell ref="FMQ16:FNE16"/>
    <mergeCell ref="FGH16:FGV16"/>
    <mergeCell ref="FGW16:FHK16"/>
    <mergeCell ref="FHL16:FHZ16"/>
    <mergeCell ref="FIA16:FIO16"/>
    <mergeCell ref="FIP16:FJD16"/>
    <mergeCell ref="FJE16:FJS16"/>
    <mergeCell ref="FCV16:FDJ16"/>
    <mergeCell ref="FDK16:FDY16"/>
    <mergeCell ref="FDZ16:FEN16"/>
    <mergeCell ref="FEO16:FFC16"/>
    <mergeCell ref="FFD16:FFR16"/>
    <mergeCell ref="FFS16:FGG16"/>
    <mergeCell ref="EZJ16:EZX16"/>
    <mergeCell ref="EZY16:FAM16"/>
    <mergeCell ref="FAN16:FBB16"/>
    <mergeCell ref="FBC16:FBQ16"/>
    <mergeCell ref="FBR16:FCF16"/>
    <mergeCell ref="FCG16:FCU16"/>
    <mergeCell ref="EVX16:EWL16"/>
    <mergeCell ref="EWM16:EXA16"/>
    <mergeCell ref="EXB16:EXP16"/>
    <mergeCell ref="EXQ16:EYE16"/>
    <mergeCell ref="EYF16:EYT16"/>
    <mergeCell ref="EYU16:EZI16"/>
    <mergeCell ref="ESL16:ESZ16"/>
    <mergeCell ref="ETA16:ETO16"/>
    <mergeCell ref="ETP16:EUD16"/>
    <mergeCell ref="EUE16:EUS16"/>
    <mergeCell ref="EUT16:EVH16"/>
    <mergeCell ref="EVI16:EVW16"/>
    <mergeCell ref="EOZ16:EPN16"/>
    <mergeCell ref="EPO16:EQC16"/>
    <mergeCell ref="EQD16:EQR16"/>
    <mergeCell ref="EQS16:ERG16"/>
    <mergeCell ref="ERH16:ERV16"/>
    <mergeCell ref="ERW16:ESK16"/>
    <mergeCell ref="ELN16:EMB16"/>
    <mergeCell ref="EMC16:EMQ16"/>
    <mergeCell ref="EMR16:ENF16"/>
    <mergeCell ref="ENG16:ENU16"/>
    <mergeCell ref="ENV16:EOJ16"/>
    <mergeCell ref="EOK16:EOY16"/>
    <mergeCell ref="EIB16:EIP16"/>
    <mergeCell ref="EIQ16:EJE16"/>
    <mergeCell ref="EJF16:EJT16"/>
    <mergeCell ref="EJU16:EKI16"/>
    <mergeCell ref="EKJ16:EKX16"/>
    <mergeCell ref="EKY16:ELM16"/>
    <mergeCell ref="EEP16:EFD16"/>
    <mergeCell ref="EFE16:EFS16"/>
    <mergeCell ref="EFT16:EGH16"/>
    <mergeCell ref="EGI16:EGW16"/>
    <mergeCell ref="EGX16:EHL16"/>
    <mergeCell ref="EHM16:EIA16"/>
    <mergeCell ref="EBD16:EBR16"/>
    <mergeCell ref="EBS16:ECG16"/>
    <mergeCell ref="ECH16:ECV16"/>
    <mergeCell ref="ECW16:EDK16"/>
    <mergeCell ref="EDL16:EDZ16"/>
    <mergeCell ref="EEA16:EEO16"/>
    <mergeCell ref="DXR16:DYF16"/>
    <mergeCell ref="DYG16:DYU16"/>
    <mergeCell ref="DYV16:DZJ16"/>
    <mergeCell ref="DZK16:DZY16"/>
    <mergeCell ref="DZZ16:EAN16"/>
    <mergeCell ref="EAO16:EBC16"/>
    <mergeCell ref="DUF16:DUT16"/>
    <mergeCell ref="DUU16:DVI16"/>
    <mergeCell ref="DVJ16:DVX16"/>
    <mergeCell ref="DVY16:DWM16"/>
    <mergeCell ref="DWN16:DXB16"/>
    <mergeCell ref="DXC16:DXQ16"/>
    <mergeCell ref="DQT16:DRH16"/>
    <mergeCell ref="DRI16:DRW16"/>
    <mergeCell ref="DRX16:DSL16"/>
    <mergeCell ref="DSM16:DTA16"/>
    <mergeCell ref="DTB16:DTP16"/>
    <mergeCell ref="DTQ16:DUE16"/>
    <mergeCell ref="DNH16:DNV16"/>
    <mergeCell ref="DNW16:DOK16"/>
    <mergeCell ref="DOL16:DOZ16"/>
    <mergeCell ref="DPA16:DPO16"/>
    <mergeCell ref="DPP16:DQD16"/>
    <mergeCell ref="DQE16:DQS16"/>
    <mergeCell ref="DJV16:DKJ16"/>
    <mergeCell ref="DKK16:DKY16"/>
    <mergeCell ref="DKZ16:DLN16"/>
    <mergeCell ref="DLO16:DMC16"/>
    <mergeCell ref="DMD16:DMR16"/>
    <mergeCell ref="DMS16:DNG16"/>
    <mergeCell ref="DGJ16:DGX16"/>
    <mergeCell ref="DGY16:DHM16"/>
    <mergeCell ref="DHN16:DIB16"/>
    <mergeCell ref="DIC16:DIQ16"/>
    <mergeCell ref="DIR16:DJF16"/>
    <mergeCell ref="DJG16:DJU16"/>
    <mergeCell ref="DCX16:DDL16"/>
    <mergeCell ref="DDM16:DEA16"/>
    <mergeCell ref="DEB16:DEP16"/>
    <mergeCell ref="DEQ16:DFE16"/>
    <mergeCell ref="DFF16:DFT16"/>
    <mergeCell ref="DFU16:DGI16"/>
    <mergeCell ref="CZL16:CZZ16"/>
    <mergeCell ref="DAA16:DAO16"/>
    <mergeCell ref="DAP16:DBD16"/>
    <mergeCell ref="DBE16:DBS16"/>
    <mergeCell ref="DBT16:DCH16"/>
    <mergeCell ref="DCI16:DCW16"/>
    <mergeCell ref="CVZ16:CWN16"/>
    <mergeCell ref="CWO16:CXC16"/>
    <mergeCell ref="CXD16:CXR16"/>
    <mergeCell ref="CXS16:CYG16"/>
    <mergeCell ref="CYH16:CYV16"/>
    <mergeCell ref="CYW16:CZK16"/>
    <mergeCell ref="CSN16:CTB16"/>
    <mergeCell ref="CTC16:CTQ16"/>
    <mergeCell ref="CTR16:CUF16"/>
    <mergeCell ref="CUG16:CUU16"/>
    <mergeCell ref="CUV16:CVJ16"/>
    <mergeCell ref="CVK16:CVY16"/>
    <mergeCell ref="CPB16:CPP16"/>
    <mergeCell ref="CPQ16:CQE16"/>
    <mergeCell ref="CQF16:CQT16"/>
    <mergeCell ref="CQU16:CRI16"/>
    <mergeCell ref="CRJ16:CRX16"/>
    <mergeCell ref="CRY16:CSM16"/>
    <mergeCell ref="CLP16:CMD16"/>
    <mergeCell ref="CME16:CMS16"/>
    <mergeCell ref="CMT16:CNH16"/>
    <mergeCell ref="CNI16:CNW16"/>
    <mergeCell ref="CNX16:COL16"/>
    <mergeCell ref="COM16:CPA16"/>
    <mergeCell ref="CID16:CIR16"/>
    <mergeCell ref="CIS16:CJG16"/>
    <mergeCell ref="CJH16:CJV16"/>
    <mergeCell ref="CJW16:CKK16"/>
    <mergeCell ref="CKL16:CKZ16"/>
    <mergeCell ref="CLA16:CLO16"/>
    <mergeCell ref="CER16:CFF16"/>
    <mergeCell ref="CFG16:CFU16"/>
    <mergeCell ref="CFV16:CGJ16"/>
    <mergeCell ref="CGK16:CGY16"/>
    <mergeCell ref="CGZ16:CHN16"/>
    <mergeCell ref="CHO16:CIC16"/>
    <mergeCell ref="CBF16:CBT16"/>
    <mergeCell ref="CBU16:CCI16"/>
    <mergeCell ref="CCJ16:CCX16"/>
    <mergeCell ref="CCY16:CDM16"/>
    <mergeCell ref="CDN16:CEB16"/>
    <mergeCell ref="CEC16:CEQ16"/>
    <mergeCell ref="BXT16:BYH16"/>
    <mergeCell ref="BYI16:BYW16"/>
    <mergeCell ref="BYX16:BZL16"/>
    <mergeCell ref="BZM16:CAA16"/>
    <mergeCell ref="CAB16:CAP16"/>
    <mergeCell ref="CAQ16:CBE16"/>
    <mergeCell ref="BUH16:BUV16"/>
    <mergeCell ref="BUW16:BVK16"/>
    <mergeCell ref="BVL16:BVZ16"/>
    <mergeCell ref="BWA16:BWO16"/>
    <mergeCell ref="BWP16:BXD16"/>
    <mergeCell ref="BXE16:BXS16"/>
    <mergeCell ref="BQV16:BRJ16"/>
    <mergeCell ref="BRK16:BRY16"/>
    <mergeCell ref="BRZ16:BSN16"/>
    <mergeCell ref="BSO16:BTC16"/>
    <mergeCell ref="BTD16:BTR16"/>
    <mergeCell ref="BTS16:BUG16"/>
    <mergeCell ref="BNJ16:BNX16"/>
    <mergeCell ref="BNY16:BOM16"/>
    <mergeCell ref="BON16:BPB16"/>
    <mergeCell ref="BPC16:BPQ16"/>
    <mergeCell ref="BPR16:BQF16"/>
    <mergeCell ref="BQG16:BQU16"/>
    <mergeCell ref="BJX16:BKL16"/>
    <mergeCell ref="BKM16:BLA16"/>
    <mergeCell ref="BLB16:BLP16"/>
    <mergeCell ref="BLQ16:BME16"/>
    <mergeCell ref="BMF16:BMT16"/>
    <mergeCell ref="BMU16:BNI16"/>
    <mergeCell ref="BGL16:BGZ16"/>
    <mergeCell ref="BHA16:BHO16"/>
    <mergeCell ref="BHP16:BID16"/>
    <mergeCell ref="BIE16:BIS16"/>
    <mergeCell ref="BIT16:BJH16"/>
    <mergeCell ref="BJI16:BJW16"/>
    <mergeCell ref="BCZ16:BDN16"/>
    <mergeCell ref="BDO16:BEC16"/>
    <mergeCell ref="BED16:BER16"/>
    <mergeCell ref="BES16:BFG16"/>
    <mergeCell ref="BFH16:BFV16"/>
    <mergeCell ref="BFW16:BGK16"/>
    <mergeCell ref="AZN16:BAB16"/>
    <mergeCell ref="BAC16:BAQ16"/>
    <mergeCell ref="BAR16:BBF16"/>
    <mergeCell ref="BBG16:BBU16"/>
    <mergeCell ref="BBV16:BCJ16"/>
    <mergeCell ref="BCK16:BCY16"/>
    <mergeCell ref="AWB16:AWP16"/>
    <mergeCell ref="AWQ16:AXE16"/>
    <mergeCell ref="AXF16:AXT16"/>
    <mergeCell ref="AXU16:AYI16"/>
    <mergeCell ref="AYJ16:AYX16"/>
    <mergeCell ref="AYY16:AZM16"/>
    <mergeCell ref="ASP16:ATD16"/>
    <mergeCell ref="ATE16:ATS16"/>
    <mergeCell ref="ATT16:AUH16"/>
    <mergeCell ref="AUI16:AUW16"/>
    <mergeCell ref="AUX16:AVL16"/>
    <mergeCell ref="AVM16:AWA16"/>
    <mergeCell ref="APD16:APR16"/>
    <mergeCell ref="APS16:AQG16"/>
    <mergeCell ref="AQH16:AQV16"/>
    <mergeCell ref="AQW16:ARK16"/>
    <mergeCell ref="ARL16:ARZ16"/>
    <mergeCell ref="ASA16:ASO16"/>
    <mergeCell ref="ALR16:AMF16"/>
    <mergeCell ref="AMG16:AMU16"/>
    <mergeCell ref="AMV16:ANJ16"/>
    <mergeCell ref="ANK16:ANY16"/>
    <mergeCell ref="ANZ16:AON16"/>
    <mergeCell ref="AOO16:APC16"/>
    <mergeCell ref="AIF16:AIT16"/>
    <mergeCell ref="AIU16:AJI16"/>
    <mergeCell ref="AJJ16:AJX16"/>
    <mergeCell ref="AJY16:AKM16"/>
    <mergeCell ref="AKN16:ALB16"/>
    <mergeCell ref="ALC16:ALQ16"/>
    <mergeCell ref="AET16:AFH16"/>
    <mergeCell ref="AFI16:AFW16"/>
    <mergeCell ref="AFX16:AGL16"/>
    <mergeCell ref="AGM16:AHA16"/>
    <mergeCell ref="AHB16:AHP16"/>
    <mergeCell ref="AHQ16:AIE16"/>
    <mergeCell ref="ABH16:ABV16"/>
    <mergeCell ref="ABW16:ACK16"/>
    <mergeCell ref="ACL16:ACZ16"/>
    <mergeCell ref="ADA16:ADO16"/>
    <mergeCell ref="ADP16:AED16"/>
    <mergeCell ref="AEE16:AES16"/>
    <mergeCell ref="XV16:YJ16"/>
    <mergeCell ref="YK16:YY16"/>
    <mergeCell ref="YZ16:ZN16"/>
    <mergeCell ref="ZO16:AAC16"/>
    <mergeCell ref="AAD16:AAR16"/>
    <mergeCell ref="AAS16:ABG16"/>
    <mergeCell ref="UJ16:UX16"/>
    <mergeCell ref="UY16:VM16"/>
    <mergeCell ref="VN16:WB16"/>
    <mergeCell ref="WC16:WQ16"/>
    <mergeCell ref="WR16:XF16"/>
    <mergeCell ref="XG16:XU16"/>
    <mergeCell ref="QX16:RL16"/>
    <mergeCell ref="RM16:SA16"/>
    <mergeCell ref="SB16:SP16"/>
    <mergeCell ref="SQ16:TE16"/>
    <mergeCell ref="TF16:TT16"/>
    <mergeCell ref="TU16:UI16"/>
    <mergeCell ref="NL16:NZ16"/>
    <mergeCell ref="OA16:OO16"/>
    <mergeCell ref="OP16:PD16"/>
    <mergeCell ref="PE16:PS16"/>
    <mergeCell ref="PT16:QH16"/>
    <mergeCell ref="QI16:QW16"/>
    <mergeCell ref="JZ16:KN16"/>
    <mergeCell ref="KO16:LC16"/>
    <mergeCell ref="LD16:LR16"/>
    <mergeCell ref="LS16:MG16"/>
    <mergeCell ref="MH16:MV16"/>
    <mergeCell ref="MW16:NK16"/>
    <mergeCell ref="GN16:HB16"/>
    <mergeCell ref="HC16:HQ16"/>
    <mergeCell ref="HR16:IF16"/>
    <mergeCell ref="IG16:IU16"/>
    <mergeCell ref="IV16:JJ16"/>
    <mergeCell ref="JK16:JY16"/>
    <mergeCell ref="DB16:DP16"/>
    <mergeCell ref="DQ16:EE16"/>
    <mergeCell ref="EF16:ET16"/>
    <mergeCell ref="EU16:FI16"/>
    <mergeCell ref="FJ16:FX16"/>
    <mergeCell ref="FY16:GM16"/>
    <mergeCell ref="P16:AD16"/>
    <mergeCell ref="AE16:AS16"/>
    <mergeCell ref="AT16:BH16"/>
    <mergeCell ref="BI16:BW16"/>
    <mergeCell ref="BX16:CL16"/>
    <mergeCell ref="CM16:DA16"/>
    <mergeCell ref="A11:B11"/>
    <mergeCell ref="C11:M11"/>
    <mergeCell ref="A13:O13"/>
    <mergeCell ref="B14:O14"/>
    <mergeCell ref="B15:O15"/>
    <mergeCell ref="A16:O16"/>
    <mergeCell ref="A8:B8"/>
    <mergeCell ref="C8:M8"/>
    <mergeCell ref="A9:B9"/>
    <mergeCell ref="C9:M9"/>
    <mergeCell ref="A10:B10"/>
    <mergeCell ref="C10:M10"/>
    <mergeCell ref="A5:B5"/>
    <mergeCell ref="C5:M5"/>
    <mergeCell ref="A6:B6"/>
    <mergeCell ref="C6:M6"/>
    <mergeCell ref="A7:B7"/>
    <mergeCell ref="C7:M7"/>
    <mergeCell ref="A1:O1"/>
    <mergeCell ref="A2:B2"/>
    <mergeCell ref="C2:M2"/>
    <mergeCell ref="A3:B3"/>
    <mergeCell ref="C3:M3"/>
    <mergeCell ref="A4:B4"/>
    <mergeCell ref="C4:M4"/>
  </mergeCells>
  <printOptions horizontalCentered="1"/>
  <pageMargins left="0.23622047244094491" right="0.23622047244094491" top="1.2204724409448819" bottom="0.74803149606299213" header="0.31496062992125984" footer="0.31496062992125984"/>
  <pageSetup scale="74" fitToHeight="0" orientation="landscape" r:id="rId1"/>
  <headerFooter>
    <oddHeader>&amp;L&amp;G&amp;C&amp;"Arial,Normal"&amp;10PROCESO
PROTECCIÓN
REGISTRO CASA DE PROTECCIÓN SRD&amp;R&amp;"Arial,Normal"&amp;10F2.A2.G19.P 
Versión 3 
Página &amp;P de &amp;N 
05/03/2021 
Clasificación de la Información 
Clasificada</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3BB9B-0BAF-4022-9016-E5ED096C2FA2}">
  <sheetPr>
    <pageSetUpPr fitToPage="1"/>
  </sheetPr>
  <dimension ref="A1:P26"/>
  <sheetViews>
    <sheetView view="pageBreakPreview" zoomScale="80" zoomScaleNormal="80" zoomScaleSheetLayoutView="80" zoomScalePageLayoutView="80" workbookViewId="0">
      <selection activeCell="C1" sqref="C1:D1"/>
    </sheetView>
  </sheetViews>
  <sheetFormatPr baseColWidth="10" defaultColWidth="11.5703125" defaultRowHeight="12" x14ac:dyDescent="0.2"/>
  <cols>
    <col min="1" max="1" width="5.140625" style="54" customWidth="1"/>
    <col min="2" max="2" width="58.5703125" style="54" customWidth="1"/>
    <col min="3" max="16" width="10.5703125" style="54" customWidth="1"/>
    <col min="17" max="16384" width="11.5703125" style="54"/>
  </cols>
  <sheetData>
    <row r="1" spans="1:16" ht="125.25" customHeight="1" x14ac:dyDescent="0.2">
      <c r="A1" s="92" t="s">
        <v>168</v>
      </c>
      <c r="B1" s="93" t="s">
        <v>264</v>
      </c>
      <c r="C1" s="74" t="s">
        <v>265</v>
      </c>
      <c r="D1" s="74" t="s">
        <v>266</v>
      </c>
      <c r="E1" s="74" t="s">
        <v>267</v>
      </c>
      <c r="F1" s="74" t="s">
        <v>268</v>
      </c>
      <c r="G1" s="74" t="s">
        <v>269</v>
      </c>
      <c r="H1" s="74" t="s">
        <v>270</v>
      </c>
      <c r="I1" s="74" t="s">
        <v>271</v>
      </c>
      <c r="J1" s="74" t="s">
        <v>272</v>
      </c>
      <c r="K1" s="74" t="s">
        <v>273</v>
      </c>
      <c r="L1" s="74" t="s">
        <v>274</v>
      </c>
      <c r="M1" s="74" t="s">
        <v>275</v>
      </c>
      <c r="N1" s="74" t="s">
        <v>276</v>
      </c>
      <c r="O1" s="74" t="s">
        <v>181</v>
      </c>
      <c r="P1" s="75" t="s">
        <v>277</v>
      </c>
    </row>
    <row r="2" spans="1:16" ht="25.5" customHeight="1" x14ac:dyDescent="0.2">
      <c r="A2" s="57">
        <v>1</v>
      </c>
      <c r="B2" s="58"/>
      <c r="C2" s="58"/>
      <c r="D2" s="58"/>
      <c r="E2" s="58"/>
      <c r="F2" s="58"/>
      <c r="G2" s="58"/>
      <c r="H2" s="58"/>
      <c r="I2" s="58"/>
      <c r="J2" s="58"/>
      <c r="K2" s="58"/>
      <c r="L2" s="58"/>
      <c r="M2" s="58"/>
      <c r="N2" s="58"/>
      <c r="O2" s="58"/>
      <c r="P2" s="65"/>
    </row>
    <row r="3" spans="1:16" ht="25.5" customHeight="1" x14ac:dyDescent="0.2">
      <c r="A3" s="57">
        <v>2</v>
      </c>
      <c r="B3" s="58"/>
      <c r="C3" s="58"/>
      <c r="D3" s="58"/>
      <c r="E3" s="58"/>
      <c r="F3" s="58"/>
      <c r="G3" s="58"/>
      <c r="H3" s="58"/>
      <c r="I3" s="58"/>
      <c r="J3" s="58"/>
      <c r="K3" s="58"/>
      <c r="L3" s="58"/>
      <c r="M3" s="58"/>
      <c r="N3" s="58"/>
      <c r="O3" s="58"/>
      <c r="P3" s="65"/>
    </row>
    <row r="4" spans="1:16" ht="25.5" customHeight="1" x14ac:dyDescent="0.2">
      <c r="A4" s="57">
        <v>3</v>
      </c>
      <c r="B4" s="58"/>
      <c r="C4" s="58"/>
      <c r="D4" s="58"/>
      <c r="E4" s="58"/>
      <c r="F4" s="58"/>
      <c r="G4" s="58"/>
      <c r="H4" s="58"/>
      <c r="I4" s="58"/>
      <c r="J4" s="58"/>
      <c r="K4" s="58"/>
      <c r="L4" s="58"/>
      <c r="M4" s="58"/>
      <c r="N4" s="58"/>
      <c r="O4" s="58"/>
      <c r="P4" s="65"/>
    </row>
    <row r="5" spans="1:16" ht="25.5" customHeight="1" x14ac:dyDescent="0.2">
      <c r="A5" s="57">
        <v>4</v>
      </c>
      <c r="B5" s="58"/>
      <c r="C5" s="58"/>
      <c r="D5" s="58"/>
      <c r="E5" s="58"/>
      <c r="F5" s="58"/>
      <c r="G5" s="58"/>
      <c r="H5" s="58"/>
      <c r="I5" s="58"/>
      <c r="J5" s="58"/>
      <c r="K5" s="58"/>
      <c r="L5" s="58"/>
      <c r="M5" s="58"/>
      <c r="N5" s="58"/>
      <c r="O5" s="58"/>
      <c r="P5" s="65"/>
    </row>
    <row r="6" spans="1:16" ht="25.5" customHeight="1" x14ac:dyDescent="0.2">
      <c r="A6" s="57">
        <v>5</v>
      </c>
      <c r="B6" s="58"/>
      <c r="C6" s="58"/>
      <c r="D6" s="58"/>
      <c r="E6" s="58"/>
      <c r="F6" s="58"/>
      <c r="G6" s="58"/>
      <c r="H6" s="58"/>
      <c r="I6" s="58"/>
      <c r="J6" s="58"/>
      <c r="K6" s="58"/>
      <c r="L6" s="58"/>
      <c r="M6" s="58"/>
      <c r="N6" s="58"/>
      <c r="O6" s="58"/>
      <c r="P6" s="65"/>
    </row>
    <row r="7" spans="1:16" ht="25.5" customHeight="1" x14ac:dyDescent="0.2">
      <c r="A7" s="57">
        <v>6</v>
      </c>
      <c r="B7" s="58"/>
      <c r="C7" s="58"/>
      <c r="D7" s="58"/>
      <c r="E7" s="58"/>
      <c r="F7" s="58"/>
      <c r="G7" s="58"/>
      <c r="H7" s="58"/>
      <c r="I7" s="58"/>
      <c r="J7" s="58"/>
      <c r="K7" s="58"/>
      <c r="L7" s="58"/>
      <c r="M7" s="58"/>
      <c r="N7" s="58"/>
      <c r="O7" s="58"/>
      <c r="P7" s="65"/>
    </row>
    <row r="8" spans="1:16" ht="25.5" customHeight="1" x14ac:dyDescent="0.2">
      <c r="A8" s="57">
        <v>7</v>
      </c>
      <c r="B8" s="58"/>
      <c r="C8" s="58"/>
      <c r="D8" s="58"/>
      <c r="E8" s="58"/>
      <c r="F8" s="58"/>
      <c r="G8" s="58"/>
      <c r="H8" s="58"/>
      <c r="I8" s="58"/>
      <c r="J8" s="58"/>
      <c r="K8" s="58"/>
      <c r="L8" s="58"/>
      <c r="M8" s="58"/>
      <c r="N8" s="58"/>
      <c r="O8" s="58"/>
      <c r="P8" s="65"/>
    </row>
    <row r="9" spans="1:16" ht="25.5" customHeight="1" x14ac:dyDescent="0.2">
      <c r="A9" s="57">
        <v>8</v>
      </c>
      <c r="B9" s="58"/>
      <c r="C9" s="58"/>
      <c r="D9" s="58"/>
      <c r="E9" s="58"/>
      <c r="F9" s="58"/>
      <c r="G9" s="58"/>
      <c r="H9" s="58"/>
      <c r="I9" s="58"/>
      <c r="J9" s="58"/>
      <c r="K9" s="58"/>
      <c r="L9" s="58"/>
      <c r="M9" s="58"/>
      <c r="N9" s="58"/>
      <c r="O9" s="58"/>
      <c r="P9" s="65"/>
    </row>
    <row r="10" spans="1:16" ht="25.5" customHeight="1" x14ac:dyDescent="0.2">
      <c r="A10" s="57">
        <v>9</v>
      </c>
      <c r="B10" s="58"/>
      <c r="C10" s="58"/>
      <c r="D10" s="58"/>
      <c r="E10" s="58"/>
      <c r="F10" s="58"/>
      <c r="G10" s="58"/>
      <c r="H10" s="58"/>
      <c r="I10" s="58"/>
      <c r="J10" s="58"/>
      <c r="K10" s="58"/>
      <c r="L10" s="58"/>
      <c r="M10" s="58"/>
      <c r="N10" s="58"/>
      <c r="O10" s="58"/>
      <c r="P10" s="65"/>
    </row>
    <row r="11" spans="1:16" ht="25.5" customHeight="1" x14ac:dyDescent="0.2">
      <c r="A11" s="57">
        <v>10</v>
      </c>
      <c r="B11" s="58"/>
      <c r="C11" s="58"/>
      <c r="D11" s="58"/>
      <c r="E11" s="58"/>
      <c r="F11" s="58"/>
      <c r="G11" s="58"/>
      <c r="H11" s="58"/>
      <c r="I11" s="58"/>
      <c r="J11" s="58"/>
      <c r="K11" s="58"/>
      <c r="L11" s="58"/>
      <c r="M11" s="58"/>
      <c r="N11" s="58"/>
      <c r="O11" s="58"/>
      <c r="P11" s="65"/>
    </row>
    <row r="12" spans="1:16" ht="25.5" customHeight="1" x14ac:dyDescent="0.2">
      <c r="A12" s="57">
        <v>11</v>
      </c>
      <c r="B12" s="58"/>
      <c r="C12" s="58"/>
      <c r="D12" s="58"/>
      <c r="E12" s="58"/>
      <c r="F12" s="58"/>
      <c r="G12" s="58"/>
      <c r="H12" s="58"/>
      <c r="I12" s="58"/>
      <c r="J12" s="58"/>
      <c r="K12" s="58"/>
      <c r="L12" s="58"/>
      <c r="M12" s="58"/>
      <c r="N12" s="58"/>
      <c r="O12" s="58"/>
      <c r="P12" s="65"/>
    </row>
    <row r="13" spans="1:16" ht="25.5" customHeight="1" x14ac:dyDescent="0.2">
      <c r="A13" s="57">
        <v>12</v>
      </c>
      <c r="B13" s="58"/>
      <c r="C13" s="58"/>
      <c r="D13" s="58"/>
      <c r="E13" s="58"/>
      <c r="F13" s="58"/>
      <c r="G13" s="58"/>
      <c r="H13" s="58"/>
      <c r="I13" s="58"/>
      <c r="J13" s="58"/>
      <c r="K13" s="58"/>
      <c r="L13" s="58"/>
      <c r="M13" s="58"/>
      <c r="N13" s="58"/>
      <c r="O13" s="58"/>
      <c r="P13" s="65"/>
    </row>
    <row r="14" spans="1:16" ht="25.5" customHeight="1" x14ac:dyDescent="0.2">
      <c r="A14" s="57">
        <v>13</v>
      </c>
      <c r="B14" s="58"/>
      <c r="C14" s="58"/>
      <c r="D14" s="58"/>
      <c r="E14" s="58"/>
      <c r="F14" s="58"/>
      <c r="G14" s="58"/>
      <c r="H14" s="58"/>
      <c r="I14" s="58"/>
      <c r="J14" s="58"/>
      <c r="K14" s="58"/>
      <c r="L14" s="58"/>
      <c r="M14" s="58"/>
      <c r="N14" s="58"/>
      <c r="O14" s="58"/>
      <c r="P14" s="65"/>
    </row>
    <row r="15" spans="1:16" ht="25.5" customHeight="1" x14ac:dyDescent="0.2">
      <c r="A15" s="57">
        <v>14</v>
      </c>
      <c r="B15" s="58"/>
      <c r="C15" s="58"/>
      <c r="D15" s="58"/>
      <c r="E15" s="58"/>
      <c r="F15" s="58"/>
      <c r="G15" s="58"/>
      <c r="H15" s="58"/>
      <c r="I15" s="58"/>
      <c r="J15" s="58"/>
      <c r="K15" s="58"/>
      <c r="L15" s="58"/>
      <c r="M15" s="58"/>
      <c r="N15" s="58"/>
      <c r="O15" s="58"/>
      <c r="P15" s="65"/>
    </row>
    <row r="16" spans="1:16" ht="25.5" customHeight="1" x14ac:dyDescent="0.2">
      <c r="A16" s="57">
        <v>15</v>
      </c>
      <c r="B16" s="58"/>
      <c r="C16" s="58"/>
      <c r="D16" s="58"/>
      <c r="E16" s="58"/>
      <c r="F16" s="58"/>
      <c r="G16" s="58"/>
      <c r="H16" s="58"/>
      <c r="I16" s="58"/>
      <c r="J16" s="58"/>
      <c r="K16" s="58"/>
      <c r="L16" s="58"/>
      <c r="M16" s="58"/>
      <c r="N16" s="58"/>
      <c r="O16" s="58"/>
      <c r="P16" s="65"/>
    </row>
    <row r="17" spans="1:16" ht="25.5" customHeight="1" x14ac:dyDescent="0.2">
      <c r="A17" s="57">
        <v>16</v>
      </c>
      <c r="B17" s="58"/>
      <c r="C17" s="58"/>
      <c r="D17" s="58"/>
      <c r="E17" s="58"/>
      <c r="F17" s="58"/>
      <c r="G17" s="58"/>
      <c r="H17" s="58"/>
      <c r="I17" s="58"/>
      <c r="J17" s="58"/>
      <c r="K17" s="58"/>
      <c r="L17" s="58"/>
      <c r="M17" s="58"/>
      <c r="N17" s="58"/>
      <c r="O17" s="58"/>
      <c r="P17" s="65"/>
    </row>
    <row r="18" spans="1:16" ht="25.5" customHeight="1" thickBot="1" x14ac:dyDescent="0.25">
      <c r="A18" s="59">
        <v>17</v>
      </c>
      <c r="B18" s="60"/>
      <c r="C18" s="60"/>
      <c r="D18" s="60"/>
      <c r="E18" s="60"/>
      <c r="F18" s="60"/>
      <c r="G18" s="60"/>
      <c r="H18" s="60"/>
      <c r="I18" s="60"/>
      <c r="J18" s="60"/>
      <c r="K18" s="60"/>
      <c r="L18" s="60"/>
      <c r="M18" s="60"/>
      <c r="N18" s="60"/>
      <c r="O18" s="60"/>
      <c r="P18" s="66"/>
    </row>
    <row r="19" spans="1:16" ht="12.75" thickBot="1" x14ac:dyDescent="0.25"/>
    <row r="20" spans="1:16" x14ac:dyDescent="0.2">
      <c r="A20" s="226" t="s">
        <v>188</v>
      </c>
      <c r="B20" s="227"/>
      <c r="C20" s="227"/>
      <c r="D20" s="227"/>
      <c r="E20" s="227"/>
      <c r="F20" s="227"/>
      <c r="G20" s="227"/>
      <c r="H20" s="227"/>
      <c r="I20" s="228"/>
    </row>
    <row r="21" spans="1:16" x14ac:dyDescent="0.2">
      <c r="A21" s="61" t="s">
        <v>189</v>
      </c>
      <c r="B21" s="229" t="s">
        <v>278</v>
      </c>
      <c r="C21" s="229"/>
      <c r="D21" s="229"/>
      <c r="E21" s="229"/>
      <c r="F21" s="229"/>
      <c r="G21" s="229"/>
      <c r="H21" s="229"/>
      <c r="I21" s="230"/>
    </row>
    <row r="22" spans="1:16" x14ac:dyDescent="0.2">
      <c r="A22" s="61" t="s">
        <v>190</v>
      </c>
      <c r="B22" s="229" t="s">
        <v>279</v>
      </c>
      <c r="C22" s="229"/>
      <c r="D22" s="229"/>
      <c r="E22" s="229"/>
      <c r="F22" s="229"/>
      <c r="G22" s="229"/>
      <c r="H22" s="229"/>
      <c r="I22" s="230"/>
    </row>
    <row r="23" spans="1:16" ht="12.75" thickBot="1" x14ac:dyDescent="0.25">
      <c r="A23" s="62" t="s">
        <v>192</v>
      </c>
      <c r="B23" s="231" t="s">
        <v>280</v>
      </c>
      <c r="C23" s="231"/>
      <c r="D23" s="231"/>
      <c r="E23" s="231"/>
      <c r="F23" s="231"/>
      <c r="G23" s="231"/>
      <c r="H23" s="231"/>
      <c r="I23" s="232"/>
    </row>
    <row r="24" spans="1:16" x14ac:dyDescent="0.2">
      <c r="A24" s="233" t="s">
        <v>281</v>
      </c>
      <c r="B24" s="233"/>
      <c r="C24" s="233"/>
      <c r="D24" s="233"/>
      <c r="E24" s="233"/>
      <c r="F24" s="233"/>
      <c r="G24" s="233"/>
      <c r="H24" s="233"/>
      <c r="I24" s="233"/>
    </row>
    <row r="25" spans="1:16" ht="15" customHeight="1" x14ac:dyDescent="0.2">
      <c r="A25" s="233"/>
      <c r="B25" s="233"/>
      <c r="C25" s="233"/>
      <c r="D25" s="233"/>
      <c r="E25" s="233"/>
      <c r="F25" s="233"/>
      <c r="G25" s="233"/>
      <c r="H25" s="233"/>
      <c r="I25" s="233"/>
    </row>
    <row r="26" spans="1:16" ht="15.75" customHeight="1" x14ac:dyDescent="0.2">
      <c r="A26" s="99"/>
      <c r="B26" s="99"/>
      <c r="C26" s="99"/>
      <c r="D26" s="99"/>
      <c r="E26" s="99"/>
      <c r="F26" s="99"/>
      <c r="G26" s="99"/>
      <c r="H26" s="99"/>
      <c r="I26" s="99"/>
      <c r="J26" s="99"/>
      <c r="K26" s="99"/>
      <c r="L26" s="99"/>
      <c r="M26" s="99"/>
      <c r="N26" s="99"/>
      <c r="O26" s="99"/>
      <c r="P26" s="99"/>
    </row>
  </sheetData>
  <mergeCells count="5">
    <mergeCell ref="A20:I20"/>
    <mergeCell ref="B21:I21"/>
    <mergeCell ref="B22:I22"/>
    <mergeCell ref="B23:I23"/>
    <mergeCell ref="A24:I25"/>
  </mergeCells>
  <printOptions horizontalCentered="1"/>
  <pageMargins left="0.23622047244094491" right="0.23622047244094491" top="1.2204724409448819" bottom="0.74803149606299213" header="0.31496062992125984" footer="0.31496062992125984"/>
  <pageSetup scale="63" fitToHeight="0" orientation="landscape" r:id="rId1"/>
  <headerFooter>
    <oddHeader>&amp;L&amp;G&amp;C&amp;"Arial,Normal"&amp;10PROCESO
PROTECCIÓN
REGISTRO CASA DE PROTECCIÓN SRD&amp;R&amp;"Arial,Normal"&amp;10F2.A2.G19.P 
Versión 3 
Página &amp;P de &amp;N 
05/03/2021 
Clasificación de la Información 
Clasificada</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5"/>
  <sheetViews>
    <sheetView zoomScale="80" zoomScaleNormal="80" workbookViewId="0">
      <selection activeCell="D2" sqref="D2:D4"/>
    </sheetView>
  </sheetViews>
  <sheetFormatPr baseColWidth="10" defaultRowHeight="15" x14ac:dyDescent="0.25"/>
  <cols>
    <col min="3" max="3" width="11.28515625" bestFit="1" customWidth="1"/>
    <col min="4" max="4" width="20.28515625" bestFit="1" customWidth="1"/>
  </cols>
  <sheetData>
    <row r="1" spans="1:5" x14ac:dyDescent="0.25">
      <c r="A1" s="8" t="s">
        <v>32</v>
      </c>
      <c r="B1" s="8" t="s">
        <v>45</v>
      </c>
      <c r="C1" s="8" t="s">
        <v>47</v>
      </c>
      <c r="D1" s="20" t="s">
        <v>53</v>
      </c>
      <c r="E1" s="20" t="s">
        <v>45</v>
      </c>
    </row>
    <row r="2" spans="1:5" x14ac:dyDescent="0.25">
      <c r="A2" s="7" t="s">
        <v>33</v>
      </c>
      <c r="B2" s="7" t="s">
        <v>29</v>
      </c>
      <c r="C2" s="21" t="s">
        <v>31</v>
      </c>
      <c r="D2" s="6" t="s">
        <v>51</v>
      </c>
      <c r="E2" s="6" t="s">
        <v>56</v>
      </c>
    </row>
    <row r="3" spans="1:5" x14ac:dyDescent="0.25">
      <c r="A3" s="7" t="s">
        <v>34</v>
      </c>
      <c r="B3" s="7" t="s">
        <v>30</v>
      </c>
      <c r="D3" s="6" t="s">
        <v>52</v>
      </c>
      <c r="E3" s="6" t="s">
        <v>57</v>
      </c>
    </row>
    <row r="4" spans="1:5" x14ac:dyDescent="0.25">
      <c r="A4" s="7" t="s">
        <v>35</v>
      </c>
      <c r="B4" s="26" t="s">
        <v>59</v>
      </c>
      <c r="D4" s="25" t="s">
        <v>48</v>
      </c>
    </row>
    <row r="5" spans="1:5" x14ac:dyDescent="0.25">
      <c r="A5" s="7" t="s">
        <v>36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7</vt:i4>
      </vt:variant>
    </vt:vector>
  </HeadingPairs>
  <TitlesOfParts>
    <vt:vector size="15" baseType="lpstr">
      <vt:lpstr>Registro</vt:lpstr>
      <vt:lpstr>Consolidado</vt:lpstr>
      <vt:lpstr>DHA</vt:lpstr>
      <vt:lpstr>DP</vt:lpstr>
      <vt:lpstr>DHAP</vt:lpstr>
      <vt:lpstr>DLD</vt:lpstr>
      <vt:lpstr>DTH</vt:lpstr>
      <vt:lpstr>Tablas</vt:lpstr>
      <vt:lpstr>DHA!Área_de_impresión</vt:lpstr>
      <vt:lpstr>DHAP!Área_de_impresión</vt:lpstr>
      <vt:lpstr>DLD!Área_de_impresión</vt:lpstr>
      <vt:lpstr>DP!Área_de_impresión</vt:lpstr>
      <vt:lpstr>DTH!Área_de_impresión</vt:lpstr>
      <vt:lpstr>Registro!Área_de_impresión</vt:lpstr>
      <vt:lpstr>DP!OLE_LINK1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Andres Perez Soraca</dc:creator>
  <cp:lastModifiedBy>Cesar Augusto Rodriguez Chaparro</cp:lastModifiedBy>
  <cp:lastPrinted>2021-03-05T20:31:09Z</cp:lastPrinted>
  <dcterms:created xsi:type="dcterms:W3CDTF">2019-01-30T14:18:32Z</dcterms:created>
  <dcterms:modified xsi:type="dcterms:W3CDTF">2021-03-05T20:36:59Z</dcterms:modified>
</cp:coreProperties>
</file>