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73887017-2221-4E38-BD1A-813236575280}"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Registro!$A$1:$J$245</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FS10" i="5" l="1"/>
  <c r="D86" i="1"/>
  <c r="I152" i="1" l="1"/>
  <c r="D88" i="1"/>
  <c r="EZ10" i="5" l="1"/>
  <c r="EY10" i="5"/>
  <c r="D195" i="1"/>
  <c r="HS10" i="5"/>
  <c r="HR10" i="5"/>
  <c r="D185" i="1"/>
  <c r="HG10" i="5"/>
  <c r="HF10" i="5"/>
  <c r="HE10" i="5"/>
  <c r="D162" i="1"/>
  <c r="DD10" i="5"/>
  <c r="D114"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68" i="1" l="1"/>
  <c r="I130" i="1"/>
  <c r="I117" i="1"/>
  <c r="I104" i="1"/>
  <c r="GS10" i="5" l="1"/>
  <c r="GT10" i="5"/>
  <c r="GU10" i="5"/>
  <c r="GV10" i="5"/>
  <c r="GL10" i="5"/>
  <c r="GK10" i="5"/>
  <c r="GJ10" i="5"/>
  <c r="EB10" i="5"/>
  <c r="EA10" i="5"/>
  <c r="DZ10" i="5"/>
  <c r="CI10" i="5"/>
  <c r="DF10" i="5"/>
  <c r="DA10" i="5"/>
  <c r="CZ10" i="5"/>
  <c r="CU10" i="5"/>
  <c r="CA10" i="5"/>
  <c r="BU10" i="5"/>
  <c r="AV10" i="5" l="1"/>
  <c r="BY10" i="5"/>
  <c r="D146" i="1"/>
  <c r="D140" i="1"/>
  <c r="AP10" i="5"/>
  <c r="I113" i="1"/>
  <c r="AT10" i="5" l="1"/>
  <c r="I139" i="1"/>
  <c r="AQ10" i="5" s="1"/>
  <c r="BV10" i="5"/>
  <c r="D99" i="1"/>
  <c r="I98" i="1" s="1"/>
  <c r="I85"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03" i="1" l="1"/>
  <c r="DJ10" i="5" l="1"/>
  <c r="DI10" i="5"/>
  <c r="DH10" i="5"/>
  <c r="DG10" i="5"/>
  <c r="DE10" i="5"/>
  <c r="DC10" i="5"/>
  <c r="DB10" i="5"/>
  <c r="CY10" i="5"/>
  <c r="CX10" i="5"/>
  <c r="CW10" i="5"/>
  <c r="CV10" i="5"/>
  <c r="CS10" i="5"/>
  <c r="CQ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FY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27" i="1" l="1"/>
  <c r="BT10" i="5" s="1"/>
  <c r="BJ10" i="5"/>
  <c r="BB10" i="5"/>
  <c r="BP10" i="5" l="1"/>
  <c r="AC10" i="5" l="1"/>
  <c r="AB10" i="5"/>
  <c r="A10" i="5"/>
  <c r="D179" i="1" l="1"/>
  <c r="AK10" i="5"/>
  <c r="I202" i="1" l="1"/>
  <c r="AZ10" i="5" s="1"/>
  <c r="CE10" i="5"/>
  <c r="KI10" i="5" s="1"/>
  <c r="I194" i="1"/>
  <c r="AY10" i="5" s="1"/>
  <c r="CD10" i="5"/>
  <c r="I184" i="1"/>
  <c r="AX10" i="5" s="1"/>
  <c r="CC10" i="5"/>
  <c r="I178" i="1"/>
  <c r="AW10" i="5" s="1"/>
  <c r="CB10" i="5"/>
  <c r="I161" i="1"/>
  <c r="AU10" i="5" s="1"/>
  <c r="BZ10" i="5"/>
  <c r="D150" i="1"/>
  <c r="I126" i="1"/>
  <c r="AO10" i="5" s="1"/>
  <c r="BS10" i="5"/>
  <c r="KE10" i="5" s="1"/>
  <c r="KH10" i="5" l="1"/>
  <c r="BL10" i="5"/>
  <c r="KC10" i="5" s="1"/>
  <c r="AI10" i="5"/>
  <c r="I149" i="1"/>
  <c r="AS10" i="5" s="1"/>
  <c r="BX10" i="5"/>
  <c r="I145" i="1"/>
  <c r="AR10" i="5" s="1"/>
  <c r="BW10" i="5"/>
  <c r="AM10" i="5"/>
  <c r="BR10" i="5"/>
  <c r="AL10" i="5"/>
  <c r="BQ10" i="5"/>
  <c r="AN10" i="5"/>
  <c r="BI10" i="5"/>
  <c r="KD10" i="5" l="1"/>
  <c r="KG10" i="5"/>
  <c r="BH10" i="5"/>
  <c r="D51" i="1"/>
  <c r="BF10" i="5" s="1"/>
  <c r="D45" i="1"/>
  <c r="BE10" i="5" l="1"/>
  <c r="KB10" i="5" s="1"/>
  <c r="I44" i="1"/>
  <c r="AH10" i="5" s="1"/>
  <c r="I36" i="1"/>
  <c r="BC10" i="5"/>
  <c r="JY10" i="5" s="1"/>
  <c r="I1" i="1" l="1"/>
  <c r="AF10" i="5"/>
  <c r="BA10" i="5"/>
  <c r="JZ10" i="5" s="1"/>
  <c r="KF10" i="5" s="1"/>
  <c r="KJ10" i="5" s="1"/>
  <c r="AD10" i="5"/>
  <c r="AE10" i="5"/>
  <c r="Y10" i="5"/>
  <c r="X10" i="5"/>
  <c r="W10" i="5"/>
  <c r="T10" i="5"/>
  <c r="Q10" i="5"/>
  <c r="N10" i="5"/>
  <c r="M10" i="5"/>
  <c r="L10" i="5"/>
  <c r="K10" i="5"/>
  <c r="J10" i="5"/>
  <c r="I10" i="5"/>
  <c r="H10" i="5"/>
  <c r="G10" i="5"/>
  <c r="F10" i="5"/>
  <c r="E10" i="5"/>
  <c r="D10" i="5"/>
  <c r="KK10" i="5" l="1"/>
</calcChain>
</file>

<file path=xl/sharedStrings.xml><?xml version="1.0" encoding="utf-8"?>
<sst xmlns="http://schemas.openxmlformats.org/spreadsheetml/2006/main" count="1150" uniqueCount="389">
  <si>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</si>
  <si>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</si>
  <si>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</si>
  <si>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</si>
  <si>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</si>
  <si>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</si>
  <si>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</si>
  <si>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</si>
  <si>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</si>
  <si>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</si>
  <si>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</si>
  <si>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</si>
  <si>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</si>
  <si>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</si>
  <si>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</si>
  <si>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</si>
  <si>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</si>
  <si>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</si>
  <si>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</si>
  <si>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</si>
  <si>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</si>
  <si>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</si>
  <si>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</si>
  <si>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</si>
  <si>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</si>
  <si>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</si>
  <si>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</si>
  <si>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</si>
  <si>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</si>
  <si>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</si>
  <si>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</si>
  <si>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</si>
  <si>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</si>
  <si>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</si>
  <si>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</si>
  <si>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</si>
  <si>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</si>
  <si>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</si>
  <si>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</si>
  <si>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</si>
  <si>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</si>
  <si>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</si>
  <si>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</si>
  <si>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</si>
  <si>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</si>
  <si>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</si>
  <si>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</si>
  <si>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</si>
  <si>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</si>
  <si>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</si>
  <si>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</si>
  <si>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</si>
  <si>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</si>
  <si>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</si>
  <si>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</si>
  <si>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</si>
  <si>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</si>
  <si>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</si>
  <si>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</si>
  <si>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</si>
  <si>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</si>
  <si>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</si>
  <si>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</si>
  <si>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</si>
  <si>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</si>
  <si>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</si>
  <si>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</si>
  <si>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</si>
  <si>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</si>
  <si>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</si>
  <si>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</si>
  <si>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</si>
  <si>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</si>
  <si>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</si>
  <si>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</si>
  <si>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</si>
  <si>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</si>
  <si>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</si>
  <si>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</si>
  <si>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</si>
  <si>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</si>
  <si>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</si>
  <si>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</si>
  <si>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</si>
  <si>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</si>
  <si>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</si>
  <si>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</si>
  <si>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</si>
  <si>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</si>
  <si>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</si>
  <si>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</si>
  <si>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</si>
  <si>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</si>
  <si>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</si>
  <si>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</si>
  <si>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</si>
  <si>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</si>
  <si>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</si>
  <si>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</si>
  <si>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</si>
  <si>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</si>
  <si>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</si>
  <si>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</si>
  <si>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</si>
  <si>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</si>
  <si>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</si>
  <si>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</si>
  <si>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</si>
  <si>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</si>
  <si>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</si>
  <si>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</si>
  <si>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</si>
  <si>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</si>
  <si>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</si>
  <si>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</si>
  <si>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</si>
  <si>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</si>
  <si>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</si>
  <si>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</si>
  <si>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</si>
  <si>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</si>
  <si>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</si>
  <si>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</si>
  <si>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</si>
  <si>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</si>
  <si>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</si>
  <si>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</si>
  <si>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</si>
  <si>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</si>
  <si>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</si>
  <si>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</si>
  <si>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</si>
  <si>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</si>
  <si>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</si>
  <si>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</si>
  <si>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</si>
  <si>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</si>
  <si>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</si>
  <si>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</si>
  <si>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</si>
  <si>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</si>
  <si>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</si>
  <si>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</si>
  <si>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</si>
  <si>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</si>
  <si>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</si>
  <si>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</si>
  <si>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</si>
  <si>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</si>
  <si>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</si>
  <si>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</si>
  <si>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</si>
  <si>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</si>
  <si>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</si>
  <si>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</si>
  <si>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</si>
  <si>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</si>
  <si>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</si>
  <si>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</si>
  <si>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</si>
  <si>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</si>
  <si>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</si>
  <si>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</si>
  <si>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</si>
  <si>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</si>
  <si>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</si>
  <si>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</si>
  <si>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</si>
  <si>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</si>
  <si>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</si>
  <si>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</si>
  <si>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</si>
  <si>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</si>
  <si>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</si>
  <si>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</si>
  <si>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</si>
  <si>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</si>
  <si>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</si>
  <si>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</si>
  <si>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</si>
  <si>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</si>
  <si>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</si>
  <si>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</si>
  <si>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</si>
  <si>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</si>
  <si>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</si>
  <si>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</si>
  <si>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</si>
  <si>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</si>
  <si>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</si>
  <si>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</si>
  <si>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</si>
  <si>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</si>
  <si>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</si>
  <si>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</si>
  <si>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</si>
  <si>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</si>
  <si>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</si>
  <si>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</si>
  <si>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</si>
  <si>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</si>
  <si>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</si>
  <si>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</si>
  <si>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</si>
  <si>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</si>
  <si>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</si>
  <si>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</si>
  <si>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</si>
  <si>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</si>
  <si>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</si>
  <si>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</si>
  <si>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</si>
  <si>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</si>
  <si>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</si>
  <si>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</si>
  <si>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</si>
  <si>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</si>
  <si>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</si>
  <si>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</si>
  <si>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</si>
  <si>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</si>
  <si>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</si>
  <si>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</si>
  <si>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</si>
  <si>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</si>
  <si>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</si>
  <si>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</si>
  <si>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</si>
  <si>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</si>
  <si>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</si>
  <si>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</si>
  <si>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</si>
  <si>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</si>
  <si>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</si>
  <si>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</si>
  <si>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</si>
  <si>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</si>
  <si>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</si>
  <si>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</si>
  <si>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</si>
  <si>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</si>
  <si>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</si>
  <si>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</si>
  <si>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</si>
  <si>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</si>
  <si>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</si>
  <si>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</si>
  <si>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</si>
  <si>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</si>
  <si>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</si>
  <si>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</si>
  <si>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</si>
  <si>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</si>
  <si>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</si>
  <si>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</si>
  <si>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</si>
  <si>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</si>
  <si>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</si>
  <si>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</si>
  <si>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</si>
  <si>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</si>
  <si>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</si>
  <si>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</si>
  <si>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</si>
  <si>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</si>
  <si>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</si>
  <si>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</si>
  <si>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</si>
  <si>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</si>
  <si>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</si>
  <si>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</si>
  <si>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</si>
  <si>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</si>
  <si>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</si>
  <si>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</si>
  <si>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</si>
  <si>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</si>
  <si>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</si>
  <si>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</si>
  <si>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</si>
  <si>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</si>
  <si>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</si>
  <si>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</si>
  <si>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</si>
  <si>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</si>
  <si>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</si>
  <si>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</si>
  <si>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</si>
  <si>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</si>
  <si>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</si>
  <si>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</si>
  <si>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</si>
  <si>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</si>
  <si>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</si>
  <si>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</si>
  <si>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</si>
  <si>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</si>
  <si>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</si>
  <si>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</si>
  <si>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</si>
  <si>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</si>
  <si>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</si>
  <si>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</si>
  <si>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</si>
  <si>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</si>
  <si>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</si>
  <si>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</si>
  <si>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</si>
  <si>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</si>
  <si>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</si>
  <si>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</si>
  <si>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</si>
  <si>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</si>
  <si>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</si>
  <si>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</si>
  <si>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</si>
  <si>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</si>
  <si>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</si>
  <si>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</si>
  <si>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</si>
  <si>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</si>
  <si>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</si>
  <si>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</si>
  <si>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</si>
  <si>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</si>
  <si>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</si>
  <si>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</si>
  <si>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</si>
  <si>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</si>
  <si>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</si>
  <si>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</si>
  <si>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</si>
  <si>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</si>
  <si>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</si>
  <si>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</si>
  <si>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</si>
  <si>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</si>
  <si>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</si>
  <si>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</si>
  <si>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</si>
  <si>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</si>
  <si>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</si>
  <si>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</si>
  <si>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REGISTRO SEMICERRADO EXTERNADO MEDIA JORNADA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</si>
  <si>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</si>
  <si>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</si>
  <si>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</si>
  <si>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</si>
  <si>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</si>
  <si>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</si>
  <si>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</si>
  <si>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</si>
  <si>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</si>
  <si>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</si>
  <si>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</si>
  <si>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</si>
  <si>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</si>
  <si>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</si>
  <si>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</si>
  <si>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</si>
  <si>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</si>
  <si>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</si>
  <si>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</si>
  <si>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</si>
  <si>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</si>
  <si>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</si>
  <si>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</si>
  <si>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</si>
  <si>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</si>
  <si>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</si>
  <si>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</si>
  <si>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</si>
  <si>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</si>
  <si>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</si>
  <si>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</si>
  <si>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</si>
  <si>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</si>
  <si>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</si>
  <si>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</si>
  <si>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</si>
  <si>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</si>
  <si>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</si>
  <si>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</si>
  <si>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</si>
  <si>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</si>
  <si>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</si>
  <si>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</si>
  <si>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</si>
  <si>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F13.A20.G27.P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</si>
</sst>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5"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rgb="FF000000"/>
      <name val="Arial"/>
      <family val="2"/>
    </font>
    <font>
      <sz val="12"/>
      <color rgb="FF000000"/>
      <name val="Arial"/>
      <family val="2"/>
    </font>
    <font>
      <sz val="11"/>
      <color rgb="FF000000"/>
      <name val="Arial"/>
      <family val="2"/>
    </font>
  </fonts>
  <fills count="2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15">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46" xfId="0" applyFont="1" applyFill="1" applyBorder="1" applyAlignment="1">
      <alignment horizontal="center" vertical="center" textRotation="90" wrapText="1"/>
    </xf>
    <xf numFmtId="0" fontId="21" fillId="21" borderId="12" xfId="0" applyFont="1" applyFill="1" applyBorder="1" applyAlignment="1">
      <alignment horizontal="center" vertical="center" textRotation="90" wrapText="1"/>
    </xf>
    <xf numFmtId="0" fontId="21" fillId="0" borderId="0" xfId="0" applyFont="1"/>
    <xf numFmtId="0" fontId="21" fillId="0" borderId="31" xfId="0" applyFont="1" applyBorder="1" applyAlignment="1">
      <alignment horizontal="center" vertical="center" wrapText="1"/>
    </xf>
    <xf numFmtId="0" fontId="21" fillId="0" borderId="5" xfId="0" applyFont="1" applyBorder="1" applyAlignment="1">
      <alignment vertical="center" wrapText="1"/>
    </xf>
    <xf numFmtId="0" fontId="21" fillId="0" borderId="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vertical="center" wrapText="1"/>
    </xf>
    <xf numFmtId="0" fontId="21" fillId="22"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2" fillId="23" borderId="20" xfId="0" applyFont="1" applyFill="1" applyBorder="1" applyAlignment="1">
      <alignment horizontal="center" vertical="center" wrapText="1"/>
    </xf>
    <xf numFmtId="0" fontId="22" fillId="23" borderId="21" xfId="0" applyFont="1" applyFill="1" applyBorder="1" applyAlignment="1">
      <alignment horizontal="center" vertical="center" wrapText="1"/>
    </xf>
    <xf numFmtId="0" fontId="22" fillId="23" borderId="2" xfId="0" applyFont="1" applyFill="1" applyBorder="1" applyAlignment="1">
      <alignment horizontal="center" vertical="center" textRotation="90" wrapText="1"/>
    </xf>
    <xf numFmtId="0" fontId="22" fillId="23" borderId="3" xfId="0" applyFont="1" applyFill="1" applyBorder="1" applyAlignment="1">
      <alignment horizontal="center" vertical="center" textRotation="90" wrapText="1"/>
    </xf>
    <xf numFmtId="0" fontId="18" fillId="0" borderId="0" xfId="0" applyFont="1"/>
    <xf numFmtId="0" fontId="22" fillId="0" borderId="1" xfId="0" applyFont="1" applyBorder="1" applyAlignment="1">
      <alignment horizontal="center" vertical="center" wrapText="1"/>
    </xf>
    <xf numFmtId="0" fontId="23" fillId="0" borderId="2" xfId="0" applyFont="1" applyBorder="1" applyAlignment="1">
      <alignment vertical="center" wrapText="1"/>
    </xf>
    <xf numFmtId="0" fontId="24" fillId="0" borderId="0" xfId="0" applyFont="1"/>
    <xf numFmtId="0" fontId="22" fillId="0" borderId="4" xfId="0" applyFont="1" applyBorder="1" applyAlignment="1">
      <alignment horizontal="center" vertical="center" wrapText="1"/>
    </xf>
    <xf numFmtId="0" fontId="23" fillId="0" borderId="5" xfId="0" applyFont="1" applyBorder="1" applyAlignment="1">
      <alignment vertical="center" wrapText="1"/>
    </xf>
    <xf numFmtId="0" fontId="22" fillId="0" borderId="7" xfId="0" applyFont="1" applyBorder="1" applyAlignment="1">
      <alignment horizontal="center" vertical="center" wrapText="1"/>
    </xf>
    <xf numFmtId="0" fontId="23" fillId="0" borderId="8" xfId="0" applyFont="1" applyBorder="1" applyAlignment="1">
      <alignment vertical="center" wrapText="1"/>
    </xf>
    <xf numFmtId="0" fontId="24" fillId="24" borderId="0" xfId="0" applyFont="1" applyFill="1"/>
    <xf numFmtId="0" fontId="19" fillId="22" borderId="0" xfId="0" applyFont="1" applyFill="1" applyAlignment="1">
      <alignment horizontal="center" vertical="center" wrapText="1"/>
    </xf>
    <xf numFmtId="0" fontId="21" fillId="22" borderId="0" xfId="0" applyFont="1" applyFill="1" applyAlignment="1">
      <alignment horizontal="left" vertical="center"/>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2" borderId="13" xfId="0" applyFont="1" applyFill="1" applyBorder="1" applyAlignment="1">
      <alignment horizontal="center" vertical="center" wrapText="1"/>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1" fillId="11" borderId="5" xfId="0" applyFont="1" applyFill="1" applyBorder="1" applyAlignment="1">
      <alignment horizontal="center" vertical="center"/>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6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168</xdr:row>
      <xdr:rowOff>22413</xdr:rowOff>
    </xdr:from>
    <xdr:to>
      <xdr:col>2</xdr:col>
      <xdr:colOff>1030941</xdr:colOff>
      <xdr:row>175</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152</xdr:row>
      <xdr:rowOff>22413</xdr:rowOff>
    </xdr:from>
    <xdr:to>
      <xdr:col>2</xdr:col>
      <xdr:colOff>1030941</xdr:colOff>
      <xdr:row>159</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45"/>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01" t="s">
        <v>1</v>
      </c>
      <c r="B1" s="202"/>
      <c r="C1" s="64"/>
      <c r="D1" s="62" t="s">
        <v>0</v>
      </c>
      <c r="E1" s="63"/>
      <c r="F1" s="62" t="s">
        <v>25</v>
      </c>
      <c r="G1" s="54"/>
      <c r="H1" s="61" t="s">
        <v>281</v>
      </c>
      <c r="I1" s="212" t="str">
        <f>+IF(OR(I21="valide todas las variables",I26="valide todas las variables",I36="valide todas las variables",I40="valide todas las variables",I44="valide todas las variables",I85="valide todas las variables",I98="valide todas las variables",I104="valide todas las variables",I113="valide todas las variables",I117="valide todas las variables",I126="valide todas las variables",I130="valide todas las variables",I139="valide todas las variables",I145="valide todas las variables",I149="valide todas las variables",I152="valide todas las variables",I161="valide todas las variables",I168="valide todas las variables",I178="valide todas las variables",I184="valide todas las variables",I194="valide todas las variables",I202="valide todas las variables"),"",Consolidado!KJ10)</f>
        <v/>
      </c>
      <c r="J1" s="213"/>
      <c r="M1" s="60"/>
    </row>
    <row r="2" spans="1:13" ht="15" customHeight="1" x14ac:dyDescent="0.2">
      <c r="A2" s="203" t="s">
        <v>2</v>
      </c>
      <c r="B2" s="204"/>
      <c r="C2" s="204"/>
      <c r="D2" s="204"/>
      <c r="E2" s="204"/>
      <c r="F2" s="204"/>
      <c r="G2" s="204"/>
      <c r="H2" s="204"/>
      <c r="I2" s="204"/>
      <c r="J2" s="205"/>
    </row>
    <row r="3" spans="1:13" ht="15" customHeight="1" x14ac:dyDescent="0.2">
      <c r="A3" s="206" t="s">
        <v>3</v>
      </c>
      <c r="B3" s="207"/>
      <c r="C3" s="207" t="s">
        <v>4</v>
      </c>
      <c r="D3" s="207"/>
      <c r="E3" s="207"/>
      <c r="F3" s="207"/>
      <c r="G3" s="207"/>
      <c r="H3" s="207"/>
      <c r="I3" s="207" t="s">
        <v>5</v>
      </c>
      <c r="J3" s="210"/>
    </row>
    <row r="4" spans="1:13" ht="15" customHeight="1" x14ac:dyDescent="0.2">
      <c r="A4" s="208" t="str">
        <f>+IFERROR(VLOOKUP(G1,[3]Directorio!$B$1:$Z$1200,2,FALSE),"")</f>
        <v/>
      </c>
      <c r="B4" s="209"/>
      <c r="C4" s="209" t="str">
        <f>+IFERROR(VLOOKUP(G1,[3]Directorio!$B$1:$Z$1200,3,FALSE),"")</f>
        <v/>
      </c>
      <c r="D4" s="209"/>
      <c r="E4" s="209"/>
      <c r="F4" s="209"/>
      <c r="G4" s="209"/>
      <c r="H4" s="209"/>
      <c r="I4" s="209" t="str">
        <f>+IFERROR(VLOOKUP(G1,[3]Directorio!$B$1:$Z$1200,4,FALSE),"")</f>
        <v/>
      </c>
      <c r="J4" s="211"/>
    </row>
    <row r="5" spans="1:13" ht="15" customHeight="1" x14ac:dyDescent="0.2">
      <c r="A5" s="206" t="s">
        <v>7</v>
      </c>
      <c r="B5" s="207"/>
      <c r="C5" s="207"/>
      <c r="D5" s="207"/>
      <c r="E5" s="207" t="s">
        <v>6</v>
      </c>
      <c r="F5" s="207"/>
      <c r="G5" s="207"/>
      <c r="H5" s="207"/>
      <c r="I5" s="207"/>
      <c r="J5" s="210"/>
    </row>
    <row r="6" spans="1:13" ht="15" customHeight="1" x14ac:dyDescent="0.2">
      <c r="A6" s="208" t="str">
        <f>+IFERROR(VLOOKUP(G1,[3]Directorio!$B$1:$Z$1200,5,FALSE),"")</f>
        <v/>
      </c>
      <c r="B6" s="209"/>
      <c r="C6" s="209"/>
      <c r="D6" s="209"/>
      <c r="E6" s="209" t="str">
        <f>+IFERROR(VLOOKUP(G1,[3]Directorio!$B$1:$Z$1200,6,FALSE),"")</f>
        <v/>
      </c>
      <c r="F6" s="209"/>
      <c r="G6" s="209"/>
      <c r="H6" s="209"/>
      <c r="I6" s="209"/>
      <c r="J6" s="211"/>
    </row>
    <row r="7" spans="1:13" ht="15" customHeight="1" x14ac:dyDescent="0.2">
      <c r="A7" s="206" t="s">
        <v>8</v>
      </c>
      <c r="B7" s="207"/>
      <c r="C7" s="207"/>
      <c r="D7" s="207"/>
      <c r="E7" s="207" t="s">
        <v>9</v>
      </c>
      <c r="F7" s="207"/>
      <c r="G7" s="207"/>
      <c r="H7" s="207" t="s">
        <v>10</v>
      </c>
      <c r="I7" s="207"/>
      <c r="J7" s="210"/>
    </row>
    <row r="8" spans="1:13" ht="15" customHeight="1" x14ac:dyDescent="0.2">
      <c r="A8" s="208" t="str">
        <f>+IFERROR(VLOOKUP(G1,[3]Directorio!$B$1:$Z$1200,7,FALSE),"")</f>
        <v/>
      </c>
      <c r="B8" s="209"/>
      <c r="C8" s="209"/>
      <c r="D8" s="209"/>
      <c r="E8" s="209" t="str">
        <f>+IFERROR(VLOOKUP(G1,[3]Directorio!$B$1:$Z$1200,8,FALSE),"")</f>
        <v/>
      </c>
      <c r="F8" s="209"/>
      <c r="G8" s="209"/>
      <c r="H8" s="209" t="str">
        <f>+IFERROR(VLOOKUP(G1,[3]Directorio!$B$1:$Z$1200,9,FALSE),"")</f>
        <v/>
      </c>
      <c r="I8" s="209"/>
      <c r="J8" s="211"/>
    </row>
    <row r="9" spans="1:13" ht="15" customHeight="1" x14ac:dyDescent="0.2">
      <c r="A9" s="206" t="s">
        <v>11</v>
      </c>
      <c r="B9" s="207"/>
      <c r="C9" s="207"/>
      <c r="D9" s="207" t="s">
        <v>12</v>
      </c>
      <c r="E9" s="207"/>
      <c r="F9" s="207"/>
      <c r="G9" s="207" t="s">
        <v>13</v>
      </c>
      <c r="H9" s="207"/>
      <c r="I9" s="207"/>
      <c r="J9" s="210"/>
    </row>
    <row r="10" spans="1:13" ht="15" customHeight="1" thickBot="1" x14ac:dyDescent="0.25">
      <c r="A10" s="214" t="str">
        <f>+IFERROR(VLOOKUP(G1,[3]Directorio!$B$1:$Z$1200,10,FALSE),"")</f>
        <v/>
      </c>
      <c r="B10" s="215"/>
      <c r="C10" s="215"/>
      <c r="D10" s="215" t="str">
        <f>+IFERROR(VLOOKUP(G1,[3]Directorio!$B$1:$Z$1200,11,FALSE),"")</f>
        <v/>
      </c>
      <c r="E10" s="215"/>
      <c r="F10" s="215"/>
      <c r="G10" s="215" t="str">
        <f>+IFERROR(VLOOKUP(G1,[3]Directorio!$B$1:$Z$1200,12,FALSE),"")</f>
        <v/>
      </c>
      <c r="H10" s="215"/>
      <c r="I10" s="215"/>
      <c r="J10" s="216"/>
    </row>
    <row r="11" spans="1:13" ht="15" customHeight="1" x14ac:dyDescent="0.2">
      <c r="A11" s="203" t="s">
        <v>14</v>
      </c>
      <c r="B11" s="204"/>
      <c r="C11" s="204"/>
      <c r="D11" s="204"/>
      <c r="E11" s="204"/>
      <c r="F11" s="204"/>
      <c r="G11" s="204"/>
      <c r="H11" s="204"/>
      <c r="I11" s="204"/>
      <c r="J11" s="205"/>
    </row>
    <row r="12" spans="1:13" ht="15" customHeight="1" x14ac:dyDescent="0.2">
      <c r="A12" s="56" t="s">
        <v>155</v>
      </c>
      <c r="B12" s="207" t="s">
        <v>15</v>
      </c>
      <c r="C12" s="207"/>
      <c r="D12" s="207"/>
      <c r="E12" s="217" t="s">
        <v>16</v>
      </c>
      <c r="F12" s="218"/>
      <c r="G12" s="217" t="s">
        <v>17</v>
      </c>
      <c r="H12" s="218"/>
      <c r="I12" s="217" t="s">
        <v>156</v>
      </c>
      <c r="J12" s="221"/>
    </row>
    <row r="13" spans="1:13" ht="15" customHeight="1" x14ac:dyDescent="0.2">
      <c r="A13" s="55" t="str">
        <f>+IFERROR(VLOOKUP(G1,[3]Directorio!$B$1:$Z$1200,13,FALSE),"")</f>
        <v/>
      </c>
      <c r="B13" s="209" t="str">
        <f>+IFERROR(VLOOKUP(G1,[3]Directorio!$B$1:$Z$1200,14,FALSE),"")</f>
        <v/>
      </c>
      <c r="C13" s="209"/>
      <c r="D13" s="209"/>
      <c r="E13" s="219" t="str">
        <f>+IFERROR(VLOOKUP(G1,[3]Directorio!$B$1:$Z$1200,15,FALSE),"")</f>
        <v/>
      </c>
      <c r="F13" s="220"/>
      <c r="G13" s="219" t="str">
        <f>+IFERROR(VLOOKUP(G1,[3]Directorio!$B$1:$Z$1200,16,FALSE),"")</f>
        <v/>
      </c>
      <c r="H13" s="220"/>
      <c r="I13" s="219" t="str">
        <f>+IFERROR(VLOOKUP(G1,[3]Directorio!$B$1:$Z$1200,17,FALSE),"")</f>
        <v/>
      </c>
      <c r="J13" s="222"/>
    </row>
    <row r="14" spans="1:13" ht="15" customHeight="1" x14ac:dyDescent="0.2">
      <c r="A14" s="223" t="s">
        <v>18</v>
      </c>
      <c r="B14" s="218"/>
      <c r="C14" s="217" t="s">
        <v>19</v>
      </c>
      <c r="D14" s="218"/>
      <c r="E14" s="217" t="s">
        <v>279</v>
      </c>
      <c r="F14" s="218"/>
      <c r="G14" s="207" t="s">
        <v>20</v>
      </c>
      <c r="H14" s="207"/>
      <c r="I14" s="207" t="s">
        <v>21</v>
      </c>
      <c r="J14" s="210"/>
    </row>
    <row r="15" spans="1:13" ht="15" customHeight="1" x14ac:dyDescent="0.2">
      <c r="A15" s="224" t="str">
        <f>+IFERROR(VLOOKUP(G1,[3]Directorio!$B$1:$Z$1200,18,FALSE),"")</f>
        <v/>
      </c>
      <c r="B15" s="220"/>
      <c r="C15" s="219" t="str">
        <f>+IFERROR(VLOOKUP(G1,[3]Directorio!$B$1:$Z$1200,19,FALSE),"")</f>
        <v/>
      </c>
      <c r="D15" s="220"/>
      <c r="E15" s="225" t="str">
        <f>+IFERROR(VLOOKUP(G1,[3]Directorio!$B$1:$Z$1200,20,FALSE),"")</f>
        <v/>
      </c>
      <c r="F15" s="226"/>
      <c r="G15" s="234" t="str">
        <f>+IFERROR(VLOOKUP(G1,[3]Directorio!$B$1:$Z$1200,21,FALSE),"")</f>
        <v/>
      </c>
      <c r="H15" s="234"/>
      <c r="I15" s="234" t="str">
        <f>+IFERROR(VLOOKUP(G1,[3]Directorio!$B$1:$Z$1200,22,FALSE),"")</f>
        <v/>
      </c>
      <c r="J15" s="235"/>
    </row>
    <row r="16" spans="1:13" ht="15" customHeight="1" x14ac:dyDescent="0.2">
      <c r="A16" s="223" t="s">
        <v>22</v>
      </c>
      <c r="B16" s="218"/>
      <c r="C16" s="217" t="s">
        <v>23</v>
      </c>
      <c r="D16" s="227"/>
      <c r="E16" s="227"/>
      <c r="F16" s="227"/>
      <c r="G16" s="218"/>
      <c r="H16" s="217" t="s">
        <v>280</v>
      </c>
      <c r="I16" s="227"/>
      <c r="J16" s="221"/>
    </row>
    <row r="17" spans="1:10" ht="15" customHeight="1" thickBot="1" x14ac:dyDescent="0.25">
      <c r="A17" s="228" t="str">
        <f>+IFERROR(VLOOKUP(G1,[3]Directorio!$B$1:$Z$1200,23,FALSE),"")</f>
        <v/>
      </c>
      <c r="B17" s="229"/>
      <c r="C17" s="230" t="str">
        <f>+IFERROR(VLOOKUP(G1,[3]Directorio!$B$1:$Z$1200,24,FALSE),"")</f>
        <v/>
      </c>
      <c r="D17" s="231"/>
      <c r="E17" s="231"/>
      <c r="F17" s="231"/>
      <c r="G17" s="232"/>
      <c r="H17" s="230" t="str">
        <f>+IFERROR(VLOOKUP(G1,[3]Directorio!$B$1:$Z$1200,25,FALSE),"")</f>
        <v/>
      </c>
      <c r="I17" s="231"/>
      <c r="J17" s="233"/>
    </row>
    <row r="18" spans="1:10" ht="15" customHeight="1" x14ac:dyDescent="0.2">
      <c r="A18" s="203" t="s">
        <v>27</v>
      </c>
      <c r="B18" s="204"/>
      <c r="C18" s="204"/>
      <c r="D18" s="204"/>
      <c r="E18" s="204"/>
      <c r="F18" s="204"/>
      <c r="G18" s="204"/>
      <c r="H18" s="204"/>
      <c r="I18" s="204"/>
      <c r="J18" s="205"/>
    </row>
    <row r="19" spans="1:10" ht="15" customHeight="1" thickBot="1" x14ac:dyDescent="0.25">
      <c r="A19" s="236" t="s">
        <v>24</v>
      </c>
      <c r="B19" s="237"/>
      <c r="C19" s="238"/>
      <c r="D19" s="238"/>
      <c r="E19" s="238"/>
      <c r="F19" s="237" t="s">
        <v>26</v>
      </c>
      <c r="G19" s="237"/>
      <c r="H19" s="238"/>
      <c r="I19" s="238"/>
      <c r="J19" s="239"/>
    </row>
    <row r="20" spans="1:10" ht="30" customHeight="1" thickBot="1" x14ac:dyDescent="0.25">
      <c r="A20" s="240" t="s">
        <v>297</v>
      </c>
      <c r="B20" s="241"/>
      <c r="C20" s="241"/>
      <c r="D20" s="241"/>
      <c r="E20" s="241"/>
      <c r="F20" s="241"/>
      <c r="G20" s="241"/>
      <c r="H20" s="241"/>
      <c r="I20" s="241"/>
      <c r="J20" s="242"/>
    </row>
    <row r="21" spans="1:10" ht="54.95" customHeight="1" thickBot="1" x14ac:dyDescent="0.25">
      <c r="A21" s="156" t="s">
        <v>285</v>
      </c>
      <c r="B21" s="157"/>
      <c r="C21" s="157"/>
      <c r="D21" s="157"/>
      <c r="E21" s="157"/>
      <c r="F21" s="157"/>
      <c r="G21" s="157"/>
      <c r="H21" s="158"/>
      <c r="I21" s="159" t="str">
        <f>+IF(OR(D22="Valide todos los criterios"),"Valide todas las variables",IF(AND(D22="Cumple variable"),"Cumple obligación","No cumple obligación"))</f>
        <v>Valide todas las variables</v>
      </c>
      <c r="J21" s="160"/>
    </row>
    <row r="22" spans="1:10" ht="20.100000000000001" customHeight="1" x14ac:dyDescent="0.2">
      <c r="A22" s="161" t="s">
        <v>286</v>
      </c>
      <c r="B22" s="8" t="s">
        <v>36</v>
      </c>
      <c r="C22" s="9"/>
      <c r="D22" s="164" t="str">
        <f>+IF(OR(C22="",C23="",C24="",C25=""),"Valide todos los criterios",IF(AND(C22="Cumple",C23="Cumple",C24="Cumple",C25="Cumple"),"Cumple variable","No cumple variable"))</f>
        <v>Valide todos los criterios</v>
      </c>
      <c r="E22" s="167" t="s">
        <v>45</v>
      </c>
      <c r="F22" s="167"/>
      <c r="G22" s="167"/>
      <c r="H22" s="167"/>
      <c r="I22" s="167"/>
      <c r="J22" s="168"/>
    </row>
    <row r="23" spans="1:10" ht="50.1" customHeight="1" x14ac:dyDescent="0.2">
      <c r="A23" s="162"/>
      <c r="B23" s="6" t="s">
        <v>37</v>
      </c>
      <c r="C23" s="7"/>
      <c r="D23" s="165"/>
      <c r="E23" s="169"/>
      <c r="F23" s="170"/>
      <c r="G23" s="170"/>
      <c r="H23" s="170"/>
      <c r="I23" s="170"/>
      <c r="J23" s="171"/>
    </row>
    <row r="24" spans="1:10" ht="50.1" customHeight="1" x14ac:dyDescent="0.2">
      <c r="A24" s="162"/>
      <c r="B24" s="6" t="s">
        <v>38</v>
      </c>
      <c r="C24" s="7"/>
      <c r="D24" s="165"/>
      <c r="E24" s="169"/>
      <c r="F24" s="170"/>
      <c r="G24" s="170"/>
      <c r="H24" s="170"/>
      <c r="I24" s="170"/>
      <c r="J24" s="171"/>
    </row>
    <row r="25" spans="1:10" ht="50.1" customHeight="1" thickBot="1" x14ac:dyDescent="0.25">
      <c r="A25" s="163"/>
      <c r="B25" s="10" t="s">
        <v>39</v>
      </c>
      <c r="C25" s="58"/>
      <c r="D25" s="166"/>
      <c r="E25" s="172"/>
      <c r="F25" s="173"/>
      <c r="G25" s="173"/>
      <c r="H25" s="173"/>
      <c r="I25" s="173"/>
      <c r="J25" s="174"/>
    </row>
    <row r="26" spans="1:10" ht="60" customHeight="1" thickBot="1" x14ac:dyDescent="0.25">
      <c r="A26" s="156" t="s">
        <v>282</v>
      </c>
      <c r="B26" s="157"/>
      <c r="C26" s="157"/>
      <c r="D26" s="157"/>
      <c r="E26" s="157"/>
      <c r="F26" s="157"/>
      <c r="G26" s="157"/>
      <c r="H26" s="158"/>
      <c r="I26" s="159" t="str">
        <f>+IF(C35="X","Obligación no aplica",IF(OR(D27="Valide todos los criterios"),"Valide todas las variables",IF(AND(D27="Cumple variable"),"Cumple obligación","No cumple obligación")))</f>
        <v>Valide todas las variables</v>
      </c>
      <c r="J26" s="160"/>
    </row>
    <row r="27" spans="1:10" ht="20.100000000000001" customHeight="1" x14ac:dyDescent="0.2">
      <c r="A27" s="161" t="s">
        <v>287</v>
      </c>
      <c r="B27" s="8" t="s">
        <v>36</v>
      </c>
      <c r="C27" s="9"/>
      <c r="D27" s="164"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67" t="s">
        <v>45</v>
      </c>
      <c r="F27" s="167"/>
      <c r="G27" s="167"/>
      <c r="H27" s="167"/>
      <c r="I27" s="167"/>
      <c r="J27" s="168"/>
    </row>
    <row r="28" spans="1:10" ht="20.100000000000001" customHeight="1" x14ac:dyDescent="0.2">
      <c r="A28" s="162"/>
      <c r="B28" s="6" t="s">
        <v>37</v>
      </c>
      <c r="C28" s="7"/>
      <c r="D28" s="165"/>
      <c r="E28" s="169"/>
      <c r="F28" s="170"/>
      <c r="G28" s="170"/>
      <c r="H28" s="170"/>
      <c r="I28" s="170"/>
      <c r="J28" s="171"/>
    </row>
    <row r="29" spans="1:10" ht="20.100000000000001" customHeight="1" x14ac:dyDescent="0.2">
      <c r="A29" s="162"/>
      <c r="B29" s="6" t="s">
        <v>38</v>
      </c>
      <c r="C29" s="7"/>
      <c r="D29" s="165"/>
      <c r="E29" s="169"/>
      <c r="F29" s="170"/>
      <c r="G29" s="170"/>
      <c r="H29" s="170"/>
      <c r="I29" s="170"/>
      <c r="J29" s="171"/>
    </row>
    <row r="30" spans="1:10" ht="20.100000000000001" customHeight="1" x14ac:dyDescent="0.2">
      <c r="A30" s="162"/>
      <c r="B30" s="6" t="s">
        <v>39</v>
      </c>
      <c r="C30" s="7"/>
      <c r="D30" s="165"/>
      <c r="E30" s="169"/>
      <c r="F30" s="170"/>
      <c r="G30" s="170"/>
      <c r="H30" s="170"/>
      <c r="I30" s="170"/>
      <c r="J30" s="171"/>
    </row>
    <row r="31" spans="1:10" ht="20.100000000000001" customHeight="1" x14ac:dyDescent="0.2">
      <c r="A31" s="162"/>
      <c r="B31" s="6" t="s">
        <v>40</v>
      </c>
      <c r="C31" s="7"/>
      <c r="D31" s="165"/>
      <c r="E31" s="169"/>
      <c r="F31" s="170"/>
      <c r="G31" s="170"/>
      <c r="H31" s="170"/>
      <c r="I31" s="170"/>
      <c r="J31" s="171"/>
    </row>
    <row r="32" spans="1:10" ht="20.100000000000001" customHeight="1" x14ac:dyDescent="0.2">
      <c r="A32" s="162"/>
      <c r="B32" s="6" t="s">
        <v>41</v>
      </c>
      <c r="C32" s="7"/>
      <c r="D32" s="165"/>
      <c r="E32" s="169"/>
      <c r="F32" s="170"/>
      <c r="G32" s="170"/>
      <c r="H32" s="170"/>
      <c r="I32" s="170"/>
      <c r="J32" s="171"/>
    </row>
    <row r="33" spans="1:10" ht="20.100000000000001" customHeight="1" x14ac:dyDescent="0.2">
      <c r="A33" s="162"/>
      <c r="B33" s="6" t="s">
        <v>42</v>
      </c>
      <c r="C33" s="7"/>
      <c r="D33" s="165"/>
      <c r="E33" s="169"/>
      <c r="F33" s="170"/>
      <c r="G33" s="170"/>
      <c r="H33" s="170"/>
      <c r="I33" s="170"/>
      <c r="J33" s="171"/>
    </row>
    <row r="34" spans="1:10" ht="20.100000000000001" customHeight="1" x14ac:dyDescent="0.2">
      <c r="A34" s="200"/>
      <c r="B34" s="6" t="s">
        <v>43</v>
      </c>
      <c r="C34" s="13"/>
      <c r="D34" s="187"/>
      <c r="E34" s="169"/>
      <c r="F34" s="170"/>
      <c r="G34" s="170"/>
      <c r="H34" s="170"/>
      <c r="I34" s="170"/>
      <c r="J34" s="171"/>
    </row>
    <row r="35" spans="1:10" ht="20.100000000000001" customHeight="1" thickBot="1" x14ac:dyDescent="0.25">
      <c r="A35" s="163"/>
      <c r="B35" s="14" t="s">
        <v>47</v>
      </c>
      <c r="C35" s="15"/>
      <c r="D35" s="166"/>
      <c r="E35" s="172"/>
      <c r="F35" s="173"/>
      <c r="G35" s="173"/>
      <c r="H35" s="173"/>
      <c r="I35" s="173"/>
      <c r="J35" s="174"/>
    </row>
    <row r="36" spans="1:10" ht="99.95" customHeight="1" thickBot="1" x14ac:dyDescent="0.25">
      <c r="A36" s="156" t="s">
        <v>331</v>
      </c>
      <c r="B36" s="157"/>
      <c r="C36" s="157"/>
      <c r="D36" s="157"/>
      <c r="E36" s="157"/>
      <c r="F36" s="157"/>
      <c r="G36" s="157"/>
      <c r="H36" s="158"/>
      <c r="I36" s="159" t="str">
        <f>+IF(OR(D37="Valide todos los criterios"),"Valide todas las variables",IF(AND(D37="Cumple variable"),"Cumple obligación","No cumple obligación"))</f>
        <v>Valide todas las variables</v>
      </c>
      <c r="J36" s="160"/>
    </row>
    <row r="37" spans="1:10" ht="20.100000000000001" customHeight="1" x14ac:dyDescent="0.2">
      <c r="A37" s="161" t="s">
        <v>288</v>
      </c>
      <c r="B37" s="8" t="s">
        <v>36</v>
      </c>
      <c r="C37" s="9"/>
      <c r="D37" s="175" t="str">
        <f>+IF(OR(C37="",C38="",C39=""),"Valide todos los criterios",IF(AND(C37="Cumple",C38="Cumple",C39="Cumple"),"Cumple variable","No cumple variable"))</f>
        <v>Valide todos los criterios</v>
      </c>
      <c r="E37" s="167" t="s">
        <v>45</v>
      </c>
      <c r="F37" s="167"/>
      <c r="G37" s="167"/>
      <c r="H37" s="167"/>
      <c r="I37" s="167"/>
      <c r="J37" s="168"/>
    </row>
    <row r="38" spans="1:10" ht="80.099999999999994" customHeight="1" x14ac:dyDescent="0.2">
      <c r="A38" s="162"/>
      <c r="B38" s="6" t="s">
        <v>37</v>
      </c>
      <c r="C38" s="7"/>
      <c r="D38" s="176"/>
      <c r="E38" s="169"/>
      <c r="F38" s="170"/>
      <c r="G38" s="170"/>
      <c r="H38" s="170"/>
      <c r="I38" s="170"/>
      <c r="J38" s="171"/>
    </row>
    <row r="39" spans="1:10" ht="80.099999999999994" customHeight="1" thickBot="1" x14ac:dyDescent="0.25">
      <c r="A39" s="163"/>
      <c r="B39" s="10" t="s">
        <v>38</v>
      </c>
      <c r="C39" s="11"/>
      <c r="D39" s="177"/>
      <c r="E39" s="172"/>
      <c r="F39" s="173"/>
      <c r="G39" s="173"/>
      <c r="H39" s="173"/>
      <c r="I39" s="173"/>
      <c r="J39" s="174"/>
    </row>
    <row r="40" spans="1:10" ht="95.1" customHeight="1" thickBot="1" x14ac:dyDescent="0.25">
      <c r="A40" s="156" t="s">
        <v>283</v>
      </c>
      <c r="B40" s="157"/>
      <c r="C40" s="157"/>
      <c r="D40" s="157"/>
      <c r="E40" s="157"/>
      <c r="F40" s="157"/>
      <c r="G40" s="157"/>
      <c r="H40" s="158"/>
      <c r="I40" s="159" t="str">
        <f>+IF(OR(D41="Valide todos los criterios"),"Valide todas las variables",IF(AND(D41="Cumple variable"),"Cumple obligación","No cumple obligación"))</f>
        <v>Valide todas las variables</v>
      </c>
      <c r="J40" s="160"/>
    </row>
    <row r="41" spans="1:10" ht="20.100000000000001" customHeight="1" x14ac:dyDescent="0.2">
      <c r="A41" s="161" t="s">
        <v>166</v>
      </c>
      <c r="B41" s="8" t="s">
        <v>36</v>
      </c>
      <c r="C41" s="9"/>
      <c r="D41" s="175" t="str">
        <f>+IF(C43="No aplica",IF(OR(C41="",C42=""),"Valide todos los criterios",IF(AND(C41="Cumple",C42="Cumple"),"Cumple variable","No cumple variable")),IF(OR(C41="",C42="",C43=""),"Valide todos los criterios",IF(AND(C41="Cumple",C42="Cumple",C43="Cumple"),"Cumple variable","No cumple variable")))</f>
        <v>Valide todos los criterios</v>
      </c>
      <c r="E41" s="167" t="s">
        <v>45</v>
      </c>
      <c r="F41" s="167"/>
      <c r="G41" s="167"/>
      <c r="H41" s="167"/>
      <c r="I41" s="167"/>
      <c r="J41" s="168"/>
    </row>
    <row r="42" spans="1:10" ht="99.95" customHeight="1" x14ac:dyDescent="0.2">
      <c r="A42" s="162"/>
      <c r="B42" s="6" t="s">
        <v>37</v>
      </c>
      <c r="C42" s="7"/>
      <c r="D42" s="176"/>
      <c r="E42" s="169"/>
      <c r="F42" s="170"/>
      <c r="G42" s="170"/>
      <c r="H42" s="170"/>
      <c r="I42" s="170"/>
      <c r="J42" s="171"/>
    </row>
    <row r="43" spans="1:10" ht="99.95" customHeight="1" thickBot="1" x14ac:dyDescent="0.25">
      <c r="A43" s="163"/>
      <c r="B43" s="10" t="s">
        <v>38</v>
      </c>
      <c r="C43" s="48"/>
      <c r="D43" s="177"/>
      <c r="E43" s="172"/>
      <c r="F43" s="173"/>
      <c r="G43" s="173"/>
      <c r="H43" s="173"/>
      <c r="I43" s="173"/>
      <c r="J43" s="174"/>
    </row>
    <row r="44" spans="1:10" ht="69.95" customHeight="1" thickBot="1" x14ac:dyDescent="0.25">
      <c r="A44" s="156" t="s">
        <v>284</v>
      </c>
      <c r="B44" s="157"/>
      <c r="C44" s="157"/>
      <c r="D44" s="157"/>
      <c r="E44" s="157"/>
      <c r="F44" s="157"/>
      <c r="G44" s="157"/>
      <c r="H44" s="158"/>
      <c r="I44" s="159"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60"/>
    </row>
    <row r="45" spans="1:10" ht="20.100000000000001" customHeight="1" x14ac:dyDescent="0.2">
      <c r="A45" s="161" t="s">
        <v>167</v>
      </c>
      <c r="B45" s="8" t="s">
        <v>36</v>
      </c>
      <c r="C45" s="9"/>
      <c r="D45" s="164" t="str">
        <f>+IF(OR(C45="",C46="",C47="",C48="",C49="",C50=""),"Valide todos los criterios",IF(AND(C45="Cumple",C46="Cumple",C47="Cumple",C48="Cumple",C49="Cumple",C50="Cumple"),"Cumple variable","No cumple variable"))</f>
        <v>Valide todos los criterios</v>
      </c>
      <c r="E45" s="167" t="s">
        <v>45</v>
      </c>
      <c r="F45" s="167"/>
      <c r="G45" s="167"/>
      <c r="H45" s="167"/>
      <c r="I45" s="167"/>
      <c r="J45" s="168"/>
    </row>
    <row r="46" spans="1:10" ht="32.1" customHeight="1" x14ac:dyDescent="0.2">
      <c r="A46" s="162"/>
      <c r="B46" s="6" t="s">
        <v>37</v>
      </c>
      <c r="C46" s="7"/>
      <c r="D46" s="165"/>
      <c r="E46" s="169"/>
      <c r="F46" s="170"/>
      <c r="G46" s="170"/>
      <c r="H46" s="170"/>
      <c r="I46" s="170"/>
      <c r="J46" s="171"/>
    </row>
    <row r="47" spans="1:10" ht="32.1" customHeight="1" x14ac:dyDescent="0.2">
      <c r="A47" s="162"/>
      <c r="B47" s="6" t="s">
        <v>38</v>
      </c>
      <c r="C47" s="7"/>
      <c r="D47" s="165"/>
      <c r="E47" s="169"/>
      <c r="F47" s="170"/>
      <c r="G47" s="170"/>
      <c r="H47" s="170"/>
      <c r="I47" s="170"/>
      <c r="J47" s="171"/>
    </row>
    <row r="48" spans="1:10" ht="32.1" customHeight="1" x14ac:dyDescent="0.2">
      <c r="A48" s="162"/>
      <c r="B48" s="6" t="s">
        <v>39</v>
      </c>
      <c r="C48" s="7"/>
      <c r="D48" s="165"/>
      <c r="E48" s="169"/>
      <c r="F48" s="170"/>
      <c r="G48" s="170"/>
      <c r="H48" s="170"/>
      <c r="I48" s="170"/>
      <c r="J48" s="171"/>
    </row>
    <row r="49" spans="1:10" ht="32.1" customHeight="1" x14ac:dyDescent="0.2">
      <c r="A49" s="162"/>
      <c r="B49" s="6" t="s">
        <v>40</v>
      </c>
      <c r="C49" s="7"/>
      <c r="D49" s="165"/>
      <c r="E49" s="169"/>
      <c r="F49" s="170"/>
      <c r="G49" s="170"/>
      <c r="H49" s="170"/>
      <c r="I49" s="170"/>
      <c r="J49" s="171"/>
    </row>
    <row r="50" spans="1:10" ht="32.1" customHeight="1" thickBot="1" x14ac:dyDescent="0.25">
      <c r="A50" s="163"/>
      <c r="B50" s="10" t="s">
        <v>41</v>
      </c>
      <c r="C50" s="58"/>
      <c r="D50" s="166"/>
      <c r="E50" s="172"/>
      <c r="F50" s="173"/>
      <c r="G50" s="173"/>
      <c r="H50" s="173"/>
      <c r="I50" s="173"/>
      <c r="J50" s="174"/>
    </row>
    <row r="51" spans="1:10" ht="20.100000000000001" customHeight="1" x14ac:dyDescent="0.2">
      <c r="A51" s="161" t="s">
        <v>168</v>
      </c>
      <c r="B51" s="8" t="s">
        <v>36</v>
      </c>
      <c r="C51" s="9"/>
      <c r="D51" s="164" t="str">
        <f>+IF(OR(C51="",C52="",C53=""),"Valide todos los criterios",IF(AND(C51="Cumple",C52="Cumple",C53="Cumple"),"Cumple variable","No cumple variable"))</f>
        <v>Valide todos los criterios</v>
      </c>
      <c r="E51" s="167" t="s">
        <v>45</v>
      </c>
      <c r="F51" s="167"/>
      <c r="G51" s="167"/>
      <c r="H51" s="167"/>
      <c r="I51" s="167"/>
      <c r="J51" s="168"/>
    </row>
    <row r="52" spans="1:10" ht="99.95" customHeight="1" x14ac:dyDescent="0.2">
      <c r="A52" s="162"/>
      <c r="B52" s="6" t="s">
        <v>37</v>
      </c>
      <c r="C52" s="7"/>
      <c r="D52" s="165"/>
      <c r="E52" s="169"/>
      <c r="F52" s="170"/>
      <c r="G52" s="170"/>
      <c r="H52" s="170"/>
      <c r="I52" s="170"/>
      <c r="J52" s="171"/>
    </row>
    <row r="53" spans="1:10" ht="99.95" customHeight="1" thickBot="1" x14ac:dyDescent="0.25">
      <c r="A53" s="200"/>
      <c r="B53" s="12" t="s">
        <v>38</v>
      </c>
      <c r="C53" s="13"/>
      <c r="D53" s="187"/>
      <c r="E53" s="169"/>
      <c r="F53" s="170"/>
      <c r="G53" s="170"/>
      <c r="H53" s="170"/>
      <c r="I53" s="170"/>
      <c r="J53" s="171"/>
    </row>
    <row r="54" spans="1:10" ht="20.100000000000001" customHeight="1" x14ac:dyDescent="0.2">
      <c r="A54" s="246" t="s">
        <v>53</v>
      </c>
      <c r="B54" s="8" t="s">
        <v>36</v>
      </c>
      <c r="C54" s="9"/>
      <c r="D54" s="164"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67" t="s">
        <v>45</v>
      </c>
      <c r="F54" s="167"/>
      <c r="G54" s="167"/>
      <c r="H54" s="167"/>
      <c r="I54" s="167"/>
      <c r="J54" s="168"/>
    </row>
    <row r="55" spans="1:10" ht="20.100000000000001" customHeight="1" x14ac:dyDescent="0.2">
      <c r="A55" s="247"/>
      <c r="B55" s="6" t="s">
        <v>37</v>
      </c>
      <c r="C55" s="7"/>
      <c r="D55" s="165"/>
      <c r="E55" s="169"/>
      <c r="F55" s="170"/>
      <c r="G55" s="170"/>
      <c r="H55" s="170"/>
      <c r="I55" s="170"/>
      <c r="J55" s="171"/>
    </row>
    <row r="56" spans="1:10" ht="20.100000000000001" customHeight="1" x14ac:dyDescent="0.2">
      <c r="A56" s="248"/>
      <c r="B56" s="6" t="s">
        <v>38</v>
      </c>
      <c r="C56" s="7"/>
      <c r="D56" s="165"/>
      <c r="E56" s="169"/>
      <c r="F56" s="170"/>
      <c r="G56" s="170"/>
      <c r="H56" s="170"/>
      <c r="I56" s="170"/>
      <c r="J56" s="171"/>
    </row>
    <row r="57" spans="1:10" ht="20.100000000000001" customHeight="1" x14ac:dyDescent="0.2">
      <c r="A57" s="255"/>
      <c r="B57" s="6" t="s">
        <v>39</v>
      </c>
      <c r="C57" s="7"/>
      <c r="D57" s="165"/>
      <c r="E57" s="169"/>
      <c r="F57" s="170"/>
      <c r="G57" s="170"/>
      <c r="H57" s="170"/>
      <c r="I57" s="170"/>
      <c r="J57" s="171"/>
    </row>
    <row r="58" spans="1:10" ht="20.100000000000001" customHeight="1" x14ac:dyDescent="0.2">
      <c r="A58" s="255"/>
      <c r="B58" s="6" t="s">
        <v>40</v>
      </c>
      <c r="C58" s="7"/>
      <c r="D58" s="165"/>
      <c r="E58" s="169"/>
      <c r="F58" s="170"/>
      <c r="G58" s="170"/>
      <c r="H58" s="170"/>
      <c r="I58" s="170"/>
      <c r="J58" s="171"/>
    </row>
    <row r="59" spans="1:10" ht="20.100000000000001" customHeight="1" x14ac:dyDescent="0.2">
      <c r="A59" s="185" t="s">
        <v>169</v>
      </c>
      <c r="B59" s="6" t="s">
        <v>41</v>
      </c>
      <c r="C59" s="7"/>
      <c r="D59" s="165"/>
      <c r="E59" s="169"/>
      <c r="F59" s="170"/>
      <c r="G59" s="170"/>
      <c r="H59" s="170"/>
      <c r="I59" s="170"/>
      <c r="J59" s="171"/>
    </row>
    <row r="60" spans="1:10" ht="20.100000000000001" customHeight="1" x14ac:dyDescent="0.2">
      <c r="A60" s="185"/>
      <c r="B60" s="6" t="s">
        <v>42</v>
      </c>
      <c r="C60" s="7"/>
      <c r="D60" s="165"/>
      <c r="E60" s="169"/>
      <c r="F60" s="170"/>
      <c r="G60" s="170"/>
      <c r="H60" s="170"/>
      <c r="I60" s="170"/>
      <c r="J60" s="171"/>
    </row>
    <row r="61" spans="1:10" ht="20.100000000000001" customHeight="1" x14ac:dyDescent="0.2">
      <c r="A61" s="185"/>
      <c r="B61" s="12" t="s">
        <v>43</v>
      </c>
      <c r="C61" s="7"/>
      <c r="D61" s="187"/>
      <c r="E61" s="169"/>
      <c r="F61" s="170"/>
      <c r="G61" s="170"/>
      <c r="H61" s="170"/>
      <c r="I61" s="170"/>
      <c r="J61" s="171"/>
    </row>
    <row r="62" spans="1:10" ht="20.100000000000001" customHeight="1" x14ac:dyDescent="0.2">
      <c r="A62" s="185"/>
      <c r="B62" s="12" t="s">
        <v>48</v>
      </c>
      <c r="C62" s="7"/>
      <c r="D62" s="187"/>
      <c r="E62" s="169"/>
      <c r="F62" s="170"/>
      <c r="G62" s="170"/>
      <c r="H62" s="170"/>
      <c r="I62" s="170"/>
      <c r="J62" s="171"/>
    </row>
    <row r="63" spans="1:10" ht="20.100000000000001" customHeight="1" x14ac:dyDescent="0.2">
      <c r="A63" s="185"/>
      <c r="B63" s="12" t="s">
        <v>49</v>
      </c>
      <c r="C63" s="7"/>
      <c r="D63" s="187"/>
      <c r="E63" s="169"/>
      <c r="F63" s="170"/>
      <c r="G63" s="170"/>
      <c r="H63" s="170"/>
      <c r="I63" s="170"/>
      <c r="J63" s="171"/>
    </row>
    <row r="64" spans="1:10" ht="20.100000000000001" customHeight="1" x14ac:dyDescent="0.2">
      <c r="A64" s="185"/>
      <c r="B64" s="12" t="s">
        <v>56</v>
      </c>
      <c r="C64" s="7"/>
      <c r="D64" s="187"/>
      <c r="E64" s="169"/>
      <c r="F64" s="170"/>
      <c r="G64" s="170"/>
      <c r="H64" s="170"/>
      <c r="I64" s="170"/>
      <c r="J64" s="171"/>
    </row>
    <row r="65" spans="1:10" ht="20.100000000000001" customHeight="1" x14ac:dyDescent="0.2">
      <c r="A65" s="185"/>
      <c r="B65" s="12" t="s">
        <v>157</v>
      </c>
      <c r="C65" s="7"/>
      <c r="D65" s="187"/>
      <c r="E65" s="169"/>
      <c r="F65" s="170"/>
      <c r="G65" s="170"/>
      <c r="H65" s="170"/>
      <c r="I65" s="170"/>
      <c r="J65" s="171"/>
    </row>
    <row r="66" spans="1:10" ht="20.100000000000001" customHeight="1" x14ac:dyDescent="0.2">
      <c r="A66" s="185"/>
      <c r="B66" s="12" t="s">
        <v>158</v>
      </c>
      <c r="C66" s="7"/>
      <c r="D66" s="187"/>
      <c r="E66" s="169"/>
      <c r="F66" s="170"/>
      <c r="G66" s="170"/>
      <c r="H66" s="170"/>
      <c r="I66" s="170"/>
      <c r="J66" s="171"/>
    </row>
    <row r="67" spans="1:10" ht="20.100000000000001" customHeight="1" x14ac:dyDescent="0.2">
      <c r="A67" s="185"/>
      <c r="B67" s="12" t="s">
        <v>159</v>
      </c>
      <c r="C67" s="7"/>
      <c r="D67" s="187"/>
      <c r="E67" s="169"/>
      <c r="F67" s="170"/>
      <c r="G67" s="170"/>
      <c r="H67" s="170"/>
      <c r="I67" s="170"/>
      <c r="J67" s="171"/>
    </row>
    <row r="68" spans="1:10" ht="20.100000000000001" customHeight="1" x14ac:dyDescent="0.2">
      <c r="A68" s="185"/>
      <c r="B68" s="12" t="s">
        <v>289</v>
      </c>
      <c r="C68" s="7"/>
      <c r="D68" s="187"/>
      <c r="E68" s="169"/>
      <c r="F68" s="170"/>
      <c r="G68" s="170"/>
      <c r="H68" s="170"/>
      <c r="I68" s="170"/>
      <c r="J68" s="171"/>
    </row>
    <row r="69" spans="1:10" ht="20.100000000000001" customHeight="1" x14ac:dyDescent="0.2">
      <c r="A69" s="185"/>
      <c r="B69" s="65" t="s">
        <v>36</v>
      </c>
      <c r="C69" s="7"/>
      <c r="D69" s="187"/>
      <c r="E69" s="169"/>
      <c r="F69" s="170"/>
      <c r="G69" s="170"/>
      <c r="H69" s="170"/>
      <c r="I69" s="170"/>
      <c r="J69" s="171"/>
    </row>
    <row r="70" spans="1:10" ht="20.100000000000001" customHeight="1" thickBot="1" x14ac:dyDescent="0.25">
      <c r="A70" s="186"/>
      <c r="B70" s="66" t="s">
        <v>37</v>
      </c>
      <c r="C70" s="58"/>
      <c r="D70" s="166"/>
      <c r="E70" s="172"/>
      <c r="F70" s="173"/>
      <c r="G70" s="173"/>
      <c r="H70" s="173"/>
      <c r="I70" s="173"/>
      <c r="J70" s="174"/>
    </row>
    <row r="71" spans="1:10" ht="20.100000000000001" customHeight="1" x14ac:dyDescent="0.2">
      <c r="A71" s="184" t="s">
        <v>170</v>
      </c>
      <c r="B71" s="8" t="s">
        <v>36</v>
      </c>
      <c r="C71" s="9"/>
      <c r="D71" s="164" t="str">
        <f>+IF(A57="No",IF(OR(C71="",C72="",C73="",C74="",C75="",C76=""),"Valide todos los criterios",IF(AND(C71="Cumple",C72="Cumple",C73="Cumple",C74="Cumple",C75="Cumple",C76="Cumple"),"Cumple variable","No cumple variable")),IF(OR(C77=""),"Valide todos los criterios",IF(AND(C77="Cumple"),"Cumple variable","No cumple variable")))</f>
        <v>Valide todos los criterios</v>
      </c>
      <c r="E71" s="167" t="s">
        <v>45</v>
      </c>
      <c r="F71" s="167"/>
      <c r="G71" s="167"/>
      <c r="H71" s="167"/>
      <c r="I71" s="167"/>
      <c r="J71" s="168"/>
    </row>
    <row r="72" spans="1:10" ht="39.950000000000003" customHeight="1" x14ac:dyDescent="0.2">
      <c r="A72" s="185"/>
      <c r="B72" s="6" t="s">
        <v>37</v>
      </c>
      <c r="C72" s="7"/>
      <c r="D72" s="165"/>
      <c r="E72" s="169"/>
      <c r="F72" s="170"/>
      <c r="G72" s="170"/>
      <c r="H72" s="170"/>
      <c r="I72" s="170"/>
      <c r="J72" s="171"/>
    </row>
    <row r="73" spans="1:10" ht="39.950000000000003" customHeight="1" x14ac:dyDescent="0.2">
      <c r="A73" s="185"/>
      <c r="B73" s="6" t="s">
        <v>38</v>
      </c>
      <c r="C73" s="7"/>
      <c r="D73" s="165"/>
      <c r="E73" s="169"/>
      <c r="F73" s="170"/>
      <c r="G73" s="170"/>
      <c r="H73" s="170"/>
      <c r="I73" s="170"/>
      <c r="J73" s="171"/>
    </row>
    <row r="74" spans="1:10" ht="39.950000000000003" customHeight="1" x14ac:dyDescent="0.2">
      <c r="A74" s="185"/>
      <c r="B74" s="6" t="s">
        <v>39</v>
      </c>
      <c r="C74" s="7"/>
      <c r="D74" s="165"/>
      <c r="E74" s="169"/>
      <c r="F74" s="170"/>
      <c r="G74" s="170"/>
      <c r="H74" s="170"/>
      <c r="I74" s="170"/>
      <c r="J74" s="171"/>
    </row>
    <row r="75" spans="1:10" ht="39.950000000000003" customHeight="1" x14ac:dyDescent="0.2">
      <c r="A75" s="185"/>
      <c r="B75" s="6" t="s">
        <v>40</v>
      </c>
      <c r="C75" s="7"/>
      <c r="D75" s="165"/>
      <c r="E75" s="169"/>
      <c r="F75" s="170"/>
      <c r="G75" s="170"/>
      <c r="H75" s="170"/>
      <c r="I75" s="170"/>
      <c r="J75" s="171"/>
    </row>
    <row r="76" spans="1:10" ht="39.950000000000003" customHeight="1" x14ac:dyDescent="0.2">
      <c r="A76" s="185"/>
      <c r="B76" s="6" t="s">
        <v>41</v>
      </c>
      <c r="C76" s="7"/>
      <c r="D76" s="165"/>
      <c r="E76" s="169"/>
      <c r="F76" s="170"/>
      <c r="G76" s="170"/>
      <c r="H76" s="170"/>
      <c r="I76" s="170"/>
      <c r="J76" s="171"/>
    </row>
    <row r="77" spans="1:10" ht="39.950000000000003" customHeight="1" thickBot="1" x14ac:dyDescent="0.25">
      <c r="A77" s="186"/>
      <c r="B77" s="67" t="s">
        <v>36</v>
      </c>
      <c r="C77" s="58"/>
      <c r="D77" s="166"/>
      <c r="E77" s="172"/>
      <c r="F77" s="173"/>
      <c r="G77" s="173"/>
      <c r="H77" s="173"/>
      <c r="I77" s="173"/>
      <c r="J77" s="174"/>
    </row>
    <row r="78" spans="1:10" ht="20.100000000000001" customHeight="1" x14ac:dyDescent="0.2">
      <c r="A78" s="161" t="s">
        <v>171</v>
      </c>
      <c r="B78" s="8" t="s">
        <v>36</v>
      </c>
      <c r="C78" s="9"/>
      <c r="D78" s="164" t="str">
        <f>+IF(A57="No",IF(OR(C78="",C79="",C80="",C81="",C82="",C83=""),"Valide todos los criterios",IF(AND(C78="Cumple",C79="Cumple",C80="Cumple",C81="Cumple",C82="Cumple",C83="Cumple"),"Cumple variable","No cumple variable")),IF(OR(C84=""),"Valide todos los criterios",IF(AND(C84="Cumple"),"Cumple variable","No cumple variable")))</f>
        <v>Valide todos los criterios</v>
      </c>
      <c r="E78" s="167" t="s">
        <v>45</v>
      </c>
      <c r="F78" s="167"/>
      <c r="G78" s="167"/>
      <c r="H78" s="167"/>
      <c r="I78" s="167"/>
      <c r="J78" s="168"/>
    </row>
    <row r="79" spans="1:10" ht="39.950000000000003" customHeight="1" x14ac:dyDescent="0.2">
      <c r="A79" s="162"/>
      <c r="B79" s="6" t="s">
        <v>37</v>
      </c>
      <c r="C79" s="7"/>
      <c r="D79" s="165"/>
      <c r="E79" s="169"/>
      <c r="F79" s="170"/>
      <c r="G79" s="170"/>
      <c r="H79" s="170"/>
      <c r="I79" s="170"/>
      <c r="J79" s="171"/>
    </row>
    <row r="80" spans="1:10" ht="39.950000000000003" customHeight="1" x14ac:dyDescent="0.2">
      <c r="A80" s="162"/>
      <c r="B80" s="6" t="s">
        <v>38</v>
      </c>
      <c r="C80" s="7"/>
      <c r="D80" s="165"/>
      <c r="E80" s="169"/>
      <c r="F80" s="170"/>
      <c r="G80" s="170"/>
      <c r="H80" s="170"/>
      <c r="I80" s="170"/>
      <c r="J80" s="171"/>
    </row>
    <row r="81" spans="1:10" ht="39.950000000000003" customHeight="1" x14ac:dyDescent="0.2">
      <c r="A81" s="162"/>
      <c r="B81" s="6" t="s">
        <v>39</v>
      </c>
      <c r="C81" s="7"/>
      <c r="D81" s="165"/>
      <c r="E81" s="169"/>
      <c r="F81" s="170"/>
      <c r="G81" s="170"/>
      <c r="H81" s="170"/>
      <c r="I81" s="170"/>
      <c r="J81" s="171"/>
    </row>
    <row r="82" spans="1:10" ht="39.950000000000003" customHeight="1" x14ac:dyDescent="0.2">
      <c r="A82" s="162"/>
      <c r="B82" s="6" t="s">
        <v>40</v>
      </c>
      <c r="C82" s="7"/>
      <c r="D82" s="165"/>
      <c r="E82" s="169"/>
      <c r="F82" s="170"/>
      <c r="G82" s="170"/>
      <c r="H82" s="170"/>
      <c r="I82" s="170"/>
      <c r="J82" s="171"/>
    </row>
    <row r="83" spans="1:10" ht="39.950000000000003" customHeight="1" x14ac:dyDescent="0.2">
      <c r="A83" s="162"/>
      <c r="B83" s="6" t="s">
        <v>41</v>
      </c>
      <c r="C83" s="7"/>
      <c r="D83" s="165"/>
      <c r="E83" s="169"/>
      <c r="F83" s="170"/>
      <c r="G83" s="170"/>
      <c r="H83" s="170"/>
      <c r="I83" s="170"/>
      <c r="J83" s="171"/>
    </row>
    <row r="84" spans="1:10" ht="39.950000000000003" customHeight="1" thickBot="1" x14ac:dyDescent="0.25">
      <c r="A84" s="163"/>
      <c r="B84" s="67" t="s">
        <v>36</v>
      </c>
      <c r="C84" s="58"/>
      <c r="D84" s="166"/>
      <c r="E84" s="172"/>
      <c r="F84" s="173"/>
      <c r="G84" s="173"/>
      <c r="H84" s="173"/>
      <c r="I84" s="173"/>
      <c r="J84" s="174"/>
    </row>
    <row r="85" spans="1:10" ht="159.94999999999999" customHeight="1" thickBot="1" x14ac:dyDescent="0.25">
      <c r="A85" s="191" t="s">
        <v>290</v>
      </c>
      <c r="B85" s="192"/>
      <c r="C85" s="192"/>
      <c r="D85" s="192"/>
      <c r="E85" s="192"/>
      <c r="F85" s="192"/>
      <c r="G85" s="192"/>
      <c r="H85" s="193"/>
      <c r="I85" s="194" t="str">
        <f>IF(OR(D86="Valide todos los criterios",D88="Valide todos los criterios",D90=""),"Valide todas las variables",IF(AND(D86="Cumple variable",D88="Cumple variable",D90="Cumple variable"),"Cumple obligación","No cumple obligación"))</f>
        <v>Valide todas las variables</v>
      </c>
      <c r="J85" s="195"/>
    </row>
    <row r="86" spans="1:10" ht="20.100000000000001" customHeight="1" x14ac:dyDescent="0.2">
      <c r="A86" s="161" t="s">
        <v>172</v>
      </c>
      <c r="B86" s="198" t="s">
        <v>37</v>
      </c>
      <c r="C86" s="196"/>
      <c r="D86" s="164" t="str">
        <f>+IF(OR(C86=""),"Valide todos los criterios",IF(AND(C86="Cumple"),"Cumple variable","No cumple variable"))</f>
        <v>Valide todos los criterios</v>
      </c>
      <c r="E86" s="167" t="s">
        <v>45</v>
      </c>
      <c r="F86" s="167"/>
      <c r="G86" s="167"/>
      <c r="H86" s="167"/>
      <c r="I86" s="167"/>
      <c r="J86" s="168"/>
    </row>
    <row r="87" spans="1:10" ht="180" customHeight="1" thickBot="1" x14ac:dyDescent="0.25">
      <c r="A87" s="163"/>
      <c r="B87" s="199"/>
      <c r="C87" s="197"/>
      <c r="D87" s="166"/>
      <c r="E87" s="172"/>
      <c r="F87" s="173"/>
      <c r="G87" s="173"/>
      <c r="H87" s="173"/>
      <c r="I87" s="173"/>
      <c r="J87" s="174"/>
    </row>
    <row r="88" spans="1:10" ht="24.95" customHeight="1" x14ac:dyDescent="0.2">
      <c r="A88" s="161" t="s">
        <v>174</v>
      </c>
      <c r="B88" s="198" t="s">
        <v>36</v>
      </c>
      <c r="C88" s="196"/>
      <c r="D88" s="164" t="str">
        <f>+IF(OR(C88=""),"Valide todos los criterios",IF(AND(C88="Cumple"),"Cumple variable","No cumple variable"))</f>
        <v>Valide todos los criterios</v>
      </c>
      <c r="E88" s="167" t="s">
        <v>45</v>
      </c>
      <c r="F88" s="167"/>
      <c r="G88" s="167"/>
      <c r="H88" s="167"/>
      <c r="I88" s="167"/>
      <c r="J88" s="168"/>
    </row>
    <row r="89" spans="1:10" ht="150" customHeight="1" thickBot="1" x14ac:dyDescent="0.25">
      <c r="A89" s="163"/>
      <c r="B89" s="199"/>
      <c r="C89" s="197"/>
      <c r="D89" s="166"/>
      <c r="E89" s="172"/>
      <c r="F89" s="173"/>
      <c r="G89" s="173"/>
      <c r="H89" s="173"/>
      <c r="I89" s="173"/>
      <c r="J89" s="174"/>
    </row>
    <row r="90" spans="1:10" ht="20.100000000000001" customHeight="1" x14ac:dyDescent="0.2">
      <c r="A90" s="161" t="s">
        <v>176</v>
      </c>
      <c r="B90" s="249" t="s">
        <v>291</v>
      </c>
      <c r="C90" s="252"/>
      <c r="D90" s="243"/>
      <c r="E90" s="167" t="s">
        <v>45</v>
      </c>
      <c r="F90" s="167"/>
      <c r="G90" s="167"/>
      <c r="H90" s="167"/>
      <c r="I90" s="167"/>
      <c r="J90" s="168"/>
    </row>
    <row r="91" spans="1:10" ht="20.100000000000001" customHeight="1" x14ac:dyDescent="0.2">
      <c r="A91" s="162"/>
      <c r="B91" s="250"/>
      <c r="C91" s="253"/>
      <c r="D91" s="244"/>
      <c r="E91" s="169"/>
      <c r="F91" s="170"/>
      <c r="G91" s="170"/>
      <c r="H91" s="170"/>
      <c r="I91" s="170"/>
      <c r="J91" s="171"/>
    </row>
    <row r="92" spans="1:10" ht="20.100000000000001" customHeight="1" x14ac:dyDescent="0.2">
      <c r="A92" s="162"/>
      <c r="B92" s="250"/>
      <c r="C92" s="253"/>
      <c r="D92" s="244"/>
      <c r="E92" s="169"/>
      <c r="F92" s="170"/>
      <c r="G92" s="170"/>
      <c r="H92" s="170"/>
      <c r="I92" s="170"/>
      <c r="J92" s="171"/>
    </row>
    <row r="93" spans="1:10" ht="20.100000000000001" customHeight="1" x14ac:dyDescent="0.2">
      <c r="A93" s="162"/>
      <c r="B93" s="250"/>
      <c r="C93" s="253"/>
      <c r="D93" s="244"/>
      <c r="E93" s="169"/>
      <c r="F93" s="170"/>
      <c r="G93" s="170"/>
      <c r="H93" s="170"/>
      <c r="I93" s="170"/>
      <c r="J93" s="171"/>
    </row>
    <row r="94" spans="1:10" ht="20.100000000000001" customHeight="1" x14ac:dyDescent="0.2">
      <c r="A94" s="162"/>
      <c r="B94" s="250"/>
      <c r="C94" s="253"/>
      <c r="D94" s="244"/>
      <c r="E94" s="169"/>
      <c r="F94" s="170"/>
      <c r="G94" s="170"/>
      <c r="H94" s="170"/>
      <c r="I94" s="170"/>
      <c r="J94" s="171"/>
    </row>
    <row r="95" spans="1:10" ht="20.100000000000001" customHeight="1" x14ac:dyDescent="0.2">
      <c r="A95" s="162"/>
      <c r="B95" s="250"/>
      <c r="C95" s="253"/>
      <c r="D95" s="244"/>
      <c r="E95" s="169"/>
      <c r="F95" s="170"/>
      <c r="G95" s="170"/>
      <c r="H95" s="170"/>
      <c r="I95" s="170"/>
      <c r="J95" s="171"/>
    </row>
    <row r="96" spans="1:10" ht="20.100000000000001" customHeight="1" x14ac:dyDescent="0.2">
      <c r="A96" s="162"/>
      <c r="B96" s="250"/>
      <c r="C96" s="253"/>
      <c r="D96" s="244"/>
      <c r="E96" s="169"/>
      <c r="F96" s="170"/>
      <c r="G96" s="170"/>
      <c r="H96" s="170"/>
      <c r="I96" s="170"/>
      <c r="J96" s="171"/>
    </row>
    <row r="97" spans="1:10" ht="20.100000000000001" customHeight="1" thickBot="1" x14ac:dyDescent="0.25">
      <c r="A97" s="163"/>
      <c r="B97" s="251"/>
      <c r="C97" s="254"/>
      <c r="D97" s="245"/>
      <c r="E97" s="172"/>
      <c r="F97" s="173"/>
      <c r="G97" s="173"/>
      <c r="H97" s="173"/>
      <c r="I97" s="173"/>
      <c r="J97" s="174"/>
    </row>
    <row r="98" spans="1:10" ht="140.1" customHeight="1" thickBot="1" x14ac:dyDescent="0.25">
      <c r="A98" s="156" t="s">
        <v>292</v>
      </c>
      <c r="B98" s="157"/>
      <c r="C98" s="157"/>
      <c r="D98" s="157"/>
      <c r="E98" s="157"/>
      <c r="F98" s="157"/>
      <c r="G98" s="157"/>
      <c r="H98" s="158"/>
      <c r="I98" s="159" t="str">
        <f>+IF(OR(D99="Valide todos los criterios"),"Valide todas las variables",IF(AND(D99="Cumple variable"),"Cumple obligación","No cumple obligación"))</f>
        <v>Valide todas las variables</v>
      </c>
      <c r="J98" s="160"/>
    </row>
    <row r="99" spans="1:10" ht="20.100000000000001" customHeight="1" x14ac:dyDescent="0.2">
      <c r="A99" s="161" t="s">
        <v>178</v>
      </c>
      <c r="B99" s="8" t="s">
        <v>36</v>
      </c>
      <c r="C99" s="9"/>
      <c r="D99" s="164" t="str">
        <f>+IF(OR(C99="",C100="",C101="",C102="",C103=""),"Valide todos los criterios",IF(AND(C99="Cumple",C100="Cumple",C101="Cumple",C102="Cumple",C103="Cumple"),"Cumple variable","No cumple variable"))</f>
        <v>Valide todos los criterios</v>
      </c>
      <c r="E99" s="167" t="s">
        <v>45</v>
      </c>
      <c r="F99" s="167"/>
      <c r="G99" s="167"/>
      <c r="H99" s="167"/>
      <c r="I99" s="167"/>
      <c r="J99" s="168"/>
    </row>
    <row r="100" spans="1:10" ht="35.1" customHeight="1" x14ac:dyDescent="0.2">
      <c r="A100" s="185"/>
      <c r="B100" s="6" t="s">
        <v>37</v>
      </c>
      <c r="C100" s="7"/>
      <c r="D100" s="165"/>
      <c r="E100" s="178"/>
      <c r="F100" s="179"/>
      <c r="G100" s="179"/>
      <c r="H100" s="179"/>
      <c r="I100" s="179"/>
      <c r="J100" s="180"/>
    </row>
    <row r="101" spans="1:10" ht="35.1" customHeight="1" x14ac:dyDescent="0.2">
      <c r="A101" s="185"/>
      <c r="B101" s="6" t="s">
        <v>38</v>
      </c>
      <c r="C101" s="7"/>
      <c r="D101" s="165"/>
      <c r="E101" s="169"/>
      <c r="F101" s="170"/>
      <c r="G101" s="170"/>
      <c r="H101" s="170"/>
      <c r="I101" s="170"/>
      <c r="J101" s="171"/>
    </row>
    <row r="102" spans="1:10" ht="35.1" customHeight="1" x14ac:dyDescent="0.2">
      <c r="A102" s="185"/>
      <c r="B102" s="6" t="s">
        <v>39</v>
      </c>
      <c r="C102" s="7"/>
      <c r="D102" s="165"/>
      <c r="E102" s="169"/>
      <c r="F102" s="170"/>
      <c r="G102" s="170"/>
      <c r="H102" s="170"/>
      <c r="I102" s="170"/>
      <c r="J102" s="171"/>
    </row>
    <row r="103" spans="1:10" ht="35.1" customHeight="1" thickBot="1" x14ac:dyDescent="0.25">
      <c r="A103" s="163"/>
      <c r="B103" s="10" t="s">
        <v>40</v>
      </c>
      <c r="C103" s="48"/>
      <c r="D103" s="166"/>
      <c r="E103" s="172"/>
      <c r="F103" s="173"/>
      <c r="G103" s="173"/>
      <c r="H103" s="173"/>
      <c r="I103" s="173"/>
      <c r="J103" s="174"/>
    </row>
    <row r="104" spans="1:10" ht="120" customHeight="1" thickBot="1" x14ac:dyDescent="0.25">
      <c r="A104" s="156" t="s">
        <v>293</v>
      </c>
      <c r="B104" s="157"/>
      <c r="C104" s="157"/>
      <c r="D104" s="157"/>
      <c r="E104" s="157"/>
      <c r="F104" s="157"/>
      <c r="G104" s="157"/>
      <c r="H104" s="158"/>
      <c r="I104" s="159" t="str">
        <f>+IF(OR(D105=""),"Valide todas las variables",IF(AND(D105="Cumple variable"),"Cumple obligación","No cumple obligación"))</f>
        <v>Valide todas las variables</v>
      </c>
      <c r="J104" s="160"/>
    </row>
    <row r="105" spans="1:10" ht="20.100000000000001" customHeight="1" x14ac:dyDescent="0.2">
      <c r="A105" s="161" t="s">
        <v>294</v>
      </c>
      <c r="B105" s="249" t="s">
        <v>291</v>
      </c>
      <c r="C105" s="252"/>
      <c r="D105" s="243"/>
      <c r="E105" s="167" t="s">
        <v>45</v>
      </c>
      <c r="F105" s="167"/>
      <c r="G105" s="167"/>
      <c r="H105" s="167"/>
      <c r="I105" s="167"/>
      <c r="J105" s="168"/>
    </row>
    <row r="106" spans="1:10" ht="20.100000000000001" customHeight="1" x14ac:dyDescent="0.2">
      <c r="A106" s="162"/>
      <c r="B106" s="250"/>
      <c r="C106" s="253"/>
      <c r="D106" s="244"/>
      <c r="E106" s="169"/>
      <c r="F106" s="170"/>
      <c r="G106" s="170"/>
      <c r="H106" s="170"/>
      <c r="I106" s="170"/>
      <c r="J106" s="171"/>
    </row>
    <row r="107" spans="1:10" ht="20.100000000000001" customHeight="1" x14ac:dyDescent="0.2">
      <c r="A107" s="162"/>
      <c r="B107" s="250"/>
      <c r="C107" s="253"/>
      <c r="D107" s="244"/>
      <c r="E107" s="169"/>
      <c r="F107" s="170"/>
      <c r="G107" s="170"/>
      <c r="H107" s="170"/>
      <c r="I107" s="170"/>
      <c r="J107" s="171"/>
    </row>
    <row r="108" spans="1:10" ht="20.100000000000001" customHeight="1" x14ac:dyDescent="0.2">
      <c r="A108" s="162"/>
      <c r="B108" s="250"/>
      <c r="C108" s="253"/>
      <c r="D108" s="244"/>
      <c r="E108" s="169"/>
      <c r="F108" s="170"/>
      <c r="G108" s="170"/>
      <c r="H108" s="170"/>
      <c r="I108" s="170"/>
      <c r="J108" s="171"/>
    </row>
    <row r="109" spans="1:10" ht="20.100000000000001" customHeight="1" x14ac:dyDescent="0.2">
      <c r="A109" s="162"/>
      <c r="B109" s="250"/>
      <c r="C109" s="253"/>
      <c r="D109" s="244"/>
      <c r="E109" s="169"/>
      <c r="F109" s="170"/>
      <c r="G109" s="170"/>
      <c r="H109" s="170"/>
      <c r="I109" s="170"/>
      <c r="J109" s="171"/>
    </row>
    <row r="110" spans="1:10" ht="20.100000000000001" customHeight="1" x14ac:dyDescent="0.2">
      <c r="A110" s="162"/>
      <c r="B110" s="250"/>
      <c r="C110" s="253"/>
      <c r="D110" s="244"/>
      <c r="E110" s="169"/>
      <c r="F110" s="170"/>
      <c r="G110" s="170"/>
      <c r="H110" s="170"/>
      <c r="I110" s="170"/>
      <c r="J110" s="171"/>
    </row>
    <row r="111" spans="1:10" ht="20.100000000000001" customHeight="1" x14ac:dyDescent="0.2">
      <c r="A111" s="162"/>
      <c r="B111" s="250"/>
      <c r="C111" s="253"/>
      <c r="D111" s="244"/>
      <c r="E111" s="169"/>
      <c r="F111" s="170"/>
      <c r="G111" s="170"/>
      <c r="H111" s="170"/>
      <c r="I111" s="170"/>
      <c r="J111" s="171"/>
    </row>
    <row r="112" spans="1:10" ht="20.100000000000001" customHeight="1" thickBot="1" x14ac:dyDescent="0.25">
      <c r="A112" s="163"/>
      <c r="B112" s="251"/>
      <c r="C112" s="254"/>
      <c r="D112" s="245"/>
      <c r="E112" s="172"/>
      <c r="F112" s="173"/>
      <c r="G112" s="173"/>
      <c r="H112" s="173"/>
      <c r="I112" s="173"/>
      <c r="J112" s="174"/>
    </row>
    <row r="113" spans="1:10" ht="39.950000000000003" customHeight="1" thickBot="1" x14ac:dyDescent="0.25">
      <c r="A113" s="156" t="s">
        <v>179</v>
      </c>
      <c r="B113" s="157"/>
      <c r="C113" s="157"/>
      <c r="D113" s="157"/>
      <c r="E113" s="157"/>
      <c r="F113" s="157"/>
      <c r="G113" s="157"/>
      <c r="H113" s="158"/>
      <c r="I113" s="159" t="str">
        <f>+IF(C116="X","Obligación no aplica",IF(OR(D114="Valide todos los criterios"),"Valide todas las variables",IF(AND(D114="Cumple variable"),"Cumple obligación","No cumple obligación")))</f>
        <v>Valide todas las variables</v>
      </c>
      <c r="J113" s="160"/>
    </row>
    <row r="114" spans="1:10" ht="20.100000000000001" customHeight="1" x14ac:dyDescent="0.2">
      <c r="A114" s="184" t="s">
        <v>180</v>
      </c>
      <c r="B114" s="8" t="s">
        <v>36</v>
      </c>
      <c r="C114" s="9"/>
      <c r="D114" s="164" t="str">
        <f>+IF(C116="X","Variable no aplica",IF(C115="No aplica",IF(OR(C114=""),"Valide todos los criterios",IF(AND(C114="Cumple"),"Cumple variable","No cumple variable")),IF(OR(C114="",C115=""),"Valide todos los criterios",IF(AND(C114="Cumple",C115="Cumple"),"Cumple variable","No cumple variable"))))</f>
        <v>Valide todos los criterios</v>
      </c>
      <c r="E114" s="167" t="s">
        <v>45</v>
      </c>
      <c r="F114" s="167"/>
      <c r="G114" s="167"/>
      <c r="H114" s="167"/>
      <c r="I114" s="167"/>
      <c r="J114" s="168"/>
    </row>
    <row r="115" spans="1:10" ht="150" customHeight="1" x14ac:dyDescent="0.2">
      <c r="A115" s="185"/>
      <c r="B115" s="12" t="s">
        <v>37</v>
      </c>
      <c r="C115" s="13"/>
      <c r="D115" s="187"/>
      <c r="E115" s="169"/>
      <c r="F115" s="170"/>
      <c r="G115" s="170"/>
      <c r="H115" s="170"/>
      <c r="I115" s="170"/>
      <c r="J115" s="171"/>
    </row>
    <row r="116" spans="1:10" ht="20.100000000000001" customHeight="1" thickBot="1" x14ac:dyDescent="0.25">
      <c r="A116" s="186"/>
      <c r="B116" s="14" t="s">
        <v>47</v>
      </c>
      <c r="C116" s="15"/>
      <c r="D116" s="166"/>
      <c r="E116" s="172"/>
      <c r="F116" s="173"/>
      <c r="G116" s="173"/>
      <c r="H116" s="173"/>
      <c r="I116" s="173"/>
      <c r="J116" s="174"/>
    </row>
    <row r="117" spans="1:10" ht="99.95" customHeight="1" thickBot="1" x14ac:dyDescent="0.25">
      <c r="A117" s="156" t="s">
        <v>295</v>
      </c>
      <c r="B117" s="157"/>
      <c r="C117" s="157"/>
      <c r="D117" s="157"/>
      <c r="E117" s="157"/>
      <c r="F117" s="157"/>
      <c r="G117" s="157"/>
      <c r="H117" s="158"/>
      <c r="I117" s="159" t="str">
        <f>+IF(D118="Variable no aplica","Obligación no aplica",IF(OR(D118=""),"Valide todas las variables",IF(AND(D118="Cumple variable"),"Cumple obligación","No cumple obligación")))</f>
        <v>Valide todas las variables</v>
      </c>
      <c r="J117" s="160"/>
    </row>
    <row r="118" spans="1:10" ht="20.100000000000001" customHeight="1" x14ac:dyDescent="0.2">
      <c r="A118" s="161" t="s">
        <v>296</v>
      </c>
      <c r="B118" s="249" t="s">
        <v>291</v>
      </c>
      <c r="C118" s="252"/>
      <c r="D118" s="256"/>
      <c r="E118" s="167" t="s">
        <v>45</v>
      </c>
      <c r="F118" s="167"/>
      <c r="G118" s="167"/>
      <c r="H118" s="167"/>
      <c r="I118" s="167"/>
      <c r="J118" s="168"/>
    </row>
    <row r="119" spans="1:10" ht="20.100000000000001" customHeight="1" x14ac:dyDescent="0.2">
      <c r="A119" s="162"/>
      <c r="B119" s="250"/>
      <c r="C119" s="253"/>
      <c r="D119" s="257"/>
      <c r="E119" s="169"/>
      <c r="F119" s="170"/>
      <c r="G119" s="170"/>
      <c r="H119" s="170"/>
      <c r="I119" s="170"/>
      <c r="J119" s="171"/>
    </row>
    <row r="120" spans="1:10" ht="20.100000000000001" customHeight="1" x14ac:dyDescent="0.2">
      <c r="A120" s="162"/>
      <c r="B120" s="250"/>
      <c r="C120" s="253"/>
      <c r="D120" s="257"/>
      <c r="E120" s="169"/>
      <c r="F120" s="170"/>
      <c r="G120" s="170"/>
      <c r="H120" s="170"/>
      <c r="I120" s="170"/>
      <c r="J120" s="171"/>
    </row>
    <row r="121" spans="1:10" ht="20.100000000000001" customHeight="1" x14ac:dyDescent="0.2">
      <c r="A121" s="162"/>
      <c r="B121" s="250"/>
      <c r="C121" s="253"/>
      <c r="D121" s="257"/>
      <c r="E121" s="169"/>
      <c r="F121" s="170"/>
      <c r="G121" s="170"/>
      <c r="H121" s="170"/>
      <c r="I121" s="170"/>
      <c r="J121" s="171"/>
    </row>
    <row r="122" spans="1:10" ht="20.100000000000001" customHeight="1" x14ac:dyDescent="0.2">
      <c r="A122" s="162"/>
      <c r="B122" s="250"/>
      <c r="C122" s="253"/>
      <c r="D122" s="257"/>
      <c r="E122" s="169"/>
      <c r="F122" s="170"/>
      <c r="G122" s="170"/>
      <c r="H122" s="170"/>
      <c r="I122" s="170"/>
      <c r="J122" s="171"/>
    </row>
    <row r="123" spans="1:10" ht="20.100000000000001" customHeight="1" x14ac:dyDescent="0.2">
      <c r="A123" s="162"/>
      <c r="B123" s="250"/>
      <c r="C123" s="253"/>
      <c r="D123" s="257"/>
      <c r="E123" s="169"/>
      <c r="F123" s="170"/>
      <c r="G123" s="170"/>
      <c r="H123" s="170"/>
      <c r="I123" s="170"/>
      <c r="J123" s="171"/>
    </row>
    <row r="124" spans="1:10" ht="20.100000000000001" customHeight="1" x14ac:dyDescent="0.2">
      <c r="A124" s="162"/>
      <c r="B124" s="250"/>
      <c r="C124" s="253"/>
      <c r="D124" s="257"/>
      <c r="E124" s="169"/>
      <c r="F124" s="170"/>
      <c r="G124" s="170"/>
      <c r="H124" s="170"/>
      <c r="I124" s="170"/>
      <c r="J124" s="171"/>
    </row>
    <row r="125" spans="1:10" ht="20.100000000000001" customHeight="1" thickBot="1" x14ac:dyDescent="0.25">
      <c r="A125" s="163"/>
      <c r="B125" s="251"/>
      <c r="C125" s="254"/>
      <c r="D125" s="258"/>
      <c r="E125" s="172"/>
      <c r="F125" s="173"/>
      <c r="G125" s="173"/>
      <c r="H125" s="173"/>
      <c r="I125" s="173"/>
      <c r="J125" s="174"/>
    </row>
    <row r="126" spans="1:10" ht="39.950000000000003" customHeight="1" thickBot="1" x14ac:dyDescent="0.25">
      <c r="A126" s="156" t="s">
        <v>181</v>
      </c>
      <c r="B126" s="157"/>
      <c r="C126" s="157"/>
      <c r="D126" s="157"/>
      <c r="E126" s="157"/>
      <c r="F126" s="157"/>
      <c r="G126" s="157"/>
      <c r="H126" s="158"/>
      <c r="I126" s="159" t="str">
        <f>+IF(OR(D127="Valide todos los criterios"),"Valide todas las variables",IF(AND(D127="Cumple variable"),"Cumple obligación","No cumple obligación"))</f>
        <v>Valide todas las variables</v>
      </c>
      <c r="J126" s="160"/>
    </row>
    <row r="127" spans="1:10" ht="20.100000000000001" customHeight="1" x14ac:dyDescent="0.2">
      <c r="A127" s="161" t="s">
        <v>182</v>
      </c>
      <c r="B127" s="8" t="s">
        <v>36</v>
      </c>
      <c r="C127" s="9"/>
      <c r="D127" s="175" t="str">
        <f>+IF(C129="No aplica",IF(OR(C127="",C128=""),"Valide todos los criterios",IF(AND(C127="Cumple",C128="Cumple"),"Cumple variable","No cumple variable")),IF(OR(C127="",C128="",C129=""),"Valide todos los criterios",IF(AND(C127="Cumple",C128="Cumple",C129="Cumple"),"Cumple variable","No cumple variable")))</f>
        <v>Valide todos los criterios</v>
      </c>
      <c r="E127" s="167" t="s">
        <v>45</v>
      </c>
      <c r="F127" s="167"/>
      <c r="G127" s="167"/>
      <c r="H127" s="167"/>
      <c r="I127" s="167"/>
      <c r="J127" s="168"/>
    </row>
    <row r="128" spans="1:10" ht="99.95" customHeight="1" x14ac:dyDescent="0.2">
      <c r="A128" s="162"/>
      <c r="B128" s="6" t="s">
        <v>37</v>
      </c>
      <c r="C128" s="7"/>
      <c r="D128" s="176"/>
      <c r="E128" s="169"/>
      <c r="F128" s="170"/>
      <c r="G128" s="170"/>
      <c r="H128" s="170"/>
      <c r="I128" s="170"/>
      <c r="J128" s="171"/>
    </row>
    <row r="129" spans="1:10" ht="99.95" customHeight="1" thickBot="1" x14ac:dyDescent="0.25">
      <c r="A129" s="163"/>
      <c r="B129" s="10" t="s">
        <v>38</v>
      </c>
      <c r="C129" s="18"/>
      <c r="D129" s="177"/>
      <c r="E129" s="172"/>
      <c r="F129" s="173"/>
      <c r="G129" s="173"/>
      <c r="H129" s="173"/>
      <c r="I129" s="173"/>
      <c r="J129" s="174"/>
    </row>
    <row r="130" spans="1:10" ht="90" customHeight="1" thickBot="1" x14ac:dyDescent="0.25">
      <c r="A130" s="156" t="s">
        <v>183</v>
      </c>
      <c r="B130" s="157"/>
      <c r="C130" s="157"/>
      <c r="D130" s="157"/>
      <c r="E130" s="157"/>
      <c r="F130" s="157"/>
      <c r="G130" s="157"/>
      <c r="H130" s="158"/>
      <c r="I130" s="159" t="str">
        <f>+IF(D131="Variable no aplica","Obligación no aplica",IF(OR(D131=""),"Valide todas las variables",IF(AND(D131="Cumple variable"),"Cumple obligación","No cumple obligación")))</f>
        <v>Valide todas las variables</v>
      </c>
      <c r="J130" s="160"/>
    </row>
    <row r="131" spans="1:10" ht="20.100000000000001" customHeight="1" x14ac:dyDescent="0.2">
      <c r="A131" s="161" t="s">
        <v>184</v>
      </c>
      <c r="B131" s="249" t="s">
        <v>291</v>
      </c>
      <c r="C131" s="252"/>
      <c r="D131" s="256"/>
      <c r="E131" s="167" t="s">
        <v>45</v>
      </c>
      <c r="F131" s="167"/>
      <c r="G131" s="167"/>
      <c r="H131" s="167"/>
      <c r="I131" s="167"/>
      <c r="J131" s="168"/>
    </row>
    <row r="132" spans="1:10" ht="20.100000000000001" customHeight="1" x14ac:dyDescent="0.2">
      <c r="A132" s="162"/>
      <c r="B132" s="250"/>
      <c r="C132" s="253"/>
      <c r="D132" s="257"/>
      <c r="E132" s="169"/>
      <c r="F132" s="170"/>
      <c r="G132" s="170"/>
      <c r="H132" s="170"/>
      <c r="I132" s="170"/>
      <c r="J132" s="171"/>
    </row>
    <row r="133" spans="1:10" ht="20.100000000000001" customHeight="1" x14ac:dyDescent="0.2">
      <c r="A133" s="162"/>
      <c r="B133" s="250"/>
      <c r="C133" s="253"/>
      <c r="D133" s="257"/>
      <c r="E133" s="169"/>
      <c r="F133" s="170"/>
      <c r="G133" s="170"/>
      <c r="H133" s="170"/>
      <c r="I133" s="170"/>
      <c r="J133" s="171"/>
    </row>
    <row r="134" spans="1:10" ht="20.100000000000001" customHeight="1" x14ac:dyDescent="0.2">
      <c r="A134" s="162"/>
      <c r="B134" s="250"/>
      <c r="C134" s="253"/>
      <c r="D134" s="257"/>
      <c r="E134" s="169"/>
      <c r="F134" s="170"/>
      <c r="G134" s="170"/>
      <c r="H134" s="170"/>
      <c r="I134" s="170"/>
      <c r="J134" s="171"/>
    </row>
    <row r="135" spans="1:10" ht="20.100000000000001" customHeight="1" x14ac:dyDescent="0.2">
      <c r="A135" s="162"/>
      <c r="B135" s="250"/>
      <c r="C135" s="253"/>
      <c r="D135" s="257"/>
      <c r="E135" s="169"/>
      <c r="F135" s="170"/>
      <c r="G135" s="170"/>
      <c r="H135" s="170"/>
      <c r="I135" s="170"/>
      <c r="J135" s="171"/>
    </row>
    <row r="136" spans="1:10" ht="20.100000000000001" customHeight="1" x14ac:dyDescent="0.2">
      <c r="A136" s="162"/>
      <c r="B136" s="250"/>
      <c r="C136" s="253"/>
      <c r="D136" s="257"/>
      <c r="E136" s="169"/>
      <c r="F136" s="170"/>
      <c r="G136" s="170"/>
      <c r="H136" s="170"/>
      <c r="I136" s="170"/>
      <c r="J136" s="171"/>
    </row>
    <row r="137" spans="1:10" ht="20.100000000000001" customHeight="1" x14ac:dyDescent="0.2">
      <c r="A137" s="162"/>
      <c r="B137" s="250"/>
      <c r="C137" s="253"/>
      <c r="D137" s="257"/>
      <c r="E137" s="169"/>
      <c r="F137" s="170"/>
      <c r="G137" s="170"/>
      <c r="H137" s="170"/>
      <c r="I137" s="170"/>
      <c r="J137" s="171"/>
    </row>
    <row r="138" spans="1:10" ht="20.100000000000001" customHeight="1" thickBot="1" x14ac:dyDescent="0.25">
      <c r="A138" s="163"/>
      <c r="B138" s="251"/>
      <c r="C138" s="254"/>
      <c r="D138" s="258"/>
      <c r="E138" s="172"/>
      <c r="F138" s="173"/>
      <c r="G138" s="173"/>
      <c r="H138" s="173"/>
      <c r="I138" s="173"/>
      <c r="J138" s="174"/>
    </row>
    <row r="139" spans="1:10" ht="39.950000000000003" customHeight="1" thickBot="1" x14ac:dyDescent="0.25">
      <c r="A139" s="156" t="s">
        <v>185</v>
      </c>
      <c r="B139" s="157"/>
      <c r="C139" s="157"/>
      <c r="D139" s="157"/>
      <c r="E139" s="157"/>
      <c r="F139" s="157"/>
      <c r="G139" s="157"/>
      <c r="H139" s="158"/>
      <c r="I139" s="159" t="str">
        <f>+IF(OR(D140="Valide todos los criterios"),"Valide todas las variables",IF(AND(D140="Cumple variable"),"Cumple obligación","No cumple obligación"))</f>
        <v>Valide todas las variables</v>
      </c>
      <c r="J139" s="160"/>
    </row>
    <row r="140" spans="1:10" ht="20.100000000000001" customHeight="1" x14ac:dyDescent="0.2">
      <c r="A140" s="161" t="s">
        <v>186</v>
      </c>
      <c r="B140" s="8" t="s">
        <v>36</v>
      </c>
      <c r="C140" s="9"/>
      <c r="D140" s="175"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67" t="s">
        <v>45</v>
      </c>
      <c r="F140" s="167"/>
      <c r="G140" s="167"/>
      <c r="H140" s="167"/>
      <c r="I140" s="167"/>
      <c r="J140" s="168"/>
    </row>
    <row r="141" spans="1:10" ht="69.95" customHeight="1" x14ac:dyDescent="0.2">
      <c r="A141" s="162"/>
      <c r="B141" s="6" t="s">
        <v>37</v>
      </c>
      <c r="C141" s="7"/>
      <c r="D141" s="176"/>
      <c r="E141" s="169"/>
      <c r="F141" s="170"/>
      <c r="G141" s="170"/>
      <c r="H141" s="170"/>
      <c r="I141" s="170"/>
      <c r="J141" s="171"/>
    </row>
    <row r="142" spans="1:10" ht="69.95" customHeight="1" x14ac:dyDescent="0.2">
      <c r="A142" s="200"/>
      <c r="B142" s="50" t="s">
        <v>38</v>
      </c>
      <c r="C142" s="13"/>
      <c r="D142" s="176"/>
      <c r="E142" s="169"/>
      <c r="F142" s="170"/>
      <c r="G142" s="170"/>
      <c r="H142" s="170"/>
      <c r="I142" s="170"/>
      <c r="J142" s="171"/>
    </row>
    <row r="143" spans="1:10" ht="69.95" customHeight="1" thickBot="1" x14ac:dyDescent="0.25">
      <c r="A143" s="163"/>
      <c r="B143" s="10" t="s">
        <v>39</v>
      </c>
      <c r="C143" s="49"/>
      <c r="D143" s="177"/>
      <c r="E143" s="172"/>
      <c r="F143" s="173"/>
      <c r="G143" s="173"/>
      <c r="H143" s="173"/>
      <c r="I143" s="173"/>
      <c r="J143" s="174"/>
    </row>
    <row r="144" spans="1:10" ht="30" customHeight="1" thickBot="1" x14ac:dyDescent="0.25">
      <c r="A144" s="181" t="s">
        <v>298</v>
      </c>
      <c r="B144" s="182"/>
      <c r="C144" s="182"/>
      <c r="D144" s="182"/>
      <c r="E144" s="182"/>
      <c r="F144" s="182"/>
      <c r="G144" s="182"/>
      <c r="H144" s="182"/>
      <c r="I144" s="182"/>
      <c r="J144" s="183"/>
    </row>
    <row r="145" spans="1:10" ht="39.950000000000003" customHeight="1" thickBot="1" x14ac:dyDescent="0.25">
      <c r="A145" s="156" t="s">
        <v>187</v>
      </c>
      <c r="B145" s="157"/>
      <c r="C145" s="157"/>
      <c r="D145" s="157"/>
      <c r="E145" s="157"/>
      <c r="F145" s="157"/>
      <c r="G145" s="157"/>
      <c r="H145" s="158"/>
      <c r="I145" s="159" t="str">
        <f>+IF(OR(D146="Valide todos los criterios"),"Valide todas las variables",IF(AND(D146="Cumple variable"),"Cumple obligación","No cumple obligación"))</f>
        <v>Valide todas las variables</v>
      </c>
      <c r="J145" s="160"/>
    </row>
    <row r="146" spans="1:10" ht="20.100000000000001" customHeight="1" x14ac:dyDescent="0.2">
      <c r="A146" s="161" t="s">
        <v>187</v>
      </c>
      <c r="B146" s="8" t="s">
        <v>36</v>
      </c>
      <c r="C146" s="9"/>
      <c r="D146" s="164" t="str">
        <f>+IF(OR(C146="",C147="",C148=""),"Valide todos los criterios",IF(AND(C146="Cumple",C147="Cumple",C148="Cumple"),"Cumple variable","No cumple variable"))</f>
        <v>Valide todos los criterios</v>
      </c>
      <c r="E146" s="167" t="s">
        <v>45</v>
      </c>
      <c r="F146" s="167"/>
      <c r="G146" s="167"/>
      <c r="H146" s="167"/>
      <c r="I146" s="167"/>
      <c r="J146" s="168"/>
    </row>
    <row r="147" spans="1:10" ht="60" customHeight="1" x14ac:dyDescent="0.2">
      <c r="A147" s="162"/>
      <c r="B147" s="6" t="s">
        <v>37</v>
      </c>
      <c r="C147" s="7"/>
      <c r="D147" s="165"/>
      <c r="E147" s="169"/>
      <c r="F147" s="170"/>
      <c r="G147" s="170"/>
      <c r="H147" s="170"/>
      <c r="I147" s="170"/>
      <c r="J147" s="171"/>
    </row>
    <row r="148" spans="1:10" ht="60" customHeight="1" thickBot="1" x14ac:dyDescent="0.25">
      <c r="A148" s="163"/>
      <c r="B148" s="10" t="s">
        <v>38</v>
      </c>
      <c r="C148" s="18"/>
      <c r="D148" s="166"/>
      <c r="E148" s="172"/>
      <c r="F148" s="173"/>
      <c r="G148" s="173"/>
      <c r="H148" s="173"/>
      <c r="I148" s="173"/>
      <c r="J148" s="174"/>
    </row>
    <row r="149" spans="1:10" ht="210" customHeight="1" thickBot="1" x14ac:dyDescent="0.25">
      <c r="A149" s="156" t="s">
        <v>301</v>
      </c>
      <c r="B149" s="157"/>
      <c r="C149" s="157"/>
      <c r="D149" s="157"/>
      <c r="E149" s="157"/>
      <c r="F149" s="157"/>
      <c r="G149" s="157"/>
      <c r="H149" s="158"/>
      <c r="I149" s="159" t="str">
        <f>+IF(OR(D150="Valide todos los criterios"),"Valide todas las variables",IF(AND(D150="Cumple variable"),"Cumple obligación","No cumple obligación"))</f>
        <v>Valide todas las variables</v>
      </c>
      <c r="J149" s="160"/>
    </row>
    <row r="150" spans="1:10" ht="20.100000000000001" customHeight="1" x14ac:dyDescent="0.2">
      <c r="A150" s="161" t="s">
        <v>302</v>
      </c>
      <c r="B150" s="8" t="s">
        <v>36</v>
      </c>
      <c r="C150" s="9"/>
      <c r="D150" s="175" t="str">
        <f>+IF(OR(C150="",C151=""),"Valide todos los criterios",IF(AND(C150="Cumple",C151="Cumple"),"Cumple variable","No cumple variable"))</f>
        <v>Valide todos los criterios</v>
      </c>
      <c r="E150" s="167" t="s">
        <v>45</v>
      </c>
      <c r="F150" s="167"/>
      <c r="G150" s="167"/>
      <c r="H150" s="167"/>
      <c r="I150" s="167"/>
      <c r="J150" s="168"/>
    </row>
    <row r="151" spans="1:10" ht="120" customHeight="1" thickBot="1" x14ac:dyDescent="0.25">
      <c r="A151" s="163"/>
      <c r="B151" s="10" t="s">
        <v>37</v>
      </c>
      <c r="C151" s="18"/>
      <c r="D151" s="177"/>
      <c r="E151" s="172"/>
      <c r="F151" s="173"/>
      <c r="G151" s="173"/>
      <c r="H151" s="173"/>
      <c r="I151" s="173"/>
      <c r="J151" s="174"/>
    </row>
    <row r="152" spans="1:10" ht="90" customHeight="1" thickBot="1" x14ac:dyDescent="0.25">
      <c r="A152" s="156" t="s">
        <v>303</v>
      </c>
      <c r="B152" s="157"/>
      <c r="C152" s="157"/>
      <c r="D152" s="157"/>
      <c r="E152" s="157"/>
      <c r="F152" s="157"/>
      <c r="G152" s="157"/>
      <c r="H152" s="158"/>
      <c r="I152" s="159" t="str">
        <f>+IF(OR(D153=""),"Valide todas las variables",IF(AND(D153="Cumple variable"),"Cumple obligación","No cumple obligación"))</f>
        <v>Valide todas las variables</v>
      </c>
      <c r="J152" s="160"/>
    </row>
    <row r="153" spans="1:10" ht="20.100000000000001" customHeight="1" x14ac:dyDescent="0.2">
      <c r="A153" s="161" t="s">
        <v>188</v>
      </c>
      <c r="B153" s="249" t="s">
        <v>291</v>
      </c>
      <c r="C153" s="252"/>
      <c r="D153" s="256"/>
      <c r="E153" s="167" t="s">
        <v>45</v>
      </c>
      <c r="F153" s="167"/>
      <c r="G153" s="167"/>
      <c r="H153" s="167"/>
      <c r="I153" s="167"/>
      <c r="J153" s="168"/>
    </row>
    <row r="154" spans="1:10" ht="15" customHeight="1" x14ac:dyDescent="0.2">
      <c r="A154" s="162"/>
      <c r="B154" s="250"/>
      <c r="C154" s="253"/>
      <c r="D154" s="257"/>
      <c r="E154" s="169"/>
      <c r="F154" s="170"/>
      <c r="G154" s="170"/>
      <c r="H154" s="170"/>
      <c r="I154" s="170"/>
      <c r="J154" s="171"/>
    </row>
    <row r="155" spans="1:10" ht="15" customHeight="1" x14ac:dyDescent="0.2">
      <c r="A155" s="162"/>
      <c r="B155" s="250"/>
      <c r="C155" s="253"/>
      <c r="D155" s="257"/>
      <c r="E155" s="169"/>
      <c r="F155" s="170"/>
      <c r="G155" s="170"/>
      <c r="H155" s="170"/>
      <c r="I155" s="170"/>
      <c r="J155" s="171"/>
    </row>
    <row r="156" spans="1:10" ht="15" customHeight="1" x14ac:dyDescent="0.2">
      <c r="A156" s="162"/>
      <c r="B156" s="250"/>
      <c r="C156" s="253"/>
      <c r="D156" s="257"/>
      <c r="E156" s="169"/>
      <c r="F156" s="170"/>
      <c r="G156" s="170"/>
      <c r="H156" s="170"/>
      <c r="I156" s="170"/>
      <c r="J156" s="171"/>
    </row>
    <row r="157" spans="1:10" ht="15" customHeight="1" x14ac:dyDescent="0.2">
      <c r="A157" s="162"/>
      <c r="B157" s="250"/>
      <c r="C157" s="253"/>
      <c r="D157" s="257"/>
      <c r="E157" s="169"/>
      <c r="F157" s="170"/>
      <c r="G157" s="170"/>
      <c r="H157" s="170"/>
      <c r="I157" s="170"/>
      <c r="J157" s="171"/>
    </row>
    <row r="158" spans="1:10" ht="15" customHeight="1" x14ac:dyDescent="0.2">
      <c r="A158" s="162"/>
      <c r="B158" s="250"/>
      <c r="C158" s="253"/>
      <c r="D158" s="257"/>
      <c r="E158" s="169"/>
      <c r="F158" s="170"/>
      <c r="G158" s="170"/>
      <c r="H158" s="170"/>
      <c r="I158" s="170"/>
      <c r="J158" s="171"/>
    </row>
    <row r="159" spans="1:10" ht="15" customHeight="1" x14ac:dyDescent="0.2">
      <c r="A159" s="162"/>
      <c r="B159" s="250"/>
      <c r="C159" s="253"/>
      <c r="D159" s="257"/>
      <c r="E159" s="169"/>
      <c r="F159" s="170"/>
      <c r="G159" s="170"/>
      <c r="H159" s="170"/>
      <c r="I159" s="170"/>
      <c r="J159" s="171"/>
    </row>
    <row r="160" spans="1:10" ht="15" customHeight="1" thickBot="1" x14ac:dyDescent="0.25">
      <c r="A160" s="163"/>
      <c r="B160" s="251"/>
      <c r="C160" s="254"/>
      <c r="D160" s="258"/>
      <c r="E160" s="172"/>
      <c r="F160" s="173"/>
      <c r="G160" s="173"/>
      <c r="H160" s="173"/>
      <c r="I160" s="173"/>
      <c r="J160" s="174"/>
    </row>
    <row r="161" spans="1:10" ht="39.950000000000003" customHeight="1" thickBot="1" x14ac:dyDescent="0.25">
      <c r="A161" s="156" t="s">
        <v>271</v>
      </c>
      <c r="B161" s="157"/>
      <c r="C161" s="157"/>
      <c r="D161" s="157"/>
      <c r="E161" s="157"/>
      <c r="F161" s="157"/>
      <c r="G161" s="157"/>
      <c r="H161" s="158"/>
      <c r="I161" s="159" t="str">
        <f>+IF(OR(D162="Valide todos los criterios"),"Valide todas las variables",IF(AND(D162="Cumple variable"),"Cumple obligación","No cumple obligación"))</f>
        <v>Valide todas las variables</v>
      </c>
      <c r="J161" s="160"/>
    </row>
    <row r="162" spans="1:10" ht="20.100000000000001" customHeight="1" x14ac:dyDescent="0.2">
      <c r="A162" s="161" t="s">
        <v>304</v>
      </c>
      <c r="B162" s="8" t="s">
        <v>36</v>
      </c>
      <c r="C162" s="9"/>
      <c r="D162" s="164" t="str">
        <f>+IF(OR(C162="",C163="",C164="",C165="",C166="",C167=""),"Valide todos los criterios",IF(AND(C162="Cumple",C163="Cumple",C164="Cumple",C165="Cumple",C166="Cumple",C167="Cumple"),"Cumple variable","No cumple variable"))</f>
        <v>Valide todos los criterios</v>
      </c>
      <c r="E162" s="167" t="s">
        <v>45</v>
      </c>
      <c r="F162" s="167"/>
      <c r="G162" s="167"/>
      <c r="H162" s="167"/>
      <c r="I162" s="167"/>
      <c r="J162" s="168"/>
    </row>
    <row r="163" spans="1:10" ht="24.95" customHeight="1" x14ac:dyDescent="0.2">
      <c r="A163" s="162"/>
      <c r="B163" s="6" t="s">
        <v>37</v>
      </c>
      <c r="C163" s="7"/>
      <c r="D163" s="165"/>
      <c r="E163" s="169"/>
      <c r="F163" s="170"/>
      <c r="G163" s="170"/>
      <c r="H163" s="170"/>
      <c r="I163" s="170"/>
      <c r="J163" s="171"/>
    </row>
    <row r="164" spans="1:10" ht="24.95" customHeight="1" x14ac:dyDescent="0.2">
      <c r="A164" s="162"/>
      <c r="B164" s="6" t="s">
        <v>38</v>
      </c>
      <c r="C164" s="7"/>
      <c r="D164" s="165"/>
      <c r="E164" s="169"/>
      <c r="F164" s="170"/>
      <c r="G164" s="170"/>
      <c r="H164" s="170"/>
      <c r="I164" s="170"/>
      <c r="J164" s="171"/>
    </row>
    <row r="165" spans="1:10" ht="24.95" customHeight="1" x14ac:dyDescent="0.2">
      <c r="A165" s="162"/>
      <c r="B165" s="6" t="s">
        <v>39</v>
      </c>
      <c r="C165" s="7"/>
      <c r="D165" s="165"/>
      <c r="E165" s="169"/>
      <c r="F165" s="170"/>
      <c r="G165" s="170"/>
      <c r="H165" s="170"/>
      <c r="I165" s="170"/>
      <c r="J165" s="171"/>
    </row>
    <row r="166" spans="1:10" ht="24.95" customHeight="1" x14ac:dyDescent="0.2">
      <c r="A166" s="162"/>
      <c r="B166" s="6" t="s">
        <v>40</v>
      </c>
      <c r="C166" s="7"/>
      <c r="D166" s="165"/>
      <c r="E166" s="169"/>
      <c r="F166" s="170"/>
      <c r="G166" s="170"/>
      <c r="H166" s="170"/>
      <c r="I166" s="170"/>
      <c r="J166" s="171"/>
    </row>
    <row r="167" spans="1:10" ht="24.95" customHeight="1" thickBot="1" x14ac:dyDescent="0.25">
      <c r="A167" s="163"/>
      <c r="B167" s="10" t="s">
        <v>41</v>
      </c>
      <c r="C167" s="19"/>
      <c r="D167" s="166"/>
      <c r="E167" s="172"/>
      <c r="F167" s="173"/>
      <c r="G167" s="173"/>
      <c r="H167" s="173"/>
      <c r="I167" s="173"/>
      <c r="J167" s="174"/>
    </row>
    <row r="168" spans="1:10" ht="39.950000000000003" customHeight="1" thickBot="1" x14ac:dyDescent="0.25">
      <c r="A168" s="156" t="s">
        <v>189</v>
      </c>
      <c r="B168" s="157"/>
      <c r="C168" s="157"/>
      <c r="D168" s="157"/>
      <c r="E168" s="157"/>
      <c r="F168" s="157"/>
      <c r="G168" s="157"/>
      <c r="H168" s="158"/>
      <c r="I168" s="159" t="str">
        <f>+IF(D169="Variable no aplica","Obligación no aplica",IF(OR(D169=""),"Valide todas las variables",IF(AND(D169="Cumple variable"),"Cumple obligación","No cumple obligación")))</f>
        <v>Valide todas las variables</v>
      </c>
      <c r="J168" s="160"/>
    </row>
    <row r="169" spans="1:10" ht="20.100000000000001" customHeight="1" x14ac:dyDescent="0.2">
      <c r="A169" s="161" t="s">
        <v>190</v>
      </c>
      <c r="B169" s="249" t="s">
        <v>291</v>
      </c>
      <c r="C169" s="252"/>
      <c r="D169" s="256"/>
      <c r="E169" s="167" t="s">
        <v>45</v>
      </c>
      <c r="F169" s="167"/>
      <c r="G169" s="167"/>
      <c r="H169" s="167"/>
      <c r="I169" s="167"/>
      <c r="J169" s="168"/>
    </row>
    <row r="170" spans="1:10" ht="15" customHeight="1" x14ac:dyDescent="0.2">
      <c r="A170" s="162"/>
      <c r="B170" s="250"/>
      <c r="C170" s="253"/>
      <c r="D170" s="257"/>
      <c r="E170" s="169"/>
      <c r="F170" s="170"/>
      <c r="G170" s="170"/>
      <c r="H170" s="170"/>
      <c r="I170" s="170"/>
      <c r="J170" s="171"/>
    </row>
    <row r="171" spans="1:10" ht="15" customHeight="1" x14ac:dyDescent="0.2">
      <c r="A171" s="162"/>
      <c r="B171" s="250"/>
      <c r="C171" s="253"/>
      <c r="D171" s="257"/>
      <c r="E171" s="169"/>
      <c r="F171" s="170"/>
      <c r="G171" s="170"/>
      <c r="H171" s="170"/>
      <c r="I171" s="170"/>
      <c r="J171" s="171"/>
    </row>
    <row r="172" spans="1:10" ht="15" customHeight="1" x14ac:dyDescent="0.2">
      <c r="A172" s="162"/>
      <c r="B172" s="250"/>
      <c r="C172" s="253"/>
      <c r="D172" s="257"/>
      <c r="E172" s="169"/>
      <c r="F172" s="170"/>
      <c r="G172" s="170"/>
      <c r="H172" s="170"/>
      <c r="I172" s="170"/>
      <c r="J172" s="171"/>
    </row>
    <row r="173" spans="1:10" ht="15" customHeight="1" x14ac:dyDescent="0.2">
      <c r="A173" s="162"/>
      <c r="B173" s="250"/>
      <c r="C173" s="253"/>
      <c r="D173" s="257"/>
      <c r="E173" s="169"/>
      <c r="F173" s="170"/>
      <c r="G173" s="170"/>
      <c r="H173" s="170"/>
      <c r="I173" s="170"/>
      <c r="J173" s="171"/>
    </row>
    <row r="174" spans="1:10" ht="15" customHeight="1" x14ac:dyDescent="0.2">
      <c r="A174" s="162"/>
      <c r="B174" s="250"/>
      <c r="C174" s="253"/>
      <c r="D174" s="257"/>
      <c r="E174" s="169"/>
      <c r="F174" s="170"/>
      <c r="G174" s="170"/>
      <c r="H174" s="170"/>
      <c r="I174" s="170"/>
      <c r="J174" s="171"/>
    </row>
    <row r="175" spans="1:10" ht="15" customHeight="1" x14ac:dyDescent="0.2">
      <c r="A175" s="162"/>
      <c r="B175" s="250"/>
      <c r="C175" s="253"/>
      <c r="D175" s="257"/>
      <c r="E175" s="169"/>
      <c r="F175" s="170"/>
      <c r="G175" s="170"/>
      <c r="H175" s="170"/>
      <c r="I175" s="170"/>
      <c r="J175" s="171"/>
    </row>
    <row r="176" spans="1:10" ht="15" customHeight="1" thickBot="1" x14ac:dyDescent="0.25">
      <c r="A176" s="163"/>
      <c r="B176" s="251"/>
      <c r="C176" s="254"/>
      <c r="D176" s="258"/>
      <c r="E176" s="172"/>
      <c r="F176" s="173"/>
      <c r="G176" s="173"/>
      <c r="H176" s="173"/>
      <c r="I176" s="173"/>
      <c r="J176" s="174"/>
    </row>
    <row r="177" spans="1:10" ht="30" customHeight="1" thickBot="1" x14ac:dyDescent="0.25">
      <c r="A177" s="181" t="s">
        <v>306</v>
      </c>
      <c r="B177" s="182"/>
      <c r="C177" s="182"/>
      <c r="D177" s="182"/>
      <c r="E177" s="182"/>
      <c r="F177" s="182"/>
      <c r="G177" s="182"/>
      <c r="H177" s="182"/>
      <c r="I177" s="182"/>
      <c r="J177" s="183"/>
    </row>
    <row r="178" spans="1:10" ht="39.950000000000003" customHeight="1" thickBot="1" x14ac:dyDescent="0.25">
      <c r="A178" s="156" t="s">
        <v>299</v>
      </c>
      <c r="B178" s="157"/>
      <c r="C178" s="157"/>
      <c r="D178" s="157"/>
      <c r="E178" s="157"/>
      <c r="F178" s="157"/>
      <c r="G178" s="157"/>
      <c r="H178" s="158"/>
      <c r="I178" s="159" t="str">
        <f>+IF(OR(D179="Valide todos los criterios"),"Valide todas las variables",IF(AND(D179="Cumple variable"),"Cumple obligación","No cumple obligación"))</f>
        <v>Valide todas las variables</v>
      </c>
      <c r="J178" s="160"/>
    </row>
    <row r="179" spans="1:10" ht="20.100000000000001" customHeight="1" x14ac:dyDescent="0.2">
      <c r="A179" s="161" t="s">
        <v>299</v>
      </c>
      <c r="B179" s="8" t="s">
        <v>36</v>
      </c>
      <c r="C179" s="9"/>
      <c r="D179" s="164" t="str">
        <f>+IF(OR(C179="",C180="",C181="",C182="",C183=""),"Valide todos los criterios",IF(AND(C179="Cumple",C180="Cumple",C181="Cumple",C182="Cumple",C183="Cumple"),"Cumple variable","No cumple variable"))</f>
        <v>Valide todos los criterios</v>
      </c>
      <c r="E179" s="167" t="s">
        <v>45</v>
      </c>
      <c r="F179" s="167"/>
      <c r="G179" s="167"/>
      <c r="H179" s="167"/>
      <c r="I179" s="167"/>
      <c r="J179" s="168"/>
    </row>
    <row r="180" spans="1:10" ht="45" customHeight="1" x14ac:dyDescent="0.2">
      <c r="A180" s="162"/>
      <c r="B180" s="6" t="s">
        <v>37</v>
      </c>
      <c r="C180" s="7"/>
      <c r="D180" s="165"/>
      <c r="E180" s="169"/>
      <c r="F180" s="170"/>
      <c r="G180" s="170"/>
      <c r="H180" s="170"/>
      <c r="I180" s="170"/>
      <c r="J180" s="171"/>
    </row>
    <row r="181" spans="1:10" ht="45" customHeight="1" x14ac:dyDescent="0.2">
      <c r="A181" s="162"/>
      <c r="B181" s="6" t="s">
        <v>38</v>
      </c>
      <c r="C181" s="7"/>
      <c r="D181" s="165"/>
      <c r="E181" s="169"/>
      <c r="F181" s="170"/>
      <c r="G181" s="170"/>
      <c r="H181" s="170"/>
      <c r="I181" s="170"/>
      <c r="J181" s="171"/>
    </row>
    <row r="182" spans="1:10" ht="45" customHeight="1" x14ac:dyDescent="0.2">
      <c r="A182" s="162"/>
      <c r="B182" s="6" t="s">
        <v>39</v>
      </c>
      <c r="C182" s="7"/>
      <c r="D182" s="165"/>
      <c r="E182" s="169"/>
      <c r="F182" s="170"/>
      <c r="G182" s="170"/>
      <c r="H182" s="170"/>
      <c r="I182" s="170"/>
      <c r="J182" s="171"/>
    </row>
    <row r="183" spans="1:10" ht="45" customHeight="1" thickBot="1" x14ac:dyDescent="0.25">
      <c r="A183" s="163"/>
      <c r="B183" s="10" t="s">
        <v>40</v>
      </c>
      <c r="C183" s="19"/>
      <c r="D183" s="166"/>
      <c r="E183" s="172"/>
      <c r="F183" s="173"/>
      <c r="G183" s="173"/>
      <c r="H183" s="173"/>
      <c r="I183" s="173"/>
      <c r="J183" s="174"/>
    </row>
    <row r="184" spans="1:10" ht="39.950000000000003" customHeight="1" thickBot="1" x14ac:dyDescent="0.25">
      <c r="A184" s="156" t="s">
        <v>300</v>
      </c>
      <c r="B184" s="157"/>
      <c r="C184" s="157"/>
      <c r="D184" s="157"/>
      <c r="E184" s="157"/>
      <c r="F184" s="157"/>
      <c r="G184" s="157"/>
      <c r="H184" s="158"/>
      <c r="I184" s="159" t="str">
        <f>+IF(OR(D185="Valide todos los criterios"),"Valide todas las variables",IF(AND(D185="Cumple variable"),"Cumple obligación","No cumple obligación"))</f>
        <v>Valide todas las variables</v>
      </c>
      <c r="J184" s="160"/>
    </row>
    <row r="185" spans="1:10" ht="20.100000000000001" customHeight="1" x14ac:dyDescent="0.2">
      <c r="A185" s="161" t="s">
        <v>300</v>
      </c>
      <c r="B185" s="8" t="s">
        <v>36</v>
      </c>
      <c r="C185" s="9"/>
      <c r="D185" s="164" t="str">
        <f>+IF(C193="No aplica",IF(OR(C185="",C186="",C187="",C188="",C189="",C190="",C191="",C192=""),"Valide todos los criterios",IF(AND(C185="Cumple",C186="Cumple",C187="Cumple",C188="Cumple",C189="Cumple",C190="Cumple",C191="Cumple",C192="Cumple"),"Cumple variable","No cumple variable")),IF(OR(C185="",C186="",C187="",C188="",C189="",C190="",C191="",C192="",C193=""),"Valide todos los criterios",IF(AND(C185="Cumple",C186="Cumple",C187="Cumple",C188="Cumple",C189="Cumple",C190="Cumple",C191="Cumple",C192="Cumple",C193="Cumple"),"Cumple variable","No cumple variable")))</f>
        <v>Valide todos los criterios</v>
      </c>
      <c r="E185" s="167" t="s">
        <v>45</v>
      </c>
      <c r="F185" s="167"/>
      <c r="G185" s="167"/>
      <c r="H185" s="167"/>
      <c r="I185" s="167"/>
      <c r="J185" s="168"/>
    </row>
    <row r="186" spans="1:10" ht="24.95" customHeight="1" x14ac:dyDescent="0.2">
      <c r="A186" s="162"/>
      <c r="B186" s="6" t="s">
        <v>37</v>
      </c>
      <c r="C186" s="7"/>
      <c r="D186" s="165"/>
      <c r="E186" s="169"/>
      <c r="F186" s="170"/>
      <c r="G186" s="170"/>
      <c r="H186" s="170"/>
      <c r="I186" s="170"/>
      <c r="J186" s="171"/>
    </row>
    <row r="187" spans="1:10" ht="24.95" customHeight="1" x14ac:dyDescent="0.2">
      <c r="A187" s="162"/>
      <c r="B187" s="6" t="s">
        <v>38</v>
      </c>
      <c r="C187" s="7"/>
      <c r="D187" s="165"/>
      <c r="E187" s="169"/>
      <c r="F187" s="170"/>
      <c r="G187" s="170"/>
      <c r="H187" s="170"/>
      <c r="I187" s="170"/>
      <c r="J187" s="171"/>
    </row>
    <row r="188" spans="1:10" ht="24.95" customHeight="1" x14ac:dyDescent="0.2">
      <c r="A188" s="162"/>
      <c r="B188" s="6" t="s">
        <v>39</v>
      </c>
      <c r="C188" s="7"/>
      <c r="D188" s="165"/>
      <c r="E188" s="169"/>
      <c r="F188" s="170"/>
      <c r="G188" s="170"/>
      <c r="H188" s="170"/>
      <c r="I188" s="170"/>
      <c r="J188" s="171"/>
    </row>
    <row r="189" spans="1:10" ht="24.95" customHeight="1" x14ac:dyDescent="0.2">
      <c r="A189" s="162"/>
      <c r="B189" s="6" t="s">
        <v>40</v>
      </c>
      <c r="C189" s="7"/>
      <c r="D189" s="165"/>
      <c r="E189" s="169"/>
      <c r="F189" s="170"/>
      <c r="G189" s="170"/>
      <c r="H189" s="170"/>
      <c r="I189" s="170"/>
      <c r="J189" s="171"/>
    </row>
    <row r="190" spans="1:10" ht="24.95" customHeight="1" x14ac:dyDescent="0.2">
      <c r="A190" s="162"/>
      <c r="B190" s="6" t="s">
        <v>41</v>
      </c>
      <c r="C190" s="7"/>
      <c r="D190" s="165"/>
      <c r="E190" s="169"/>
      <c r="F190" s="170"/>
      <c r="G190" s="170"/>
      <c r="H190" s="170"/>
      <c r="I190" s="170"/>
      <c r="J190" s="171"/>
    </row>
    <row r="191" spans="1:10" ht="24.95" customHeight="1" x14ac:dyDescent="0.2">
      <c r="A191" s="162"/>
      <c r="B191" s="6" t="s">
        <v>42</v>
      </c>
      <c r="C191" s="7"/>
      <c r="D191" s="165"/>
      <c r="E191" s="169"/>
      <c r="F191" s="170"/>
      <c r="G191" s="170"/>
      <c r="H191" s="170"/>
      <c r="I191" s="170"/>
      <c r="J191" s="171"/>
    </row>
    <row r="192" spans="1:10" ht="24.95" customHeight="1" x14ac:dyDescent="0.2">
      <c r="A192" s="162"/>
      <c r="B192" s="6" t="s">
        <v>43</v>
      </c>
      <c r="C192" s="7"/>
      <c r="D192" s="165"/>
      <c r="E192" s="169"/>
      <c r="F192" s="170"/>
      <c r="G192" s="170"/>
      <c r="H192" s="170"/>
      <c r="I192" s="170"/>
      <c r="J192" s="171"/>
    </row>
    <row r="193" spans="1:10" ht="24.95" customHeight="1" thickBot="1" x14ac:dyDescent="0.25">
      <c r="A193" s="163"/>
      <c r="B193" s="10" t="s">
        <v>48</v>
      </c>
      <c r="C193" s="19"/>
      <c r="D193" s="166"/>
      <c r="E193" s="172"/>
      <c r="F193" s="173"/>
      <c r="G193" s="173"/>
      <c r="H193" s="173"/>
      <c r="I193" s="173"/>
      <c r="J193" s="174"/>
    </row>
    <row r="194" spans="1:10" ht="39.950000000000003" customHeight="1" thickBot="1" x14ac:dyDescent="0.25">
      <c r="A194" s="156" t="s">
        <v>58</v>
      </c>
      <c r="B194" s="157"/>
      <c r="C194" s="157"/>
      <c r="D194" s="157"/>
      <c r="E194" s="157"/>
      <c r="F194" s="157"/>
      <c r="G194" s="157"/>
      <c r="H194" s="158"/>
      <c r="I194" s="159" t="str">
        <f>+IF(OR(D195="Valide todos los criterios"),"Valide todas las variables",IF(AND(D195="Cumple variable"),"Cumple obligación","No cumple obligación"))</f>
        <v>Valide todas las variables</v>
      </c>
      <c r="J194" s="160"/>
    </row>
    <row r="195" spans="1:10" ht="20.100000000000001" customHeight="1" x14ac:dyDescent="0.2">
      <c r="A195" s="161" t="s">
        <v>58</v>
      </c>
      <c r="B195" s="8" t="s">
        <v>36</v>
      </c>
      <c r="C195" s="9"/>
      <c r="D195" s="164" t="str">
        <f>+IF(C196="No aplica",IF(OR(C195="",C197="",C198="",C199="",C200=""),"Valide todos los criterios",IF(AND(C195="Cumple",C197="Cumple",C198="Cumple",C199="Cumple",C200="Cumple"),"Cumple variable","No cumple variable")),IF(OR(C195="",C196="",C197="",C198="",C199="",C200=""),"Valide todos los criterios",IF(AND(C195="Cumple",C196="Cumple",C197="Cumple",C198="Cumple",C199="Cumple",C200="Cumple"),"Cumple variable","No cumple variable")))</f>
        <v>Valide todos los criterios</v>
      </c>
      <c r="E195" s="167" t="s">
        <v>45</v>
      </c>
      <c r="F195" s="167"/>
      <c r="G195" s="167"/>
      <c r="H195" s="167"/>
      <c r="I195" s="167"/>
      <c r="J195" s="168"/>
    </row>
    <row r="196" spans="1:10" ht="36.950000000000003" customHeight="1" x14ac:dyDescent="0.2">
      <c r="A196" s="162"/>
      <c r="B196" s="6" t="s">
        <v>37</v>
      </c>
      <c r="C196" s="7"/>
      <c r="D196" s="165"/>
      <c r="E196" s="169"/>
      <c r="F196" s="170"/>
      <c r="G196" s="170"/>
      <c r="H196" s="170"/>
      <c r="I196" s="170"/>
      <c r="J196" s="171"/>
    </row>
    <row r="197" spans="1:10" ht="36.950000000000003" customHeight="1" x14ac:dyDescent="0.2">
      <c r="A197" s="162"/>
      <c r="B197" s="6" t="s">
        <v>38</v>
      </c>
      <c r="C197" s="7"/>
      <c r="D197" s="165"/>
      <c r="E197" s="169"/>
      <c r="F197" s="170"/>
      <c r="G197" s="170"/>
      <c r="H197" s="170"/>
      <c r="I197" s="170"/>
      <c r="J197" s="171"/>
    </row>
    <row r="198" spans="1:10" ht="36.950000000000003" customHeight="1" x14ac:dyDescent="0.2">
      <c r="A198" s="162"/>
      <c r="B198" s="6" t="s">
        <v>39</v>
      </c>
      <c r="C198" s="7"/>
      <c r="D198" s="165"/>
      <c r="E198" s="169"/>
      <c r="F198" s="170"/>
      <c r="G198" s="170"/>
      <c r="H198" s="170"/>
      <c r="I198" s="170"/>
      <c r="J198" s="171"/>
    </row>
    <row r="199" spans="1:10" ht="36.950000000000003" customHeight="1" x14ac:dyDescent="0.2">
      <c r="A199" s="162"/>
      <c r="B199" s="6" t="s">
        <v>40</v>
      </c>
      <c r="C199" s="7"/>
      <c r="D199" s="165"/>
      <c r="E199" s="169"/>
      <c r="F199" s="170"/>
      <c r="G199" s="170"/>
      <c r="H199" s="170"/>
      <c r="I199" s="170"/>
      <c r="J199" s="171"/>
    </row>
    <row r="200" spans="1:10" ht="36.950000000000003" customHeight="1" thickBot="1" x14ac:dyDescent="0.25">
      <c r="A200" s="163"/>
      <c r="B200" s="10" t="s">
        <v>41</v>
      </c>
      <c r="C200" s="19"/>
      <c r="D200" s="166"/>
      <c r="E200" s="172"/>
      <c r="F200" s="173"/>
      <c r="G200" s="173"/>
      <c r="H200" s="173"/>
      <c r="I200" s="173"/>
      <c r="J200" s="174"/>
    </row>
    <row r="201" spans="1:10" ht="30" customHeight="1" thickBot="1" x14ac:dyDescent="0.25">
      <c r="A201" s="188" t="s">
        <v>309</v>
      </c>
      <c r="B201" s="189"/>
      <c r="C201" s="189"/>
      <c r="D201" s="189"/>
      <c r="E201" s="189"/>
      <c r="F201" s="189"/>
      <c r="G201" s="189"/>
      <c r="H201" s="189"/>
      <c r="I201" s="189"/>
      <c r="J201" s="190"/>
    </row>
    <row r="202" spans="1:10" ht="39.950000000000003" customHeight="1" thickBot="1" x14ac:dyDescent="0.25">
      <c r="A202" s="156" t="s">
        <v>272</v>
      </c>
      <c r="B202" s="157"/>
      <c r="C202" s="157"/>
      <c r="D202" s="157"/>
      <c r="E202" s="157"/>
      <c r="F202" s="157"/>
      <c r="G202" s="157"/>
      <c r="H202" s="158"/>
      <c r="I202" s="159" t="str">
        <f>+IF(C208="X","Obligación no aplica",IF(OR(D203="Valide todos los criterios"),"Valide todas las variables",IF(AND(D203="Cumple variable"),"Cumple obligación","No cumple obligación")))</f>
        <v>Valide todas las variables</v>
      </c>
      <c r="J202" s="160"/>
    </row>
    <row r="203" spans="1:10" ht="20.100000000000001" customHeight="1" x14ac:dyDescent="0.2">
      <c r="A203" s="184" t="s">
        <v>273</v>
      </c>
      <c r="B203" s="8" t="s">
        <v>36</v>
      </c>
      <c r="C203" s="9"/>
      <c r="D203" s="164" t="str">
        <f>+IF(C208="X","Variable no aplica",IF(C205="No aplica",IF(OR(C203="",C204="",C206="",C207=""),"Valide todos los criterios",IF(AND(C203="Cumple",C204="Cumple",C206="Cumple",C207="Cumple"),"Cumple variable","No cumple variable")),IF(OR(C203="",C204="",C205="",C206="",C207=""),"Valide todos los criterios",IF(AND(C203="Cumple",C204="Cumple",C205="Cumple",C206="Cumple",C207="Cumple"),"Cumple variable","No cumple variable"))))</f>
        <v>Valide todos los criterios</v>
      </c>
      <c r="E203" s="167" t="s">
        <v>45</v>
      </c>
      <c r="F203" s="167"/>
      <c r="G203" s="167"/>
      <c r="H203" s="167"/>
      <c r="I203" s="167"/>
      <c r="J203" s="168"/>
    </row>
    <row r="204" spans="1:10" ht="36.950000000000003" customHeight="1" x14ac:dyDescent="0.2">
      <c r="A204" s="185"/>
      <c r="B204" s="12" t="s">
        <v>37</v>
      </c>
      <c r="C204" s="13"/>
      <c r="D204" s="187"/>
      <c r="E204" s="169"/>
      <c r="F204" s="170"/>
      <c r="G204" s="170"/>
      <c r="H204" s="170"/>
      <c r="I204" s="170"/>
      <c r="J204" s="171"/>
    </row>
    <row r="205" spans="1:10" ht="36.950000000000003" customHeight="1" x14ac:dyDescent="0.2">
      <c r="A205" s="185"/>
      <c r="B205" s="12" t="s">
        <v>38</v>
      </c>
      <c r="C205" s="13"/>
      <c r="D205" s="187"/>
      <c r="E205" s="169"/>
      <c r="F205" s="170"/>
      <c r="G205" s="170"/>
      <c r="H205" s="170"/>
      <c r="I205" s="170"/>
      <c r="J205" s="171"/>
    </row>
    <row r="206" spans="1:10" ht="36.950000000000003" customHeight="1" x14ac:dyDescent="0.2">
      <c r="A206" s="185"/>
      <c r="B206" s="12" t="s">
        <v>39</v>
      </c>
      <c r="C206" s="13"/>
      <c r="D206" s="187"/>
      <c r="E206" s="169"/>
      <c r="F206" s="170"/>
      <c r="G206" s="170"/>
      <c r="H206" s="170"/>
      <c r="I206" s="170"/>
      <c r="J206" s="171"/>
    </row>
    <row r="207" spans="1:10" ht="36.950000000000003" customHeight="1" x14ac:dyDescent="0.2">
      <c r="A207" s="185"/>
      <c r="B207" s="12" t="s">
        <v>40</v>
      </c>
      <c r="C207" s="13"/>
      <c r="D207" s="187"/>
      <c r="E207" s="169"/>
      <c r="F207" s="170"/>
      <c r="G207" s="170"/>
      <c r="H207" s="170"/>
      <c r="I207" s="170"/>
      <c r="J207" s="171"/>
    </row>
    <row r="208" spans="1:10" ht="20.100000000000001" customHeight="1" thickBot="1" x14ac:dyDescent="0.25">
      <c r="A208" s="186"/>
      <c r="B208" s="14" t="s">
        <v>47</v>
      </c>
      <c r="C208" s="15"/>
      <c r="D208" s="166"/>
      <c r="E208" s="172"/>
      <c r="F208" s="173"/>
      <c r="G208" s="173"/>
      <c r="H208" s="173"/>
      <c r="I208" s="173"/>
      <c r="J208" s="174"/>
    </row>
    <row r="209" spans="1:10" ht="30" customHeight="1" thickBot="1" x14ac:dyDescent="0.25">
      <c r="A209" s="259" t="s">
        <v>344</v>
      </c>
      <c r="B209" s="260"/>
      <c r="C209" s="260"/>
      <c r="D209" s="260"/>
      <c r="E209" s="260"/>
      <c r="F209" s="260"/>
      <c r="G209" s="260"/>
      <c r="H209" s="260"/>
      <c r="I209" s="260"/>
      <c r="J209" s="261"/>
    </row>
    <row r="210" spans="1:10" ht="50.1" customHeight="1" x14ac:dyDescent="0.2">
      <c r="A210" s="272" t="s">
        <v>345</v>
      </c>
      <c r="B210" s="273"/>
      <c r="C210" s="273"/>
      <c r="D210" s="273"/>
      <c r="E210" s="273"/>
      <c r="F210" s="273"/>
      <c r="G210" s="273"/>
      <c r="H210" s="273"/>
      <c r="I210" s="273"/>
      <c r="J210" s="274"/>
    </row>
    <row r="211" spans="1:10" ht="150" customHeight="1" x14ac:dyDescent="0.2">
      <c r="A211" s="113" t="s">
        <v>346</v>
      </c>
      <c r="B211" s="275"/>
      <c r="C211" s="276"/>
      <c r="D211" s="276"/>
      <c r="E211" s="276"/>
      <c r="F211" s="276"/>
      <c r="G211" s="276"/>
      <c r="H211" s="276"/>
      <c r="I211" s="276"/>
      <c r="J211" s="277"/>
    </row>
    <row r="212" spans="1:10" ht="150" customHeight="1" x14ac:dyDescent="0.2">
      <c r="A212" s="113" t="s">
        <v>347</v>
      </c>
      <c r="B212" s="278"/>
      <c r="C212" s="278"/>
      <c r="D212" s="278"/>
      <c r="E212" s="278"/>
      <c r="F212" s="278"/>
      <c r="G212" s="278"/>
      <c r="H212" s="278"/>
      <c r="I212" s="278"/>
      <c r="J212" s="279"/>
    </row>
    <row r="213" spans="1:10" ht="150" customHeight="1" thickBot="1" x14ac:dyDescent="0.25">
      <c r="A213" s="114" t="s">
        <v>348</v>
      </c>
      <c r="B213" s="280"/>
      <c r="C213" s="280"/>
      <c r="D213" s="280"/>
      <c r="E213" s="280"/>
      <c r="F213" s="280"/>
      <c r="G213" s="280"/>
      <c r="H213" s="280"/>
      <c r="I213" s="280"/>
      <c r="J213" s="281"/>
    </row>
    <row r="214" spans="1:10" ht="30" customHeight="1" x14ac:dyDescent="0.2">
      <c r="A214" s="284" t="s">
        <v>78</v>
      </c>
      <c r="B214" s="285"/>
      <c r="C214" s="285"/>
      <c r="D214" s="285"/>
      <c r="E214" s="285"/>
      <c r="F214" s="285"/>
      <c r="G214" s="285"/>
      <c r="H214" s="285"/>
      <c r="I214" s="285"/>
      <c r="J214" s="286"/>
    </row>
    <row r="215" spans="1:10" ht="300" customHeight="1" thickBot="1" x14ac:dyDescent="0.25">
      <c r="A215" s="287"/>
      <c r="B215" s="288"/>
      <c r="C215" s="288"/>
      <c r="D215" s="288"/>
      <c r="E215" s="288"/>
      <c r="F215" s="288"/>
      <c r="G215" s="288"/>
      <c r="H215" s="288"/>
      <c r="I215" s="288"/>
      <c r="J215" s="289"/>
    </row>
    <row r="216" spans="1:10" ht="20.100000000000001" customHeight="1" x14ac:dyDescent="0.2">
      <c r="A216" s="262" t="s">
        <v>77</v>
      </c>
      <c r="B216" s="263"/>
      <c r="C216" s="263"/>
      <c r="D216" s="263"/>
      <c r="E216" s="263"/>
      <c r="F216" s="263"/>
      <c r="G216" s="263"/>
      <c r="H216" s="263"/>
      <c r="I216" s="263"/>
      <c r="J216" s="264"/>
    </row>
    <row r="217" spans="1:10" ht="18" customHeight="1" x14ac:dyDescent="0.2">
      <c r="A217" s="37" t="s">
        <v>79</v>
      </c>
      <c r="B217" s="265"/>
      <c r="C217" s="265"/>
      <c r="D217" s="265"/>
      <c r="E217" s="265"/>
      <c r="F217" s="36" t="s">
        <v>80</v>
      </c>
      <c r="G217" s="265"/>
      <c r="H217" s="265"/>
      <c r="I217" s="265"/>
      <c r="J217" s="266"/>
    </row>
    <row r="218" spans="1:10" ht="18" customHeight="1" x14ac:dyDescent="0.2">
      <c r="A218" s="37" t="s">
        <v>71</v>
      </c>
      <c r="B218" s="265"/>
      <c r="C218" s="265"/>
      <c r="D218" s="265"/>
      <c r="E218" s="265"/>
      <c r="F218" s="36" t="s">
        <v>71</v>
      </c>
      <c r="G218" s="265"/>
      <c r="H218" s="265"/>
      <c r="I218" s="265"/>
      <c r="J218" s="266"/>
    </row>
    <row r="219" spans="1:10" ht="18" customHeight="1" x14ac:dyDescent="0.2">
      <c r="A219" s="37" t="s">
        <v>73</v>
      </c>
      <c r="B219" s="265"/>
      <c r="C219" s="265"/>
      <c r="D219" s="265"/>
      <c r="E219" s="265"/>
      <c r="F219" s="36" t="s">
        <v>73</v>
      </c>
      <c r="G219" s="265"/>
      <c r="H219" s="265"/>
      <c r="I219" s="265"/>
      <c r="J219" s="266"/>
    </row>
    <row r="220" spans="1:10" ht="18" customHeight="1" x14ac:dyDescent="0.2">
      <c r="A220" s="37" t="s">
        <v>74</v>
      </c>
      <c r="B220" s="265"/>
      <c r="C220" s="265"/>
      <c r="D220" s="265"/>
      <c r="E220" s="265"/>
      <c r="F220" s="36" t="s">
        <v>74</v>
      </c>
      <c r="G220" s="265"/>
      <c r="H220" s="265"/>
      <c r="I220" s="265"/>
      <c r="J220" s="266"/>
    </row>
    <row r="221" spans="1:10" ht="30" customHeight="1" x14ac:dyDescent="0.2">
      <c r="A221" s="37" t="s">
        <v>72</v>
      </c>
      <c r="B221" s="265"/>
      <c r="C221" s="265"/>
      <c r="D221" s="265"/>
      <c r="E221" s="265"/>
      <c r="F221" s="36" t="s">
        <v>72</v>
      </c>
      <c r="G221" s="265"/>
      <c r="H221" s="265"/>
      <c r="I221" s="265"/>
      <c r="J221" s="266"/>
    </row>
    <row r="222" spans="1:10" ht="5.0999999999999996" customHeight="1" x14ac:dyDescent="0.2">
      <c r="A222" s="206"/>
      <c r="B222" s="207"/>
      <c r="C222" s="207"/>
      <c r="D222" s="207"/>
      <c r="E222" s="207"/>
      <c r="F222" s="207"/>
      <c r="G222" s="207"/>
      <c r="H222" s="207"/>
      <c r="I222" s="207"/>
      <c r="J222" s="210"/>
    </row>
    <row r="223" spans="1:10" ht="18" customHeight="1" x14ac:dyDescent="0.2">
      <c r="A223" s="37" t="s">
        <v>81</v>
      </c>
      <c r="B223" s="265"/>
      <c r="C223" s="265"/>
      <c r="D223" s="265"/>
      <c r="E223" s="265"/>
      <c r="F223" s="36" t="s">
        <v>82</v>
      </c>
      <c r="G223" s="265"/>
      <c r="H223" s="265"/>
      <c r="I223" s="265"/>
      <c r="J223" s="266"/>
    </row>
    <row r="224" spans="1:10" ht="18" customHeight="1" x14ac:dyDescent="0.2">
      <c r="A224" s="37" t="s">
        <v>71</v>
      </c>
      <c r="B224" s="265"/>
      <c r="C224" s="265"/>
      <c r="D224" s="265"/>
      <c r="E224" s="265"/>
      <c r="F224" s="36" t="s">
        <v>71</v>
      </c>
      <c r="G224" s="265"/>
      <c r="H224" s="265"/>
      <c r="I224" s="265"/>
      <c r="J224" s="266"/>
    </row>
    <row r="225" spans="1:10" ht="18" customHeight="1" x14ac:dyDescent="0.2">
      <c r="A225" s="37" t="s">
        <v>73</v>
      </c>
      <c r="B225" s="265"/>
      <c r="C225" s="265"/>
      <c r="D225" s="265"/>
      <c r="E225" s="265"/>
      <c r="F225" s="36" t="s">
        <v>73</v>
      </c>
      <c r="G225" s="265"/>
      <c r="H225" s="265"/>
      <c r="I225" s="265"/>
      <c r="J225" s="266"/>
    </row>
    <row r="226" spans="1:10" ht="18" customHeight="1" x14ac:dyDescent="0.2">
      <c r="A226" s="37" t="s">
        <v>74</v>
      </c>
      <c r="B226" s="265"/>
      <c r="C226" s="265"/>
      <c r="D226" s="265"/>
      <c r="E226" s="265"/>
      <c r="F226" s="36" t="s">
        <v>74</v>
      </c>
      <c r="G226" s="265"/>
      <c r="H226" s="265"/>
      <c r="I226" s="265"/>
      <c r="J226" s="266"/>
    </row>
    <row r="227" spans="1:10" ht="30" customHeight="1" thickBot="1" x14ac:dyDescent="0.25">
      <c r="A227" s="46" t="s">
        <v>72</v>
      </c>
      <c r="B227" s="267"/>
      <c r="C227" s="267"/>
      <c r="D227" s="267"/>
      <c r="E227" s="267"/>
      <c r="F227" s="47" t="s">
        <v>72</v>
      </c>
      <c r="G227" s="267"/>
      <c r="H227" s="267"/>
      <c r="I227" s="267"/>
      <c r="J227" s="268"/>
    </row>
    <row r="228" spans="1:10" ht="20.100000000000001" customHeight="1" x14ac:dyDescent="0.2">
      <c r="A228" s="269" t="s">
        <v>76</v>
      </c>
      <c r="B228" s="270"/>
      <c r="C228" s="270"/>
      <c r="D228" s="270"/>
      <c r="E228" s="270"/>
      <c r="F228" s="270"/>
      <c r="G228" s="270"/>
      <c r="H228" s="270"/>
      <c r="I228" s="270"/>
      <c r="J228" s="271"/>
    </row>
    <row r="229" spans="1:10" ht="18" customHeight="1" x14ac:dyDescent="0.2">
      <c r="A229" s="37" t="s">
        <v>79</v>
      </c>
      <c r="B229" s="265"/>
      <c r="C229" s="265"/>
      <c r="D229" s="265"/>
      <c r="E229" s="265"/>
      <c r="F229" s="36" t="s">
        <v>80</v>
      </c>
      <c r="G229" s="265"/>
      <c r="H229" s="265"/>
      <c r="I229" s="265"/>
      <c r="J229" s="266"/>
    </row>
    <row r="230" spans="1:10" ht="18" customHeight="1" x14ac:dyDescent="0.2">
      <c r="A230" s="37" t="s">
        <v>71</v>
      </c>
      <c r="B230" s="265"/>
      <c r="C230" s="265"/>
      <c r="D230" s="265"/>
      <c r="E230" s="265"/>
      <c r="F230" s="36" t="s">
        <v>71</v>
      </c>
      <c r="G230" s="265"/>
      <c r="H230" s="265"/>
      <c r="I230" s="265"/>
      <c r="J230" s="266"/>
    </row>
    <row r="231" spans="1:10" ht="18" customHeight="1" x14ac:dyDescent="0.2">
      <c r="A231" s="37" t="s">
        <v>75</v>
      </c>
      <c r="B231" s="265"/>
      <c r="C231" s="265"/>
      <c r="D231" s="265"/>
      <c r="E231" s="265"/>
      <c r="F231" s="36" t="s">
        <v>75</v>
      </c>
      <c r="G231" s="265"/>
      <c r="H231" s="265"/>
      <c r="I231" s="265"/>
      <c r="J231" s="266"/>
    </row>
    <row r="232" spans="1:10" ht="18" customHeight="1" x14ac:dyDescent="0.2">
      <c r="A232" s="37" t="s">
        <v>74</v>
      </c>
      <c r="B232" s="265"/>
      <c r="C232" s="265"/>
      <c r="D232" s="265"/>
      <c r="E232" s="265"/>
      <c r="F232" s="36" t="s">
        <v>74</v>
      </c>
      <c r="G232" s="265"/>
      <c r="H232" s="265"/>
      <c r="I232" s="265"/>
      <c r="J232" s="266"/>
    </row>
    <row r="233" spans="1:10" ht="30" customHeight="1" x14ac:dyDescent="0.2">
      <c r="A233" s="37" t="s">
        <v>72</v>
      </c>
      <c r="B233" s="265"/>
      <c r="C233" s="265"/>
      <c r="D233" s="265"/>
      <c r="E233" s="265"/>
      <c r="F233" s="36" t="s">
        <v>72</v>
      </c>
      <c r="G233" s="265"/>
      <c r="H233" s="265"/>
      <c r="I233" s="265"/>
      <c r="J233" s="266"/>
    </row>
    <row r="234" spans="1:10" ht="5.0999999999999996" customHeight="1" x14ac:dyDescent="0.2">
      <c r="A234" s="206"/>
      <c r="B234" s="207"/>
      <c r="C234" s="207"/>
      <c r="D234" s="207"/>
      <c r="E234" s="207"/>
      <c r="F234" s="207"/>
      <c r="G234" s="207"/>
      <c r="H234" s="207"/>
      <c r="I234" s="207"/>
      <c r="J234" s="210"/>
    </row>
    <row r="235" spans="1:10" ht="18" customHeight="1" x14ac:dyDescent="0.2">
      <c r="A235" s="37" t="s">
        <v>81</v>
      </c>
      <c r="B235" s="265"/>
      <c r="C235" s="265"/>
      <c r="D235" s="265"/>
      <c r="E235" s="265"/>
      <c r="F235" s="36" t="s">
        <v>82</v>
      </c>
      <c r="G235" s="265"/>
      <c r="H235" s="265"/>
      <c r="I235" s="265"/>
      <c r="J235" s="266"/>
    </row>
    <row r="236" spans="1:10" ht="18" customHeight="1" x14ac:dyDescent="0.2">
      <c r="A236" s="37" t="s">
        <v>71</v>
      </c>
      <c r="B236" s="265"/>
      <c r="C236" s="265"/>
      <c r="D236" s="265"/>
      <c r="E236" s="265"/>
      <c r="F236" s="36" t="s">
        <v>71</v>
      </c>
      <c r="G236" s="265"/>
      <c r="H236" s="265"/>
      <c r="I236" s="265"/>
      <c r="J236" s="266"/>
    </row>
    <row r="237" spans="1:10" ht="18" customHeight="1" x14ac:dyDescent="0.2">
      <c r="A237" s="37" t="s">
        <v>75</v>
      </c>
      <c r="B237" s="265"/>
      <c r="C237" s="265"/>
      <c r="D237" s="265"/>
      <c r="E237" s="265"/>
      <c r="F237" s="36" t="s">
        <v>75</v>
      </c>
      <c r="G237" s="265"/>
      <c r="H237" s="265"/>
      <c r="I237" s="265"/>
      <c r="J237" s="266"/>
    </row>
    <row r="238" spans="1:10" ht="18" customHeight="1" x14ac:dyDescent="0.2">
      <c r="A238" s="37" t="s">
        <v>74</v>
      </c>
      <c r="B238" s="265"/>
      <c r="C238" s="265"/>
      <c r="D238" s="265"/>
      <c r="E238" s="265"/>
      <c r="F238" s="36" t="s">
        <v>74</v>
      </c>
      <c r="G238" s="265"/>
      <c r="H238" s="265"/>
      <c r="I238" s="265"/>
      <c r="J238" s="266"/>
    </row>
    <row r="239" spans="1:10" ht="30" customHeight="1" x14ac:dyDescent="0.2">
      <c r="A239" s="37" t="s">
        <v>72</v>
      </c>
      <c r="B239" s="265"/>
      <c r="C239" s="265"/>
      <c r="D239" s="265"/>
      <c r="E239" s="265"/>
      <c r="F239" s="36" t="s">
        <v>72</v>
      </c>
      <c r="G239" s="265"/>
      <c r="H239" s="265"/>
      <c r="I239" s="265"/>
      <c r="J239" s="266"/>
    </row>
    <row r="240" spans="1:10" ht="5.0999999999999996" customHeight="1" x14ac:dyDescent="0.2">
      <c r="A240" s="206"/>
      <c r="B240" s="207"/>
      <c r="C240" s="207"/>
      <c r="D240" s="207"/>
      <c r="E240" s="207"/>
      <c r="F240" s="207"/>
      <c r="G240" s="207"/>
      <c r="H240" s="207"/>
      <c r="I240" s="207"/>
      <c r="J240" s="210"/>
    </row>
    <row r="241" spans="1:10" ht="18" customHeight="1" x14ac:dyDescent="0.2">
      <c r="A241" s="37" t="s">
        <v>160</v>
      </c>
      <c r="B241" s="265"/>
      <c r="C241" s="265"/>
      <c r="D241" s="265"/>
      <c r="E241" s="265"/>
      <c r="F241" s="36" t="s">
        <v>161</v>
      </c>
      <c r="G241" s="265"/>
      <c r="H241" s="265"/>
      <c r="I241" s="265"/>
      <c r="J241" s="266"/>
    </row>
    <row r="242" spans="1:10" ht="18" customHeight="1" x14ac:dyDescent="0.2">
      <c r="A242" s="37" t="s">
        <v>71</v>
      </c>
      <c r="B242" s="265"/>
      <c r="C242" s="265"/>
      <c r="D242" s="265"/>
      <c r="E242" s="265"/>
      <c r="F242" s="36" t="s">
        <v>71</v>
      </c>
      <c r="G242" s="265"/>
      <c r="H242" s="265"/>
      <c r="I242" s="265"/>
      <c r="J242" s="266"/>
    </row>
    <row r="243" spans="1:10" ht="18" customHeight="1" x14ac:dyDescent="0.2">
      <c r="A243" s="37" t="s">
        <v>75</v>
      </c>
      <c r="B243" s="265"/>
      <c r="C243" s="265"/>
      <c r="D243" s="265"/>
      <c r="E243" s="265"/>
      <c r="F243" s="36" t="s">
        <v>75</v>
      </c>
      <c r="G243" s="265"/>
      <c r="H243" s="265"/>
      <c r="I243" s="265"/>
      <c r="J243" s="266"/>
    </row>
    <row r="244" spans="1:10" ht="18" customHeight="1" x14ac:dyDescent="0.2">
      <c r="A244" s="37" t="s">
        <v>74</v>
      </c>
      <c r="B244" s="265"/>
      <c r="C244" s="265"/>
      <c r="D244" s="265"/>
      <c r="E244" s="265"/>
      <c r="F244" s="36" t="s">
        <v>74</v>
      </c>
      <c r="G244" s="265"/>
      <c r="H244" s="265"/>
      <c r="I244" s="265"/>
      <c r="J244" s="266"/>
    </row>
    <row r="245" spans="1:10" ht="30" customHeight="1" thickBot="1" x14ac:dyDescent="0.25">
      <c r="A245" s="38" t="s">
        <v>72</v>
      </c>
      <c r="B245" s="282"/>
      <c r="C245" s="282"/>
      <c r="D245" s="282"/>
      <c r="E245" s="282"/>
      <c r="F245" s="39" t="s">
        <v>72</v>
      </c>
      <c r="G245" s="282"/>
      <c r="H245" s="282"/>
      <c r="I245" s="282"/>
      <c r="J245" s="283"/>
    </row>
  </sheetData>
  <sheetProtection algorithmName="SHA-512" hashValue="Kq9L62/9WUO/ocgr+UsxY5eBANbJuRt9ZrcHFcr1qm3fRFGz4yiI4TFNwUeHjU+/o4TF7I4A2P9S4GrVGwZx1g==" saltValue="jUe/TE+IOZ+563y1iA+VnQ==" spinCount="100000" sheet="1" formatRows="0"/>
  <mergeCells count="295">
    <mergeCell ref="A210:J210"/>
    <mergeCell ref="B211:J211"/>
    <mergeCell ref="B212:J212"/>
    <mergeCell ref="B213:J213"/>
    <mergeCell ref="B245:E245"/>
    <mergeCell ref="G245:J245"/>
    <mergeCell ref="A240:J240"/>
    <mergeCell ref="B241:E241"/>
    <mergeCell ref="G241:J241"/>
    <mergeCell ref="B242:E242"/>
    <mergeCell ref="G242:J242"/>
    <mergeCell ref="B243:E243"/>
    <mergeCell ref="G243:J243"/>
    <mergeCell ref="B244:E244"/>
    <mergeCell ref="G244:J244"/>
    <mergeCell ref="B237:E237"/>
    <mergeCell ref="G237:J237"/>
    <mergeCell ref="B238:E238"/>
    <mergeCell ref="G238:J238"/>
    <mergeCell ref="B239:E239"/>
    <mergeCell ref="G239:J239"/>
    <mergeCell ref="A214:J214"/>
    <mergeCell ref="A215:J215"/>
    <mergeCell ref="B232:E232"/>
    <mergeCell ref="G232:J232"/>
    <mergeCell ref="B233:E233"/>
    <mergeCell ref="G233:J233"/>
    <mergeCell ref="A234:J234"/>
    <mergeCell ref="B235:E235"/>
    <mergeCell ref="G235:J235"/>
    <mergeCell ref="B236:E236"/>
    <mergeCell ref="G236:J236"/>
    <mergeCell ref="B227:E227"/>
    <mergeCell ref="G227:J227"/>
    <mergeCell ref="A228:J228"/>
    <mergeCell ref="B229:E229"/>
    <mergeCell ref="G229:J229"/>
    <mergeCell ref="B230:E230"/>
    <mergeCell ref="G230:J230"/>
    <mergeCell ref="B231:E231"/>
    <mergeCell ref="G231:J231"/>
    <mergeCell ref="A222:J222"/>
    <mergeCell ref="B223:E223"/>
    <mergeCell ref="G223:J223"/>
    <mergeCell ref="B224:E224"/>
    <mergeCell ref="G224:J224"/>
    <mergeCell ref="B225:E225"/>
    <mergeCell ref="G225:J225"/>
    <mergeCell ref="B226:E226"/>
    <mergeCell ref="G226:J226"/>
    <mergeCell ref="A152:H152"/>
    <mergeCell ref="I152:J152"/>
    <mergeCell ref="A153:A160"/>
    <mergeCell ref="D153:D160"/>
    <mergeCell ref="E153:J153"/>
    <mergeCell ref="B219:E219"/>
    <mergeCell ref="B220:E220"/>
    <mergeCell ref="B221:E221"/>
    <mergeCell ref="G217:J217"/>
    <mergeCell ref="G218:J218"/>
    <mergeCell ref="G219:J219"/>
    <mergeCell ref="G220:J220"/>
    <mergeCell ref="G221:J221"/>
    <mergeCell ref="B153:B160"/>
    <mergeCell ref="C153:C160"/>
    <mergeCell ref="A168:H168"/>
    <mergeCell ref="I168:J168"/>
    <mergeCell ref="I161:J161"/>
    <mergeCell ref="A162:A167"/>
    <mergeCell ref="D162:D167"/>
    <mergeCell ref="E162:J162"/>
    <mergeCell ref="E163:J167"/>
    <mergeCell ref="E154:J160"/>
    <mergeCell ref="A202:H202"/>
    <mergeCell ref="A130:H130"/>
    <mergeCell ref="I130:J130"/>
    <mergeCell ref="A131:A138"/>
    <mergeCell ref="B131:B138"/>
    <mergeCell ref="C131:C138"/>
    <mergeCell ref="A209:J209"/>
    <mergeCell ref="A216:J216"/>
    <mergeCell ref="B217:E217"/>
    <mergeCell ref="B218:E218"/>
    <mergeCell ref="D131:D138"/>
    <mergeCell ref="E131:J131"/>
    <mergeCell ref="E132:J138"/>
    <mergeCell ref="A139:H139"/>
    <mergeCell ref="I139:J139"/>
    <mergeCell ref="A140:A143"/>
    <mergeCell ref="D140:D143"/>
    <mergeCell ref="E140:J140"/>
    <mergeCell ref="E141:J143"/>
    <mergeCell ref="A169:A176"/>
    <mergeCell ref="B169:B176"/>
    <mergeCell ref="C169:C176"/>
    <mergeCell ref="D169:D176"/>
    <mergeCell ref="E169:J169"/>
    <mergeCell ref="E170:J176"/>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E115:J116"/>
    <mergeCell ref="B105:B112"/>
    <mergeCell ref="C105:C112"/>
    <mergeCell ref="A126:H126"/>
    <mergeCell ref="I126:J126"/>
    <mergeCell ref="A127:A129"/>
    <mergeCell ref="D127:D129"/>
    <mergeCell ref="E127:J127"/>
    <mergeCell ref="E128:J129"/>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A51:A53"/>
    <mergeCell ref="D51:D53"/>
    <mergeCell ref="E51:J51"/>
    <mergeCell ref="E52:J53"/>
    <mergeCell ref="D90:D97"/>
    <mergeCell ref="E90:J90"/>
    <mergeCell ref="E91:J97"/>
    <mergeCell ref="A54:A56"/>
    <mergeCell ref="D54:D70"/>
    <mergeCell ref="E54:J54"/>
    <mergeCell ref="E55:J70"/>
    <mergeCell ref="A71:A77"/>
    <mergeCell ref="A90:A97"/>
    <mergeCell ref="B90:B97"/>
    <mergeCell ref="C90:C97"/>
    <mergeCell ref="A88:A89"/>
    <mergeCell ref="D88:D89"/>
    <mergeCell ref="E88:J88"/>
    <mergeCell ref="E89:J89"/>
    <mergeCell ref="A57:A58"/>
    <mergeCell ref="A59:A70"/>
    <mergeCell ref="B88:B89"/>
    <mergeCell ref="C88:C89"/>
    <mergeCell ref="D71:D77"/>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5:D5"/>
    <mergeCell ref="E5:J5"/>
    <mergeCell ref="A6:D6"/>
    <mergeCell ref="E6:J6"/>
    <mergeCell ref="A7:D7"/>
    <mergeCell ref="E7:G7"/>
    <mergeCell ref="H7:J7"/>
    <mergeCell ref="A8:D8"/>
    <mergeCell ref="E8:G8"/>
    <mergeCell ref="H8:J8"/>
    <mergeCell ref="A1:B1"/>
    <mergeCell ref="A2:J2"/>
    <mergeCell ref="A3:B3"/>
    <mergeCell ref="A4:B4"/>
    <mergeCell ref="C3:H3"/>
    <mergeCell ref="C4:H4"/>
    <mergeCell ref="I3:J3"/>
    <mergeCell ref="I4:J4"/>
    <mergeCell ref="I1:J1"/>
    <mergeCell ref="A21:H21"/>
    <mergeCell ref="I21:J21"/>
    <mergeCell ref="A22:A25"/>
    <mergeCell ref="D22:D25"/>
    <mergeCell ref="E22:J22"/>
    <mergeCell ref="E23:J25"/>
    <mergeCell ref="A26:H26"/>
    <mergeCell ref="I26:J26"/>
    <mergeCell ref="A27:A35"/>
    <mergeCell ref="D27:D35"/>
    <mergeCell ref="E27:J27"/>
    <mergeCell ref="E28:J35"/>
    <mergeCell ref="A45:A50"/>
    <mergeCell ref="D45:D50"/>
    <mergeCell ref="E45:J45"/>
    <mergeCell ref="E46:J50"/>
    <mergeCell ref="A36:H36"/>
    <mergeCell ref="I36:J36"/>
    <mergeCell ref="A37:A39"/>
    <mergeCell ref="D37:D39"/>
    <mergeCell ref="E37:J37"/>
    <mergeCell ref="E38:J39"/>
    <mergeCell ref="E71:J71"/>
    <mergeCell ref="E72:J77"/>
    <mergeCell ref="A85:H85"/>
    <mergeCell ref="I85:J85"/>
    <mergeCell ref="A78:A84"/>
    <mergeCell ref="D78:D84"/>
    <mergeCell ref="D86:D87"/>
    <mergeCell ref="E86:J86"/>
    <mergeCell ref="E87:J87"/>
    <mergeCell ref="C86:C87"/>
    <mergeCell ref="B86:B87"/>
    <mergeCell ref="I202:J202"/>
    <mergeCell ref="A203:A208"/>
    <mergeCell ref="D203:D208"/>
    <mergeCell ref="E203:J203"/>
    <mergeCell ref="E204:J208"/>
    <mergeCell ref="A194:H194"/>
    <mergeCell ref="I194:J194"/>
    <mergeCell ref="A195:A200"/>
    <mergeCell ref="D195:D200"/>
    <mergeCell ref="E195:J195"/>
    <mergeCell ref="E196:J200"/>
    <mergeCell ref="A201:J201"/>
    <mergeCell ref="A184:H184"/>
    <mergeCell ref="I184:J184"/>
    <mergeCell ref="A185:A193"/>
    <mergeCell ref="D185:D193"/>
    <mergeCell ref="E185:J185"/>
    <mergeCell ref="E186:J193"/>
    <mergeCell ref="A161:H161"/>
    <mergeCell ref="A40:H40"/>
    <mergeCell ref="I40:J40"/>
    <mergeCell ref="A41:A43"/>
    <mergeCell ref="D41:D43"/>
    <mergeCell ref="E41:J41"/>
    <mergeCell ref="E42:J43"/>
    <mergeCell ref="E100:J103"/>
    <mergeCell ref="A179:A183"/>
    <mergeCell ref="D179:D183"/>
    <mergeCell ref="E179:J179"/>
    <mergeCell ref="E180:J183"/>
    <mergeCell ref="A177:J177"/>
    <mergeCell ref="A178:H178"/>
    <mergeCell ref="I178:J178"/>
    <mergeCell ref="E78:J78"/>
    <mergeCell ref="E79:J84"/>
    <mergeCell ref="A86:A87"/>
  </mergeCells>
  <conditionalFormatting sqref="C1:D1 C19:E19 H19:J19 A4:J4 A6:J6 A8:J8 A10:J10 A15 A17 C127:C129 C162:C167 C179:C183 C195:C200 A13:B13 E13 G13 I13 C15 E15 G15:J15 C185:C193 C37:C39 C146:C148 C17 H17 C27:C34 C45:C84 C86 C88">
    <cfRule type="containsBlanks" dxfId="67" priority="115">
      <formula>LEN(TRIM(A1))=0</formula>
    </cfRule>
  </conditionalFormatting>
  <conditionalFormatting sqref="C150:C151">
    <cfRule type="containsBlanks" dxfId="66" priority="80">
      <formula>LEN(TRIM(C150))=0</formula>
    </cfRule>
  </conditionalFormatting>
  <conditionalFormatting sqref="C203:C207">
    <cfRule type="containsBlanks" dxfId="65" priority="74">
      <formula>LEN(TRIM(C203))=0</formula>
    </cfRule>
  </conditionalFormatting>
  <conditionalFormatting sqref="A57">
    <cfRule type="containsBlanks" dxfId="64" priority="118">
      <formula>LEN(TRIM(A57))=0</formula>
    </cfRule>
  </conditionalFormatting>
  <conditionalFormatting sqref="C41:C43">
    <cfRule type="containsBlanks" dxfId="63" priority="66">
      <formula>LEN(TRIM(C41))=0</formula>
    </cfRule>
  </conditionalFormatting>
  <conditionalFormatting sqref="C99:C103">
    <cfRule type="containsBlanks" dxfId="62" priority="64">
      <formula>LEN(TRIM(C99))=0</formula>
    </cfRule>
  </conditionalFormatting>
  <conditionalFormatting sqref="C114:C115">
    <cfRule type="containsBlanks" dxfId="61" priority="63">
      <formula>LEN(TRIM(C114))=0</formula>
    </cfRule>
  </conditionalFormatting>
  <conditionalFormatting sqref="C140:C143">
    <cfRule type="containsBlanks" dxfId="60" priority="62">
      <formula>LEN(TRIM(C140))=0</formula>
    </cfRule>
  </conditionalFormatting>
  <conditionalFormatting sqref="E1">
    <cfRule type="containsBlanks" dxfId="59" priority="60">
      <formula>LEN(TRIM(E1))=0</formula>
    </cfRule>
  </conditionalFormatting>
  <conditionalFormatting sqref="G1">
    <cfRule type="containsBlanks" dxfId="58" priority="59">
      <formula>LEN(TRIM(G1))=0</formula>
    </cfRule>
  </conditionalFormatting>
  <conditionalFormatting sqref="I1">
    <cfRule type="containsBlanks" priority="53" stopIfTrue="1">
      <formula>LEN(TRIM(I1))=0</formula>
    </cfRule>
    <cfRule type="cellIs" dxfId="57" priority="54" operator="lessThan">
      <formula>0.7</formula>
    </cfRule>
    <cfRule type="cellIs" dxfId="56" priority="55" operator="lessThan">
      <formula>0.8</formula>
    </cfRule>
    <cfRule type="cellIs" dxfId="55" priority="56" operator="lessThan">
      <formula>0.9</formula>
    </cfRule>
    <cfRule type="cellIs" dxfId="54" priority="57" operator="lessThan">
      <formula>1</formula>
    </cfRule>
    <cfRule type="cellIs" dxfId="53" priority="58" operator="equal">
      <formula>1</formula>
    </cfRule>
  </conditionalFormatting>
  <conditionalFormatting sqref="I21:J21">
    <cfRule type="containsText" dxfId="52" priority="51" operator="containsText" text="No cumple obligación">
      <formula>NOT(ISERROR(SEARCH("No cumple obligación",I21)))</formula>
    </cfRule>
    <cfRule type="containsText" dxfId="51" priority="52" operator="containsText" text="Cumple obligación">
      <formula>NOT(ISERROR(SEARCH("Cumple obligación",I21)))</formula>
    </cfRule>
  </conditionalFormatting>
  <conditionalFormatting sqref="C22:C25">
    <cfRule type="containsBlanks" dxfId="50" priority="49">
      <formula>LEN(TRIM(C22))=0</formula>
    </cfRule>
  </conditionalFormatting>
  <conditionalFormatting sqref="I26:J26">
    <cfRule type="containsText" dxfId="49" priority="47" operator="containsText" text="No cumple obligación">
      <formula>NOT(ISERROR(SEARCH("No cumple obligación",I26)))</formula>
    </cfRule>
    <cfRule type="containsText" dxfId="48" priority="48" operator="containsText" text="Cumple obligación">
      <formula>NOT(ISERROR(SEARCH("Cumple obligación",I26)))</formula>
    </cfRule>
  </conditionalFormatting>
  <conditionalFormatting sqref="I36:J36">
    <cfRule type="containsText" dxfId="47" priority="45" operator="containsText" text="No cumple obligación">
      <formula>NOT(ISERROR(SEARCH("No cumple obligación",I36)))</formula>
    </cfRule>
    <cfRule type="containsText" dxfId="46" priority="46" operator="containsText" text="Cumple obligación">
      <formula>NOT(ISERROR(SEARCH("Cumple obligación",I36)))</formula>
    </cfRule>
  </conditionalFormatting>
  <conditionalFormatting sqref="I40:J40">
    <cfRule type="containsText" dxfId="45" priority="43" operator="containsText" text="No cumple obligación">
      <formula>NOT(ISERROR(SEARCH("No cumple obligación",I40)))</formula>
    </cfRule>
    <cfRule type="containsText" dxfId="44" priority="44" operator="containsText" text="Cumple obligación">
      <formula>NOT(ISERROR(SEARCH("Cumple obligación",I40)))</formula>
    </cfRule>
  </conditionalFormatting>
  <conditionalFormatting sqref="I44:J44">
    <cfRule type="containsText" dxfId="43" priority="41" operator="containsText" text="No cumple obligación">
      <formula>NOT(ISERROR(SEARCH("No cumple obligación",I44)))</formula>
    </cfRule>
    <cfRule type="containsText" dxfId="42" priority="42" operator="containsText" text="Cumple obligación">
      <formula>NOT(ISERROR(SEARCH("Cumple obligación",I44)))</formula>
    </cfRule>
  </conditionalFormatting>
  <conditionalFormatting sqref="I85:J85">
    <cfRule type="containsText" dxfId="41" priority="39" operator="containsText" text="No cumple obligación">
      <formula>NOT(ISERROR(SEARCH("No cumple obligación",I85)))</formula>
    </cfRule>
    <cfRule type="containsText" dxfId="40" priority="40" operator="containsText" text="Cumple obligación">
      <formula>NOT(ISERROR(SEARCH("Cumple obligación",I85)))</formula>
    </cfRule>
  </conditionalFormatting>
  <conditionalFormatting sqref="I98:J98">
    <cfRule type="containsText" dxfId="39" priority="35" operator="containsText" text="No cumple obligación">
      <formula>NOT(ISERROR(SEARCH("No cumple obligación",I98)))</formula>
    </cfRule>
    <cfRule type="containsText" dxfId="38" priority="36" operator="containsText" text="Cumple obligación">
      <formula>NOT(ISERROR(SEARCH("Cumple obligación",I98)))</formula>
    </cfRule>
  </conditionalFormatting>
  <conditionalFormatting sqref="I104:J104">
    <cfRule type="containsText" dxfId="37" priority="33" operator="containsText" text="No cumple obligación">
      <formula>NOT(ISERROR(SEARCH("No cumple obligación",I104)))</formula>
    </cfRule>
    <cfRule type="containsText" dxfId="36" priority="34" operator="containsText" text="Cumple obligación">
      <formula>NOT(ISERROR(SEARCH("Cumple obligación",I104)))</formula>
    </cfRule>
  </conditionalFormatting>
  <conditionalFormatting sqref="I113:J113">
    <cfRule type="containsText" dxfId="35" priority="31" operator="containsText" text="No cumple obligación">
      <formula>NOT(ISERROR(SEARCH("No cumple obligación",I113)))</formula>
    </cfRule>
    <cfRule type="containsText" dxfId="34" priority="32" operator="containsText" text="Cumple obligación">
      <formula>NOT(ISERROR(SEARCH("Cumple obligación",I113)))</formula>
    </cfRule>
  </conditionalFormatting>
  <conditionalFormatting sqref="I117:J117">
    <cfRule type="containsText" dxfId="33" priority="29" operator="containsText" text="No cumple obligación">
      <formula>NOT(ISERROR(SEARCH("No cumple obligación",I117)))</formula>
    </cfRule>
    <cfRule type="containsText" dxfId="32" priority="30" operator="containsText" text="Cumple obligación">
      <formula>NOT(ISERROR(SEARCH("Cumple obligación",I117)))</formula>
    </cfRule>
  </conditionalFormatting>
  <conditionalFormatting sqref="I126:J126">
    <cfRule type="containsText" dxfId="31" priority="27" operator="containsText" text="No cumple obligación">
      <formula>NOT(ISERROR(SEARCH("No cumple obligación",I126)))</formula>
    </cfRule>
    <cfRule type="containsText" dxfId="30" priority="28" operator="containsText" text="Cumple obligación">
      <formula>NOT(ISERROR(SEARCH("Cumple obligación",I126)))</formula>
    </cfRule>
  </conditionalFormatting>
  <conditionalFormatting sqref="I130:J130">
    <cfRule type="containsText" dxfId="29" priority="25" operator="containsText" text="No cumple obligación">
      <formula>NOT(ISERROR(SEARCH("No cumple obligación",I130)))</formula>
    </cfRule>
    <cfRule type="containsText" dxfId="28" priority="26" operator="containsText" text="Cumple obligación">
      <formula>NOT(ISERROR(SEARCH("Cumple obligación",I130)))</formula>
    </cfRule>
  </conditionalFormatting>
  <conditionalFormatting sqref="I139:J139">
    <cfRule type="containsText" dxfId="27" priority="23" operator="containsText" text="No cumple obligación">
      <formula>NOT(ISERROR(SEARCH("No cumple obligación",I139)))</formula>
    </cfRule>
    <cfRule type="containsText" dxfId="26" priority="24" operator="containsText" text="Cumple obligación">
      <formula>NOT(ISERROR(SEARCH("Cumple obligación",I139)))</formula>
    </cfRule>
  </conditionalFormatting>
  <conditionalFormatting sqref="I145:J145">
    <cfRule type="containsText" dxfId="25" priority="21" operator="containsText" text="No cumple obligación">
      <formula>NOT(ISERROR(SEARCH("No cumple obligación",I145)))</formula>
    </cfRule>
    <cfRule type="containsText" dxfId="24" priority="22" operator="containsText" text="Cumple obligación">
      <formula>NOT(ISERROR(SEARCH("Cumple obligación",I145)))</formula>
    </cfRule>
  </conditionalFormatting>
  <conditionalFormatting sqref="I149:J149">
    <cfRule type="containsText" dxfId="23" priority="19" operator="containsText" text="No cumple obligación">
      <formula>NOT(ISERROR(SEARCH("No cumple obligación",I149)))</formula>
    </cfRule>
    <cfRule type="containsText" dxfId="22" priority="20" operator="containsText" text="Cumple obligación">
      <formula>NOT(ISERROR(SEARCH("Cumple obligación",I149)))</formula>
    </cfRule>
  </conditionalFormatting>
  <conditionalFormatting sqref="I152:J152">
    <cfRule type="containsText" dxfId="21" priority="17" operator="containsText" text="No cumple obligación">
      <formula>NOT(ISERROR(SEARCH("No cumple obligación",I152)))</formula>
    </cfRule>
    <cfRule type="containsText" dxfId="20" priority="18" operator="containsText" text="Cumple obligación">
      <formula>NOT(ISERROR(SEARCH("Cumple obligación",I152)))</formula>
    </cfRule>
  </conditionalFormatting>
  <conditionalFormatting sqref="I161:J161">
    <cfRule type="containsText" dxfId="19" priority="15" operator="containsText" text="No cumple obligación">
      <formula>NOT(ISERROR(SEARCH("No cumple obligación",I161)))</formula>
    </cfRule>
    <cfRule type="containsText" dxfId="18" priority="16" operator="containsText" text="Cumple obligación">
      <formula>NOT(ISERROR(SEARCH("Cumple obligación",I161)))</formula>
    </cfRule>
  </conditionalFormatting>
  <conditionalFormatting sqref="I168:J168">
    <cfRule type="containsText" dxfId="17" priority="13" operator="containsText" text="No cumple obligación">
      <formula>NOT(ISERROR(SEARCH("No cumple obligación",I168)))</formula>
    </cfRule>
    <cfRule type="containsText" dxfId="16" priority="14" operator="containsText" text="Cumple obligación">
      <formula>NOT(ISERROR(SEARCH("Cumple obligación",I168)))</formula>
    </cfRule>
  </conditionalFormatting>
  <conditionalFormatting sqref="I178:J178">
    <cfRule type="containsText" dxfId="15" priority="11" operator="containsText" text="No cumple obligación">
      <formula>NOT(ISERROR(SEARCH("No cumple obligación",I178)))</formula>
    </cfRule>
    <cfRule type="containsText" dxfId="14" priority="12" operator="containsText" text="Cumple obligación">
      <formula>NOT(ISERROR(SEARCH("Cumple obligación",I178)))</formula>
    </cfRule>
  </conditionalFormatting>
  <conditionalFormatting sqref="I184:J184">
    <cfRule type="containsText" dxfId="13" priority="9" operator="containsText" text="No cumple obligación">
      <formula>NOT(ISERROR(SEARCH("No cumple obligación",I184)))</formula>
    </cfRule>
    <cfRule type="containsText" dxfId="12" priority="10" operator="containsText" text="Cumple obligación">
      <formula>NOT(ISERROR(SEARCH("Cumple obligación",I184)))</formula>
    </cfRule>
  </conditionalFormatting>
  <conditionalFormatting sqref="I194:J194">
    <cfRule type="containsText" dxfId="11" priority="7" operator="containsText" text="No cumple obligación">
      <formula>NOT(ISERROR(SEARCH("No cumple obligación",I194)))</formula>
    </cfRule>
    <cfRule type="containsText" dxfId="10" priority="8" operator="containsText" text="Cumple obligación">
      <formula>NOT(ISERROR(SEARCH("Cumple obligación",I194)))</formula>
    </cfRule>
  </conditionalFormatting>
  <conditionalFormatting sqref="I202:J202">
    <cfRule type="containsText" dxfId="9" priority="5" operator="containsText" text="No cumple obligación">
      <formula>NOT(ISERROR(SEARCH("No cumple obligación",I202)))</formula>
    </cfRule>
    <cfRule type="containsText" dxfId="8" priority="6" operator="containsText" text="Cumple obligación">
      <formula>NOT(ISERROR(SEARCH("Cumple obligación",I202)))</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SEMICERRADO EXTERNADO MEDIA JORNADA SRPA&amp;R&amp;"Arial,Normal"&amp;10F13.A20.G27.P 
Versión 1 
Página &amp;P de &amp;N 
31/03/2022 
Clasificación de la Información 
Clasificada</oddHeader>
    <oddFooter>&amp;C&amp;G</oddFooter>
  </headerFooter>
  <rowBreaks count="11" manualBreakCount="11">
    <brk id="50" max="9" man="1"/>
    <brk id="70" max="9" man="1"/>
    <brk id="89" max="9" man="1"/>
    <brk id="103" max="9" man="1"/>
    <brk id="143" max="9" man="1"/>
    <brk id="151" max="9" man="1"/>
    <brk id="176" max="9" man="1"/>
    <brk id="193" max="9" man="1"/>
    <brk id="208" max="9" man="1"/>
    <brk id="213" max="9" man="1"/>
    <brk id="227"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C99:C103 C34 C45:C84 C162:C167 C146:C148 C114 C179:C183 C185:C192 C203:C204 C206:C207 C41:C42 C22:C25 C27:C29 C37:C39 C127:C129 C140 C142:C143 C150:C151 C31:C32 C195 C197:C200 C86 C88</xm:sqref>
        </x14:dataValidation>
        <x14:dataValidation type="list" allowBlank="1" showInputMessage="1" showErrorMessage="1" xr:uid="{00000000-0002-0000-0000-000004000000}">
          <x14:formula1>
            <xm:f>Tablas!$C$2</xm:f>
          </x14:formula1>
          <xm:sqref>C116 C208 C35</xm:sqref>
        </x14:dataValidation>
        <x14:dataValidation type="list" allowBlank="1" showInputMessage="1" showErrorMessage="1" xr:uid="{00000000-0002-0000-0000-000005000000}">
          <x14:formula1>
            <xm:f>Tablas!$D$2:$D$3</xm:f>
          </x14:formula1>
          <xm:sqref>D90:D97 D105:D112 D153:D160</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C205 C141 C33 C43 C115 C193 C196</xm:sqref>
        </x14:dataValidation>
        <x14:dataValidation type="list" allowBlank="1" showInputMessage="1" showErrorMessage="1" xr:uid="{00000000-0002-0000-0000-000008000000}">
          <x14:formula1>
            <xm:f>Tablas!$D$2:$D$4</xm:f>
          </x14:formula1>
          <xm:sqref>D118:D125 D131:D138 D169:D176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I1" zoomScale="60" zoomScaleNormal="60" workbookViewId="0">
      <pane ySplit="9" topLeftCell="A10" activePane="bottomLeft" state="frozen"/>
      <selection pane="bottomLeft" activeCell="JI10" sqref="JI10"/>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291"/>
      <c r="B1" s="298" t="s">
        <v>343</v>
      </c>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c r="DK1" s="299"/>
      <c r="DL1" s="299"/>
      <c r="DM1" s="299"/>
      <c r="DN1" s="299"/>
      <c r="DO1" s="299"/>
      <c r="DP1" s="299"/>
      <c r="DQ1" s="299"/>
      <c r="DR1" s="299"/>
      <c r="DS1" s="299"/>
      <c r="DT1" s="299"/>
      <c r="DU1" s="299"/>
      <c r="DV1" s="299"/>
      <c r="DW1" s="299"/>
      <c r="DX1" s="299"/>
      <c r="DY1" s="299"/>
      <c r="DZ1" s="299"/>
      <c r="EA1" s="299"/>
      <c r="EB1" s="299"/>
      <c r="EC1" s="299"/>
      <c r="ED1" s="299"/>
      <c r="EE1" s="299"/>
      <c r="EF1" s="299"/>
      <c r="EG1" s="299"/>
      <c r="EH1" s="299"/>
      <c r="EI1" s="299"/>
      <c r="EJ1" s="299"/>
      <c r="EK1" s="299"/>
      <c r="EL1" s="299"/>
      <c r="EM1" s="299"/>
      <c r="EN1" s="299"/>
      <c r="EO1" s="299"/>
      <c r="EP1" s="299"/>
      <c r="EQ1" s="299"/>
      <c r="ER1" s="299"/>
      <c r="ES1" s="299"/>
      <c r="ET1" s="299"/>
      <c r="EU1" s="299"/>
      <c r="EV1" s="299"/>
      <c r="EW1" s="299"/>
      <c r="EX1" s="299"/>
      <c r="EY1" s="299"/>
      <c r="EZ1" s="299"/>
      <c r="FA1" s="299"/>
      <c r="FB1" s="299"/>
      <c r="FC1" s="299"/>
      <c r="FD1" s="299"/>
      <c r="FE1" s="299"/>
      <c r="FF1" s="299"/>
      <c r="FG1" s="299"/>
      <c r="FH1" s="299"/>
      <c r="FI1" s="299"/>
      <c r="FJ1" s="299"/>
      <c r="FK1" s="299"/>
      <c r="FL1" s="299"/>
      <c r="FM1" s="299"/>
      <c r="FN1" s="299"/>
      <c r="FO1" s="299"/>
      <c r="FP1" s="299"/>
      <c r="FQ1" s="299"/>
      <c r="FR1" s="299"/>
      <c r="FS1" s="299"/>
      <c r="FT1" s="299"/>
      <c r="FU1" s="299"/>
      <c r="FV1" s="299"/>
      <c r="FW1" s="299"/>
      <c r="FX1" s="299"/>
      <c r="FY1" s="299"/>
      <c r="FZ1" s="299"/>
      <c r="GA1" s="299"/>
      <c r="GB1" s="299"/>
      <c r="GC1" s="299"/>
      <c r="GD1" s="299"/>
      <c r="GE1" s="299"/>
      <c r="GF1" s="299"/>
      <c r="GG1" s="299"/>
      <c r="GH1" s="299"/>
      <c r="GI1" s="299"/>
      <c r="GJ1" s="299"/>
      <c r="GK1" s="299"/>
      <c r="GL1" s="299"/>
      <c r="GM1" s="299"/>
      <c r="GN1" s="299"/>
      <c r="GO1" s="299"/>
      <c r="GP1" s="299"/>
      <c r="GQ1" s="299"/>
      <c r="GR1" s="299"/>
      <c r="GS1" s="299"/>
      <c r="GT1" s="299"/>
      <c r="GU1" s="299"/>
      <c r="GV1" s="299"/>
      <c r="GW1" s="299"/>
      <c r="GX1" s="299"/>
      <c r="GY1" s="299"/>
      <c r="GZ1" s="299"/>
      <c r="HA1" s="299"/>
      <c r="HB1" s="299"/>
      <c r="HC1" s="299"/>
      <c r="HD1" s="299"/>
      <c r="HE1" s="299"/>
      <c r="HF1" s="299"/>
      <c r="HG1" s="299"/>
      <c r="HH1" s="299"/>
      <c r="HI1" s="299"/>
      <c r="HJ1" s="299"/>
      <c r="HK1" s="299"/>
      <c r="HL1" s="299"/>
      <c r="HM1" s="299"/>
      <c r="HN1" s="299"/>
      <c r="HO1" s="299"/>
      <c r="HP1" s="299"/>
      <c r="HQ1" s="299"/>
      <c r="HR1" s="299"/>
      <c r="HS1" s="299"/>
      <c r="HT1" s="299"/>
      <c r="HU1" s="299"/>
      <c r="HV1" s="299"/>
      <c r="HW1" s="299"/>
      <c r="HX1" s="299"/>
      <c r="HY1" s="299"/>
      <c r="HZ1" s="299"/>
      <c r="IA1" s="299"/>
      <c r="IB1" s="299"/>
      <c r="IC1" s="299"/>
      <c r="ID1" s="299"/>
      <c r="IE1" s="299"/>
      <c r="IF1" s="299"/>
      <c r="IG1" s="299"/>
      <c r="IH1" s="299"/>
      <c r="II1" s="299"/>
      <c r="IJ1" s="299"/>
      <c r="IK1" s="299"/>
      <c r="IL1" s="299"/>
      <c r="IM1" s="299"/>
      <c r="IN1" s="299"/>
      <c r="IO1" s="299"/>
      <c r="IP1" s="299"/>
      <c r="IQ1" s="299"/>
      <c r="IR1" s="299"/>
      <c r="IS1" s="299"/>
      <c r="IT1" s="299"/>
      <c r="IU1" s="299"/>
      <c r="IV1" s="299"/>
      <c r="IW1" s="299"/>
      <c r="IX1" s="299"/>
      <c r="IY1" s="299"/>
      <c r="IZ1" s="299"/>
      <c r="JA1" s="299"/>
      <c r="JB1" s="299"/>
      <c r="JC1" s="299"/>
      <c r="JD1" s="299"/>
      <c r="JE1" s="299"/>
      <c r="JF1" s="299"/>
      <c r="JG1" s="299"/>
      <c r="JH1" s="299"/>
      <c r="JI1" s="299"/>
      <c r="JJ1" s="299"/>
      <c r="JK1" s="299"/>
      <c r="JL1" s="299"/>
      <c r="JM1" s="299"/>
      <c r="JN1" s="299"/>
      <c r="JO1" s="299"/>
      <c r="JP1" s="299"/>
      <c r="JQ1" s="299"/>
      <c r="JR1" s="299"/>
      <c r="JS1" s="299"/>
      <c r="JT1" s="299"/>
      <c r="JU1" s="299"/>
      <c r="JV1" s="300"/>
      <c r="JW1" s="99" t="s">
        <v>388</v>
      </c>
      <c r="JX1" s="53">
        <v>44651</v>
      </c>
    </row>
    <row r="2" spans="1:297" ht="30" customHeight="1" x14ac:dyDescent="0.25">
      <c r="A2" s="292"/>
      <c r="B2" s="301"/>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3"/>
      <c r="JW2" s="100" t="s">
        <v>278</v>
      </c>
      <c r="JX2" s="43" t="s">
        <v>154</v>
      </c>
    </row>
    <row r="3" spans="1:297" ht="30" customHeight="1" thickBot="1" x14ac:dyDescent="0.3">
      <c r="A3" s="293"/>
      <c r="B3" s="304"/>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6"/>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7"/>
      <c r="JW3" s="296" t="s">
        <v>153</v>
      </c>
      <c r="JX3" s="297"/>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324</v>
      </c>
      <c r="BB5" s="80" t="s">
        <v>324</v>
      </c>
      <c r="BC5" s="79" t="s">
        <v>325</v>
      </c>
      <c r="BD5" s="81" t="s">
        <v>326</v>
      </c>
      <c r="BE5" s="82" t="s">
        <v>327</v>
      </c>
      <c r="BF5" s="82" t="s">
        <v>327</v>
      </c>
      <c r="BG5" s="82" t="s">
        <v>327</v>
      </c>
      <c r="BH5" s="82" t="s">
        <v>327</v>
      </c>
      <c r="BI5" s="82" t="s">
        <v>327</v>
      </c>
      <c r="BJ5" s="83" t="s">
        <v>328</v>
      </c>
      <c r="BK5" s="83" t="s">
        <v>328</v>
      </c>
      <c r="BL5" s="83" t="s">
        <v>328</v>
      </c>
      <c r="BM5" s="83" t="s">
        <v>328</v>
      </c>
      <c r="BN5" s="83" t="s">
        <v>328</v>
      </c>
      <c r="BO5" s="80" t="s">
        <v>324</v>
      </c>
      <c r="BP5" s="80" t="s">
        <v>324</v>
      </c>
      <c r="BQ5" s="84" t="s">
        <v>329</v>
      </c>
      <c r="BR5" s="84" t="s">
        <v>329</v>
      </c>
      <c r="BS5" s="40" t="s">
        <v>330</v>
      </c>
      <c r="BT5" s="84" t="s">
        <v>329</v>
      </c>
      <c r="BU5" s="84" t="s">
        <v>329</v>
      </c>
      <c r="BV5" s="40" t="s">
        <v>330</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294" t="s">
        <v>344</v>
      </c>
      <c r="IH7" s="294"/>
      <c r="II7" s="294"/>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295" t="s">
        <v>311</v>
      </c>
      <c r="JZ7" s="295"/>
      <c r="KA7" s="295"/>
      <c r="KB7" s="295"/>
      <c r="KC7" s="295"/>
      <c r="KD7" s="295"/>
      <c r="KE7" s="295"/>
    </row>
    <row r="8" spans="1:297" ht="15" customHeight="1" x14ac:dyDescent="0.25">
      <c r="D8" s="290" t="s">
        <v>2</v>
      </c>
      <c r="E8" s="290"/>
      <c r="F8" s="290"/>
      <c r="G8" s="290"/>
      <c r="H8" s="290"/>
      <c r="I8" s="290"/>
      <c r="J8" s="290"/>
      <c r="K8" s="290"/>
      <c r="L8" s="290"/>
      <c r="M8" s="290"/>
      <c r="N8" s="290"/>
      <c r="O8" s="45"/>
      <c r="P8" s="290" t="s">
        <v>14</v>
      </c>
      <c r="Q8" s="290"/>
      <c r="R8" s="290"/>
      <c r="S8" s="290"/>
      <c r="T8" s="290"/>
      <c r="U8" s="290"/>
      <c r="V8" s="290"/>
      <c r="W8" s="290"/>
      <c r="X8" s="290"/>
      <c r="Y8" s="290"/>
      <c r="Z8" s="290"/>
      <c r="AA8" s="57"/>
      <c r="AB8" s="290" t="s">
        <v>66</v>
      </c>
      <c r="AC8" s="290"/>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294"/>
      <c r="IH8" s="294"/>
      <c r="II8" s="294"/>
      <c r="IJ8" s="115"/>
      <c r="IK8" s="290" t="s">
        <v>144</v>
      </c>
      <c r="IL8" s="290"/>
      <c r="IM8" s="290"/>
      <c r="IN8" s="290"/>
      <c r="IO8" s="290" t="s">
        <v>145</v>
      </c>
      <c r="IP8" s="290"/>
      <c r="IQ8" s="290"/>
      <c r="IR8" s="290"/>
      <c r="IS8" s="290" t="s">
        <v>146</v>
      </c>
      <c r="IT8" s="290"/>
      <c r="IU8" s="290"/>
      <c r="IV8" s="290"/>
      <c r="IW8" s="290" t="s">
        <v>147</v>
      </c>
      <c r="IX8" s="290"/>
      <c r="IY8" s="290"/>
      <c r="IZ8" s="290"/>
      <c r="JA8" s="290" t="s">
        <v>148</v>
      </c>
      <c r="JB8" s="290"/>
      <c r="JC8" s="290"/>
      <c r="JD8" s="290"/>
      <c r="JE8" s="290" t="s">
        <v>149</v>
      </c>
      <c r="JF8" s="290"/>
      <c r="JG8" s="290"/>
      <c r="JH8" s="290"/>
      <c r="JI8" s="290" t="s">
        <v>150</v>
      </c>
      <c r="JJ8" s="290"/>
      <c r="JK8" s="290"/>
      <c r="JL8" s="290"/>
      <c r="JM8" s="290" t="s">
        <v>151</v>
      </c>
      <c r="JN8" s="290"/>
      <c r="JO8" s="290"/>
      <c r="JP8" s="290"/>
      <c r="JQ8" s="290" t="s">
        <v>163</v>
      </c>
      <c r="JR8" s="290"/>
      <c r="JS8" s="290"/>
      <c r="JT8" s="290"/>
      <c r="JU8" s="290" t="s">
        <v>162</v>
      </c>
      <c r="JV8" s="290"/>
      <c r="JW8" s="290"/>
      <c r="JX8" s="290"/>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332</v>
      </c>
      <c r="AI9" s="34" t="s">
        <v>333</v>
      </c>
      <c r="AJ9" s="52" t="s">
        <v>177</v>
      </c>
      <c r="AK9" s="34" t="s">
        <v>178</v>
      </c>
      <c r="AL9" s="34" t="s">
        <v>294</v>
      </c>
      <c r="AM9" s="34" t="s">
        <v>180</v>
      </c>
      <c r="AN9" s="34" t="s">
        <v>296</v>
      </c>
      <c r="AO9" s="34" t="s">
        <v>182</v>
      </c>
      <c r="AP9" s="34" t="s">
        <v>184</v>
      </c>
      <c r="AQ9" s="34" t="s">
        <v>186</v>
      </c>
      <c r="AR9" s="34" t="s">
        <v>187</v>
      </c>
      <c r="AS9" s="34" t="s">
        <v>302</v>
      </c>
      <c r="AT9" s="34" t="s">
        <v>188</v>
      </c>
      <c r="AU9" s="34" t="s">
        <v>271</v>
      </c>
      <c r="AV9" s="34" t="s">
        <v>189</v>
      </c>
      <c r="AW9" s="34" t="s">
        <v>299</v>
      </c>
      <c r="AX9" s="34" t="s">
        <v>300</v>
      </c>
      <c r="AY9" s="34" t="s">
        <v>58</v>
      </c>
      <c r="AZ9" s="34" t="s">
        <v>272</v>
      </c>
      <c r="BA9" s="40" t="s">
        <v>286</v>
      </c>
      <c r="BB9" s="40" t="s">
        <v>287</v>
      </c>
      <c r="BC9" s="40" t="s">
        <v>288</v>
      </c>
      <c r="BD9" s="40" t="s">
        <v>166</v>
      </c>
      <c r="BE9" s="40" t="s">
        <v>167</v>
      </c>
      <c r="BF9" s="40" t="s">
        <v>168</v>
      </c>
      <c r="BG9" s="40" t="s">
        <v>169</v>
      </c>
      <c r="BH9" s="40" t="s">
        <v>170</v>
      </c>
      <c r="BI9" s="40" t="s">
        <v>171</v>
      </c>
      <c r="BJ9" s="40" t="s">
        <v>172</v>
      </c>
      <c r="BK9" s="52" t="s">
        <v>173</v>
      </c>
      <c r="BL9" s="40" t="s">
        <v>174</v>
      </c>
      <c r="BM9" s="52" t="s">
        <v>175</v>
      </c>
      <c r="BN9" s="40" t="s">
        <v>176</v>
      </c>
      <c r="BO9" s="52" t="s">
        <v>177</v>
      </c>
      <c r="BP9" s="40" t="s">
        <v>178</v>
      </c>
      <c r="BQ9" s="40" t="s">
        <v>294</v>
      </c>
      <c r="BR9" s="40" t="s">
        <v>180</v>
      </c>
      <c r="BS9" s="40" t="s">
        <v>296</v>
      </c>
      <c r="BT9" s="40" t="s">
        <v>182</v>
      </c>
      <c r="BU9" s="40" t="s">
        <v>184</v>
      </c>
      <c r="BV9" s="40" t="s">
        <v>186</v>
      </c>
      <c r="BW9" s="40" t="s">
        <v>187</v>
      </c>
      <c r="BX9" s="40" t="s">
        <v>302</v>
      </c>
      <c r="BY9" s="40" t="s">
        <v>188</v>
      </c>
      <c r="BZ9" s="40" t="s">
        <v>304</v>
      </c>
      <c r="CA9" s="40" t="s">
        <v>190</v>
      </c>
      <c r="CB9" s="40" t="s">
        <v>299</v>
      </c>
      <c r="CC9" s="40" t="s">
        <v>300</v>
      </c>
      <c r="CD9" s="40" t="s">
        <v>58</v>
      </c>
      <c r="CE9" s="40" t="s">
        <v>273</v>
      </c>
      <c r="CF9" s="42" t="s">
        <v>334</v>
      </c>
      <c r="CG9" s="42" t="s">
        <v>335</v>
      </c>
      <c r="CH9" s="42" t="s">
        <v>336</v>
      </c>
      <c r="CI9" s="42" t="s">
        <v>191</v>
      </c>
      <c r="CJ9" s="42" t="s">
        <v>192</v>
      </c>
      <c r="CK9" s="42" t="s">
        <v>193</v>
      </c>
      <c r="CL9" s="42" t="s">
        <v>194</v>
      </c>
      <c r="CM9" s="42" t="s">
        <v>195</v>
      </c>
      <c r="CN9" s="42" t="s">
        <v>196</v>
      </c>
      <c r="CO9" s="42" t="s">
        <v>197</v>
      </c>
      <c r="CP9" s="52" t="s">
        <v>198</v>
      </c>
      <c r="CQ9" s="42" t="s">
        <v>199</v>
      </c>
      <c r="CR9" s="52" t="s">
        <v>200</v>
      </c>
      <c r="CS9" s="42" t="s">
        <v>201</v>
      </c>
      <c r="CT9" s="52" t="s">
        <v>202</v>
      </c>
      <c r="CU9" s="42" t="s">
        <v>203</v>
      </c>
      <c r="CV9" s="42" t="s">
        <v>337</v>
      </c>
      <c r="CW9" s="42" t="s">
        <v>204</v>
      </c>
      <c r="CX9" s="42" t="s">
        <v>338</v>
      </c>
      <c r="CY9" s="42" t="s">
        <v>205</v>
      </c>
      <c r="CZ9" s="42" t="s">
        <v>206</v>
      </c>
      <c r="DA9" s="42" t="s">
        <v>207</v>
      </c>
      <c r="DB9" s="42" t="s">
        <v>208</v>
      </c>
      <c r="DC9" s="42" t="s">
        <v>339</v>
      </c>
      <c r="DD9" s="42" t="s">
        <v>209</v>
      </c>
      <c r="DE9" s="42" t="s">
        <v>340</v>
      </c>
      <c r="DF9" s="42" t="s">
        <v>210</v>
      </c>
      <c r="DG9" s="42" t="s">
        <v>341</v>
      </c>
      <c r="DH9" s="42" t="s">
        <v>342</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310</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51" t="s">
        <v>247</v>
      </c>
      <c r="FS9" s="41" t="s">
        <v>248</v>
      </c>
      <c r="FT9" s="51" t="s">
        <v>249</v>
      </c>
      <c r="FU9" s="51" t="s">
        <v>250</v>
      </c>
      <c r="FV9" s="51" t="s">
        <v>251</v>
      </c>
      <c r="FW9" s="51" t="s">
        <v>258</v>
      </c>
      <c r="FX9" s="51" t="s">
        <v>259</v>
      </c>
      <c r="FY9" s="41" t="s">
        <v>252</v>
      </c>
      <c r="FZ9" s="51" t="s">
        <v>253</v>
      </c>
      <c r="GA9" s="51" t="s">
        <v>254</v>
      </c>
      <c r="GB9" s="51" t="s">
        <v>255</v>
      </c>
      <c r="GC9" s="51" t="s">
        <v>256</v>
      </c>
      <c r="GD9" s="51" t="s">
        <v>257</v>
      </c>
      <c r="GE9" s="51" t="s">
        <v>260</v>
      </c>
      <c r="GF9" s="51" t="s">
        <v>108</v>
      </c>
      <c r="GG9" s="51" t="s">
        <v>109</v>
      </c>
      <c r="GH9" s="5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305</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307</v>
      </c>
      <c r="HU9" s="41" t="s">
        <v>308</v>
      </c>
      <c r="HV9" s="41" t="s">
        <v>137</v>
      </c>
      <c r="HW9" s="41" t="s">
        <v>138</v>
      </c>
      <c r="HX9" s="41" t="s">
        <v>139</v>
      </c>
      <c r="HY9" s="41" t="s">
        <v>140</v>
      </c>
      <c r="HZ9" s="41" t="s">
        <v>164</v>
      </c>
      <c r="IA9" s="41" t="s">
        <v>165</v>
      </c>
      <c r="IB9" s="41" t="s">
        <v>141</v>
      </c>
      <c r="IC9" s="41" t="s">
        <v>142</v>
      </c>
      <c r="ID9" s="41" t="s">
        <v>275</v>
      </c>
      <c r="IE9" s="41" t="s">
        <v>276</v>
      </c>
      <c r="IF9" s="41" t="s">
        <v>277</v>
      </c>
      <c r="IG9" s="116" t="s">
        <v>346</v>
      </c>
      <c r="IH9" s="116" t="s">
        <v>347</v>
      </c>
      <c r="II9" s="116" t="s">
        <v>348</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312</v>
      </c>
      <c r="JZ9" s="80" t="s">
        <v>313</v>
      </c>
      <c r="KA9" s="81" t="s">
        <v>314</v>
      </c>
      <c r="KB9" s="82" t="s">
        <v>315</v>
      </c>
      <c r="KC9" s="83" t="s">
        <v>316</v>
      </c>
      <c r="KD9" s="84" t="s">
        <v>317</v>
      </c>
      <c r="KE9" s="40" t="s">
        <v>318</v>
      </c>
      <c r="KF9" s="85" t="s">
        <v>319</v>
      </c>
      <c r="KG9" s="86" t="s">
        <v>320</v>
      </c>
      <c r="KH9" s="87" t="s">
        <v>321</v>
      </c>
      <c r="KI9" s="109" t="s">
        <v>70</v>
      </c>
      <c r="KJ9" s="110" t="s">
        <v>322</v>
      </c>
      <c r="KK9" s="111" t="s">
        <v>323</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52"/>
      <c r="AK10" s="26" t="str">
        <f>+Registro!I98</f>
        <v>Valide todas las variables</v>
      </c>
      <c r="AL10" s="26" t="str">
        <f>+Registro!I104</f>
        <v>Valide todas las variables</v>
      </c>
      <c r="AM10" s="26" t="str">
        <f>+Registro!I113</f>
        <v>Valide todas las variables</v>
      </c>
      <c r="AN10" s="26" t="str">
        <f>+Registro!I117</f>
        <v>Valide todas las variables</v>
      </c>
      <c r="AO10" s="26" t="str">
        <f>+Registro!I126</f>
        <v>Valide todas las variables</v>
      </c>
      <c r="AP10" s="26" t="str">
        <f>+Registro!I130</f>
        <v>Valide todas las variables</v>
      </c>
      <c r="AQ10" s="26" t="str">
        <f>+Registro!I139</f>
        <v>Valide todas las variables</v>
      </c>
      <c r="AR10" s="26" t="str">
        <f>+Registro!I145</f>
        <v>Valide todas las variables</v>
      </c>
      <c r="AS10" s="26" t="str">
        <f>+Registro!I149</f>
        <v>Valide todas las variables</v>
      </c>
      <c r="AT10" s="26" t="str">
        <f>+Registro!I152</f>
        <v>Valide todas las variables</v>
      </c>
      <c r="AU10" s="26" t="str">
        <f>+Registro!I161</f>
        <v>Valide todas las variables</v>
      </c>
      <c r="AV10" s="26" t="str">
        <f>+Registro!I168</f>
        <v>Valide todas las variables</v>
      </c>
      <c r="AW10" s="26" t="str">
        <f>+Registro!I178</f>
        <v>Valide todas las variables</v>
      </c>
      <c r="AX10" s="26" t="str">
        <f>+Registro!I184</f>
        <v>Valide todas las variables</v>
      </c>
      <c r="AY10" s="26" t="str">
        <f>+Registro!I194</f>
        <v>Valide todas las variables</v>
      </c>
      <c r="AZ10" s="26" t="str">
        <f>+Registro!I202</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52"/>
      <c r="BL10" s="26" t="str">
        <f>+Registro!D88</f>
        <v>Valide todos los criterios</v>
      </c>
      <c r="BM10" s="52"/>
      <c r="BN10" s="26">
        <f>+Registro!D90</f>
        <v>0</v>
      </c>
      <c r="BO10" s="52"/>
      <c r="BP10" s="26" t="str">
        <f>+Registro!D99</f>
        <v>Valide todos los criterios</v>
      </c>
      <c r="BQ10" s="26">
        <f>+Registro!D105</f>
        <v>0</v>
      </c>
      <c r="BR10" s="26" t="str">
        <f>+Registro!D114</f>
        <v>Valide todos los criterios</v>
      </c>
      <c r="BS10" s="26">
        <f>+Registro!D118</f>
        <v>0</v>
      </c>
      <c r="BT10" s="26" t="str">
        <f>+Registro!D127</f>
        <v>Valide todos los criterios</v>
      </c>
      <c r="BU10" s="26">
        <f>+Registro!D131</f>
        <v>0</v>
      </c>
      <c r="BV10" s="26" t="str">
        <f>+Registro!D140</f>
        <v>Valide todos los criterios</v>
      </c>
      <c r="BW10" s="26" t="str">
        <f>+Registro!D146</f>
        <v>Valide todos los criterios</v>
      </c>
      <c r="BX10" s="26" t="str">
        <f>+Registro!D150</f>
        <v>Valide todos los criterios</v>
      </c>
      <c r="BY10" s="26">
        <f>+Registro!D153</f>
        <v>0</v>
      </c>
      <c r="BZ10" s="26" t="str">
        <f>+Registro!D162</f>
        <v>Valide todos los criterios</v>
      </c>
      <c r="CA10" s="26">
        <f>+Registro!D169</f>
        <v>0</v>
      </c>
      <c r="CB10" s="26" t="str">
        <f>+Registro!D179</f>
        <v>Valide todos los criterios</v>
      </c>
      <c r="CC10" s="26" t="str">
        <f>+Registro!D185</f>
        <v>Valide todos los criterios</v>
      </c>
      <c r="CD10" s="26" t="str">
        <f>+Registro!D195</f>
        <v>Valide todos los criterios</v>
      </c>
      <c r="CE10" s="26" t="str">
        <f>+Registro!D203</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52"/>
      <c r="CQ10" s="26">
        <f>+Registro!E89</f>
        <v>0</v>
      </c>
      <c r="CR10" s="52"/>
      <c r="CS10" s="26">
        <f>+Registro!E91</f>
        <v>0</v>
      </c>
      <c r="CT10" s="52"/>
      <c r="CU10" s="26">
        <f>+Registro!E100</f>
        <v>0</v>
      </c>
      <c r="CV10" s="26">
        <f>+Registro!E106</f>
        <v>0</v>
      </c>
      <c r="CW10" s="26">
        <f>+Registro!E115</f>
        <v>0</v>
      </c>
      <c r="CX10" s="26">
        <f>+Registro!E119</f>
        <v>0</v>
      </c>
      <c r="CY10" s="26">
        <f>+Registro!E128</f>
        <v>0</v>
      </c>
      <c r="CZ10" s="26">
        <f>+Registro!E132</f>
        <v>0</v>
      </c>
      <c r="DA10" s="26">
        <f>+Registro!E141</f>
        <v>0</v>
      </c>
      <c r="DB10" s="26">
        <f>+Registro!E147</f>
        <v>0</v>
      </c>
      <c r="DC10" s="26">
        <f>+Registro!E151</f>
        <v>0</v>
      </c>
      <c r="DD10" s="26">
        <f>+Registro!E154</f>
        <v>0</v>
      </c>
      <c r="DE10" s="26">
        <f>+Registro!E163</f>
        <v>0</v>
      </c>
      <c r="DF10" s="26">
        <f>+Registro!E170</f>
        <v>0</v>
      </c>
      <c r="DG10" s="26">
        <f>+Registro!E180</f>
        <v>0</v>
      </c>
      <c r="DH10" s="26">
        <f>+Registro!E186</f>
        <v>0</v>
      </c>
      <c r="DI10" s="26">
        <f>+Registro!E196</f>
        <v>0</v>
      </c>
      <c r="DJ10" s="26">
        <f>+Registro!E204</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52"/>
      <c r="FS10" s="26">
        <f>+Registro!C86</f>
        <v>0</v>
      </c>
      <c r="FT10" s="52"/>
      <c r="FU10" s="52"/>
      <c r="FV10" s="52"/>
      <c r="FW10" s="52"/>
      <c r="FX10" s="52"/>
      <c r="FY10" s="26">
        <f>+Registro!C88</f>
        <v>0</v>
      </c>
      <c r="FZ10" s="52"/>
      <c r="GA10" s="52"/>
      <c r="GB10" s="52"/>
      <c r="GC10" s="52"/>
      <c r="GD10" s="52"/>
      <c r="GE10" s="52"/>
      <c r="GF10" s="52"/>
      <c r="GG10" s="52"/>
      <c r="GH10" s="52"/>
      <c r="GI10" s="26">
        <f>+Registro!C99</f>
        <v>0</v>
      </c>
      <c r="GJ10" s="26">
        <f>+Registro!C100</f>
        <v>0</v>
      </c>
      <c r="GK10" s="26">
        <f>+Registro!C101</f>
        <v>0</v>
      </c>
      <c r="GL10" s="26">
        <f>+Registro!C102</f>
        <v>0</v>
      </c>
      <c r="GM10" s="26">
        <f>+Registro!C103</f>
        <v>0</v>
      </c>
      <c r="GN10" s="26">
        <f>+Registro!C114</f>
        <v>0</v>
      </c>
      <c r="GO10" s="26">
        <f>+Registro!C115</f>
        <v>0</v>
      </c>
      <c r="GP10" s="26">
        <f>+Registro!C127</f>
        <v>0</v>
      </c>
      <c r="GQ10" s="26">
        <f>+Registro!C128</f>
        <v>0</v>
      </c>
      <c r="GR10" s="26">
        <f>+Registro!C129</f>
        <v>0</v>
      </c>
      <c r="GS10" s="26">
        <f>+Registro!C140</f>
        <v>0</v>
      </c>
      <c r="GT10" s="26">
        <f>+Registro!C141</f>
        <v>0</v>
      </c>
      <c r="GU10" s="26">
        <f>+Registro!C142</f>
        <v>0</v>
      </c>
      <c r="GV10" s="26">
        <f>+Registro!C143</f>
        <v>0</v>
      </c>
      <c r="GW10" s="26">
        <f>+Registro!C146</f>
        <v>0</v>
      </c>
      <c r="GX10" s="26">
        <f>+Registro!C147</f>
        <v>0</v>
      </c>
      <c r="GY10" s="26">
        <f>+Registro!C148</f>
        <v>0</v>
      </c>
      <c r="GZ10" s="26">
        <f>+Registro!C150</f>
        <v>0</v>
      </c>
      <c r="HA10" s="26">
        <f>+Registro!C151</f>
        <v>0</v>
      </c>
      <c r="HB10" s="26">
        <f>+Registro!C162</f>
        <v>0</v>
      </c>
      <c r="HC10" s="26">
        <f>+Registro!C163</f>
        <v>0</v>
      </c>
      <c r="HD10" s="26">
        <f>+Registro!C164</f>
        <v>0</v>
      </c>
      <c r="HE10" s="26">
        <f>+Registro!C165</f>
        <v>0</v>
      </c>
      <c r="HF10" s="26">
        <f>+Registro!C166</f>
        <v>0</v>
      </c>
      <c r="HG10" s="26">
        <f>+Registro!C167</f>
        <v>0</v>
      </c>
      <c r="HH10" s="26">
        <f>+Registro!C179</f>
        <v>0</v>
      </c>
      <c r="HI10" s="26">
        <f>+Registro!C180</f>
        <v>0</v>
      </c>
      <c r="HJ10" s="26">
        <f>+Registro!C181</f>
        <v>0</v>
      </c>
      <c r="HK10" s="26">
        <f>+Registro!C182</f>
        <v>0</v>
      </c>
      <c r="HL10" s="26">
        <f>+Registro!C183</f>
        <v>0</v>
      </c>
      <c r="HM10" s="26">
        <f>+Registro!C185</f>
        <v>0</v>
      </c>
      <c r="HN10" s="26">
        <f>+Registro!C186</f>
        <v>0</v>
      </c>
      <c r="HO10" s="26">
        <f>+Registro!C187</f>
        <v>0</v>
      </c>
      <c r="HP10" s="26">
        <f>+Registro!C188</f>
        <v>0</v>
      </c>
      <c r="HQ10" s="26">
        <f>+Registro!C189</f>
        <v>0</v>
      </c>
      <c r="HR10" s="26">
        <f>+Registro!C190</f>
        <v>0</v>
      </c>
      <c r="HS10" s="26">
        <f>+Registro!C191</f>
        <v>0</v>
      </c>
      <c r="HT10" s="26">
        <f>+Registro!C192</f>
        <v>0</v>
      </c>
      <c r="HU10" s="26">
        <f>+Registro!C193</f>
        <v>0</v>
      </c>
      <c r="HV10" s="26">
        <f>+Registro!C195</f>
        <v>0</v>
      </c>
      <c r="HW10" s="26">
        <f>+Registro!C196</f>
        <v>0</v>
      </c>
      <c r="HX10" s="26">
        <f>+Registro!C197</f>
        <v>0</v>
      </c>
      <c r="HY10" s="26">
        <f>+Registro!C198</f>
        <v>0</v>
      </c>
      <c r="HZ10" s="26">
        <f>+Registro!C199</f>
        <v>0</v>
      </c>
      <c r="IA10" s="26">
        <f>+Registro!C200</f>
        <v>0</v>
      </c>
      <c r="IB10" s="26">
        <f>+Registro!C203</f>
        <v>0</v>
      </c>
      <c r="IC10" s="26">
        <f>+Registro!C204</f>
        <v>0</v>
      </c>
      <c r="ID10" s="26">
        <f>+Registro!C205</f>
        <v>0</v>
      </c>
      <c r="IE10" s="26">
        <f>+Registro!C206</f>
        <v>0</v>
      </c>
      <c r="IF10" s="26">
        <f>+Registro!C207</f>
        <v>0</v>
      </c>
      <c r="IG10" s="29">
        <f>+Registro!B211</f>
        <v>0</v>
      </c>
      <c r="IH10" s="29">
        <f>+Registro!B212</f>
        <v>0</v>
      </c>
      <c r="II10" s="29">
        <f>+Registro!B213</f>
        <v>0</v>
      </c>
      <c r="IJ10" s="29">
        <f>+Registro!A215</f>
        <v>0</v>
      </c>
      <c r="IK10" s="29">
        <f>+Registro!B217</f>
        <v>0</v>
      </c>
      <c r="IL10" s="29">
        <f>+Registro!B218</f>
        <v>0</v>
      </c>
      <c r="IM10" s="29">
        <f>+Registro!B219</f>
        <v>0</v>
      </c>
      <c r="IN10" s="29">
        <f>+Registro!B220</f>
        <v>0</v>
      </c>
      <c r="IO10" s="29">
        <f>+Registro!G217</f>
        <v>0</v>
      </c>
      <c r="IP10" s="29">
        <f>+Registro!G218</f>
        <v>0</v>
      </c>
      <c r="IQ10" s="29">
        <f>+Registro!G219</f>
        <v>0</v>
      </c>
      <c r="IR10" s="29">
        <f>+Registro!G220</f>
        <v>0</v>
      </c>
      <c r="IS10" s="29">
        <f>+Registro!B223</f>
        <v>0</v>
      </c>
      <c r="IT10" s="29">
        <f>+Registro!B224</f>
        <v>0</v>
      </c>
      <c r="IU10" s="29">
        <f>+Registro!B225</f>
        <v>0</v>
      </c>
      <c r="IV10" s="29">
        <f>+Registro!B226</f>
        <v>0</v>
      </c>
      <c r="IW10" s="29">
        <f>+Registro!G223</f>
        <v>0</v>
      </c>
      <c r="IX10" s="29">
        <f>+Registro!G224</f>
        <v>0</v>
      </c>
      <c r="IY10" s="29">
        <f>+Registro!G225</f>
        <v>0</v>
      </c>
      <c r="IZ10" s="29">
        <f>+Registro!G226</f>
        <v>0</v>
      </c>
      <c r="JA10" s="29">
        <f>+Registro!B229</f>
        <v>0</v>
      </c>
      <c r="JB10" s="29">
        <f>+Registro!B230</f>
        <v>0</v>
      </c>
      <c r="JC10" s="29">
        <f>+Registro!B231</f>
        <v>0</v>
      </c>
      <c r="JD10" s="29">
        <f>+Registro!B232</f>
        <v>0</v>
      </c>
      <c r="JE10" s="29">
        <f>+Registro!G229</f>
        <v>0</v>
      </c>
      <c r="JF10" s="29">
        <f>+Registro!G230</f>
        <v>0</v>
      </c>
      <c r="JG10" s="29">
        <f>+Registro!G231</f>
        <v>0</v>
      </c>
      <c r="JH10" s="29">
        <f>+Registro!G232</f>
        <v>0</v>
      </c>
      <c r="JI10" s="29">
        <f>+Registro!B235</f>
        <v>0</v>
      </c>
      <c r="JJ10" s="29">
        <f>+Registro!B236</f>
        <v>0</v>
      </c>
      <c r="JK10" s="29">
        <f>+Registro!B237</f>
        <v>0</v>
      </c>
      <c r="JL10" s="29">
        <f>+Registro!B238</f>
        <v>0</v>
      </c>
      <c r="JM10" s="29">
        <f>+Registro!G235</f>
        <v>0</v>
      </c>
      <c r="JN10" s="29">
        <f>+Registro!G236</f>
        <v>0</v>
      </c>
      <c r="JO10" s="29">
        <f>+Registro!G237</f>
        <v>0</v>
      </c>
      <c r="JP10" s="29">
        <f>+Registro!G238</f>
        <v>0</v>
      </c>
      <c r="JQ10" s="29">
        <f>+Registro!B241</f>
        <v>0</v>
      </c>
      <c r="JR10" s="29">
        <f>+Registro!B242</f>
        <v>0</v>
      </c>
      <c r="JS10" s="29">
        <f>+Registro!B243</f>
        <v>0</v>
      </c>
      <c r="JT10" s="29">
        <f>+Registro!B244</f>
        <v>0</v>
      </c>
      <c r="JU10" s="29">
        <f>+Registro!G241</f>
        <v>0</v>
      </c>
      <c r="JV10" s="29">
        <f>+Registro!G242</f>
        <v>0</v>
      </c>
      <c r="JW10" s="29">
        <f>+Registro!G243</f>
        <v>0</v>
      </c>
      <c r="JX10" s="29">
        <f>+Registro!G244</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KkHF8gb/vCHB8pViqVKWBmJVYQGMKbPWiUQG7v0kP2pmpxE3wymPkXZyybqmTM73jTKdRv2PbT6BjphL1Iwgow==" saltValue="0fxp+x5S8gNZITNpYGN+5Q==" spinCount="100000" sheet="1" objects="1" scenarios="1"/>
  <mergeCells count="18">
    <mergeCell ref="JY7:KE7"/>
    <mergeCell ref="JW3:JX3"/>
    <mergeCell ref="AB8:AC8"/>
    <mergeCell ref="P8:Z8"/>
    <mergeCell ref="D8:N8"/>
    <mergeCell ref="B1:JV3"/>
    <mergeCell ref="JE8:JH8"/>
    <mergeCell ref="JQ8:JT8"/>
    <mergeCell ref="JU8:JX8"/>
    <mergeCell ref="IK8:IN8"/>
    <mergeCell ref="IO8:IR8"/>
    <mergeCell ref="IS8:IV8"/>
    <mergeCell ref="IW8:IZ8"/>
    <mergeCell ref="JA8:JD8"/>
    <mergeCell ref="JI8:JL8"/>
    <mergeCell ref="JM8:JP8"/>
    <mergeCell ref="A1:A3"/>
    <mergeCell ref="IG7:II8"/>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23"/>
  <sheetViews>
    <sheetView view="pageBreakPreview" zoomScale="97" zoomScaleNormal="100" zoomScaleSheetLayoutView="97" workbookViewId="0">
      <selection activeCell="C1" sqref="C1"/>
    </sheetView>
  </sheetViews>
  <sheetFormatPr baseColWidth="10" defaultColWidth="11.5703125" defaultRowHeight="12" x14ac:dyDescent="0.2"/>
  <cols>
    <col min="1" max="1" width="5.140625" style="122" customWidth="1"/>
    <col min="2" max="2" width="33.140625" style="122" customWidth="1"/>
    <col min="3" max="18" width="6.42578125" style="122" customWidth="1"/>
    <col min="19" max="16384" width="11.5703125" style="122"/>
  </cols>
  <sheetData>
    <row r="1" spans="1:18" ht="142.15" customHeight="1" thickBot="1" x14ac:dyDescent="0.25">
      <c r="A1" s="117" t="s">
        <v>349</v>
      </c>
      <c r="B1" s="118" t="s">
        <v>350</v>
      </c>
      <c r="C1" s="119" t="s">
        <v>351</v>
      </c>
      <c r="D1" s="119" t="s">
        <v>352</v>
      </c>
      <c r="E1" s="119" t="s">
        <v>353</v>
      </c>
      <c r="F1" s="119" t="s">
        <v>354</v>
      </c>
      <c r="G1" s="119" t="s">
        <v>355</v>
      </c>
      <c r="H1" s="119" t="s">
        <v>356</v>
      </c>
      <c r="I1" s="119" t="s">
        <v>357</v>
      </c>
      <c r="J1" s="119" t="s">
        <v>358</v>
      </c>
      <c r="K1" s="119" t="s">
        <v>359</v>
      </c>
      <c r="L1" s="119" t="s">
        <v>360</v>
      </c>
      <c r="M1" s="120" t="s">
        <v>361</v>
      </c>
      <c r="N1" s="120" t="s">
        <v>362</v>
      </c>
      <c r="O1" s="119" t="s">
        <v>363</v>
      </c>
      <c r="P1" s="119" t="s">
        <v>364</v>
      </c>
      <c r="Q1" s="119" t="s">
        <v>365</v>
      </c>
      <c r="R1" s="121" t="s">
        <v>362</v>
      </c>
    </row>
    <row r="2" spans="1:18" ht="12.75" customHeight="1" x14ac:dyDescent="0.2">
      <c r="A2" s="123">
        <v>1</v>
      </c>
      <c r="B2" s="124"/>
      <c r="C2" s="146"/>
      <c r="D2" s="146"/>
      <c r="E2" s="146"/>
      <c r="F2" s="146"/>
      <c r="G2" s="146"/>
      <c r="H2" s="146"/>
      <c r="I2" s="146"/>
      <c r="J2" s="146"/>
      <c r="K2" s="146"/>
      <c r="L2" s="146"/>
      <c r="M2" s="146"/>
      <c r="N2" s="146"/>
      <c r="O2" s="146"/>
      <c r="P2" s="146"/>
      <c r="Q2" s="146"/>
      <c r="R2" s="147"/>
    </row>
    <row r="3" spans="1:18" x14ac:dyDescent="0.2">
      <c r="A3" s="125">
        <v>2</v>
      </c>
      <c r="B3" s="124"/>
      <c r="C3" s="146"/>
      <c r="D3" s="146"/>
      <c r="E3" s="146"/>
      <c r="F3" s="146"/>
      <c r="G3" s="146"/>
      <c r="H3" s="146"/>
      <c r="I3" s="146"/>
      <c r="J3" s="146"/>
      <c r="K3" s="146"/>
      <c r="L3" s="146"/>
      <c r="M3" s="146"/>
      <c r="N3" s="146"/>
      <c r="O3" s="146"/>
      <c r="P3" s="146"/>
      <c r="Q3" s="146"/>
      <c r="R3" s="147"/>
    </row>
    <row r="4" spans="1:18" x14ac:dyDescent="0.2">
      <c r="A4" s="125">
        <v>3</v>
      </c>
      <c r="B4" s="124"/>
      <c r="C4" s="146"/>
      <c r="D4" s="146"/>
      <c r="E4" s="146"/>
      <c r="F4" s="146"/>
      <c r="G4" s="146"/>
      <c r="H4" s="146"/>
      <c r="I4" s="146"/>
      <c r="J4" s="146"/>
      <c r="K4" s="146"/>
      <c r="L4" s="146"/>
      <c r="M4" s="146"/>
      <c r="N4" s="146"/>
      <c r="O4" s="146"/>
      <c r="P4" s="146"/>
      <c r="Q4" s="146"/>
      <c r="R4" s="147"/>
    </row>
    <row r="5" spans="1:18" x14ac:dyDescent="0.2">
      <c r="A5" s="125">
        <v>4</v>
      </c>
      <c r="B5" s="124"/>
      <c r="C5" s="146"/>
      <c r="D5" s="146"/>
      <c r="E5" s="146"/>
      <c r="F5" s="146"/>
      <c r="G5" s="146"/>
      <c r="H5" s="146"/>
      <c r="I5" s="146"/>
      <c r="J5" s="146"/>
      <c r="K5" s="146"/>
      <c r="L5" s="146"/>
      <c r="M5" s="146"/>
      <c r="N5" s="146"/>
      <c r="O5" s="146"/>
      <c r="P5" s="146"/>
      <c r="Q5" s="146"/>
      <c r="R5" s="147"/>
    </row>
    <row r="6" spans="1:18" x14ac:dyDescent="0.2">
      <c r="A6" s="125">
        <v>5</v>
      </c>
      <c r="B6" s="124"/>
      <c r="C6" s="146"/>
      <c r="D6" s="146"/>
      <c r="E6" s="146"/>
      <c r="F6" s="146"/>
      <c r="G6" s="146"/>
      <c r="H6" s="146"/>
      <c r="I6" s="146"/>
      <c r="J6" s="146"/>
      <c r="K6" s="146"/>
      <c r="L6" s="146"/>
      <c r="M6" s="146"/>
      <c r="N6" s="146"/>
      <c r="O6" s="146"/>
      <c r="P6" s="146"/>
      <c r="Q6" s="146"/>
      <c r="R6" s="147"/>
    </row>
    <row r="7" spans="1:18" x14ac:dyDescent="0.2">
      <c r="A7" s="125">
        <v>6</v>
      </c>
      <c r="B7" s="124"/>
      <c r="C7" s="146"/>
      <c r="D7" s="146"/>
      <c r="E7" s="146"/>
      <c r="F7" s="146"/>
      <c r="G7" s="146"/>
      <c r="H7" s="146"/>
      <c r="I7" s="146"/>
      <c r="J7" s="146"/>
      <c r="K7" s="146"/>
      <c r="L7" s="146"/>
      <c r="M7" s="146"/>
      <c r="N7" s="146"/>
      <c r="O7" s="146"/>
      <c r="P7" s="146"/>
      <c r="Q7" s="146"/>
      <c r="R7" s="147"/>
    </row>
    <row r="8" spans="1:18" x14ac:dyDescent="0.2">
      <c r="A8" s="125">
        <v>7</v>
      </c>
      <c r="B8" s="124"/>
      <c r="C8" s="146"/>
      <c r="D8" s="146"/>
      <c r="E8" s="146"/>
      <c r="F8" s="146"/>
      <c r="G8" s="146"/>
      <c r="H8" s="146"/>
      <c r="I8" s="146"/>
      <c r="J8" s="146"/>
      <c r="K8" s="146"/>
      <c r="L8" s="146"/>
      <c r="M8" s="146"/>
      <c r="N8" s="146"/>
      <c r="O8" s="146"/>
      <c r="P8" s="146"/>
      <c r="Q8" s="146"/>
      <c r="R8" s="147"/>
    </row>
    <row r="9" spans="1:18" x14ac:dyDescent="0.2">
      <c r="A9" s="125">
        <v>8</v>
      </c>
      <c r="B9" s="124"/>
      <c r="C9" s="146"/>
      <c r="D9" s="146"/>
      <c r="E9" s="146"/>
      <c r="F9" s="146"/>
      <c r="G9" s="146"/>
      <c r="H9" s="146"/>
      <c r="I9" s="146"/>
      <c r="J9" s="146"/>
      <c r="K9" s="146"/>
      <c r="L9" s="146"/>
      <c r="M9" s="146"/>
      <c r="N9" s="146"/>
      <c r="O9" s="146"/>
      <c r="P9" s="146"/>
      <c r="Q9" s="146"/>
      <c r="R9" s="147"/>
    </row>
    <row r="10" spans="1:18" x14ac:dyDescent="0.2">
      <c r="A10" s="125">
        <v>9</v>
      </c>
      <c r="B10" s="124"/>
      <c r="C10" s="146"/>
      <c r="D10" s="146"/>
      <c r="E10" s="146"/>
      <c r="F10" s="146"/>
      <c r="G10" s="146"/>
      <c r="H10" s="146"/>
      <c r="I10" s="146"/>
      <c r="J10" s="146"/>
      <c r="K10" s="146"/>
      <c r="L10" s="146"/>
      <c r="M10" s="146"/>
      <c r="N10" s="146"/>
      <c r="O10" s="146"/>
      <c r="P10" s="146"/>
      <c r="Q10" s="146"/>
      <c r="R10" s="147"/>
    </row>
    <row r="11" spans="1:18" x14ac:dyDescent="0.2">
      <c r="A11" s="125">
        <v>10</v>
      </c>
      <c r="B11" s="124"/>
      <c r="C11" s="146"/>
      <c r="D11" s="146"/>
      <c r="E11" s="146"/>
      <c r="F11" s="146"/>
      <c r="G11" s="146"/>
      <c r="H11" s="146"/>
      <c r="I11" s="146"/>
      <c r="J11" s="146"/>
      <c r="K11" s="146"/>
      <c r="L11" s="146"/>
      <c r="M11" s="146"/>
      <c r="N11" s="146"/>
      <c r="O11" s="146"/>
      <c r="P11" s="146"/>
      <c r="Q11" s="146"/>
      <c r="R11" s="147"/>
    </row>
    <row r="12" spans="1:18" x14ac:dyDescent="0.2">
      <c r="A12" s="125">
        <v>11</v>
      </c>
      <c r="B12" s="124"/>
      <c r="C12" s="146"/>
      <c r="D12" s="146"/>
      <c r="E12" s="146"/>
      <c r="F12" s="146"/>
      <c r="G12" s="146"/>
      <c r="H12" s="146"/>
      <c r="I12" s="146"/>
      <c r="J12" s="146"/>
      <c r="K12" s="146"/>
      <c r="L12" s="146"/>
      <c r="M12" s="146"/>
      <c r="N12" s="146"/>
      <c r="O12" s="146"/>
      <c r="P12" s="146"/>
      <c r="Q12" s="146"/>
      <c r="R12" s="147"/>
    </row>
    <row r="13" spans="1:18" x14ac:dyDescent="0.2">
      <c r="A13" s="125">
        <v>12</v>
      </c>
      <c r="B13" s="124"/>
      <c r="C13" s="146"/>
      <c r="D13" s="146"/>
      <c r="E13" s="146"/>
      <c r="F13" s="146"/>
      <c r="G13" s="146"/>
      <c r="H13" s="146"/>
      <c r="I13" s="146"/>
      <c r="J13" s="146"/>
      <c r="K13" s="146"/>
      <c r="L13" s="146"/>
      <c r="M13" s="146"/>
      <c r="N13" s="146"/>
      <c r="O13" s="146"/>
      <c r="P13" s="146"/>
      <c r="Q13" s="146"/>
      <c r="R13" s="147"/>
    </row>
    <row r="14" spans="1:18" x14ac:dyDescent="0.2">
      <c r="A14" s="125">
        <v>13</v>
      </c>
      <c r="B14" s="124"/>
      <c r="C14" s="146"/>
      <c r="D14" s="146"/>
      <c r="E14" s="146"/>
      <c r="F14" s="146"/>
      <c r="G14" s="146"/>
      <c r="H14" s="146"/>
      <c r="I14" s="146"/>
      <c r="J14" s="146"/>
      <c r="K14" s="146"/>
      <c r="L14" s="146"/>
      <c r="M14" s="146"/>
      <c r="N14" s="146"/>
      <c r="O14" s="146"/>
      <c r="P14" s="146"/>
      <c r="Q14" s="146"/>
      <c r="R14" s="147"/>
    </row>
    <row r="15" spans="1:18" x14ac:dyDescent="0.2">
      <c r="A15" s="125">
        <v>14</v>
      </c>
      <c r="B15" s="124"/>
      <c r="C15" s="146"/>
      <c r="D15" s="146"/>
      <c r="E15" s="146"/>
      <c r="F15" s="146"/>
      <c r="G15" s="146"/>
      <c r="H15" s="146"/>
      <c r="I15" s="146"/>
      <c r="J15" s="146"/>
      <c r="K15" s="146"/>
      <c r="L15" s="146"/>
      <c r="M15" s="146"/>
      <c r="N15" s="146"/>
      <c r="O15" s="146"/>
      <c r="P15" s="146"/>
      <c r="Q15" s="146"/>
      <c r="R15" s="147"/>
    </row>
    <row r="16" spans="1:18" x14ac:dyDescent="0.2">
      <c r="A16" s="125">
        <v>15</v>
      </c>
      <c r="B16" s="124"/>
      <c r="C16" s="146"/>
      <c r="D16" s="146"/>
      <c r="E16" s="146"/>
      <c r="F16" s="146"/>
      <c r="G16" s="146"/>
      <c r="H16" s="146"/>
      <c r="I16" s="146"/>
      <c r="J16" s="146"/>
      <c r="K16" s="146"/>
      <c r="L16" s="146"/>
      <c r="M16" s="146"/>
      <c r="N16" s="146"/>
      <c r="O16" s="146"/>
      <c r="P16" s="146"/>
      <c r="Q16" s="146"/>
      <c r="R16" s="147"/>
    </row>
    <row r="17" spans="1:18" x14ac:dyDescent="0.2">
      <c r="A17" s="125">
        <v>16</v>
      </c>
      <c r="B17" s="124"/>
      <c r="C17" s="146"/>
      <c r="D17" s="146"/>
      <c r="E17" s="146"/>
      <c r="F17" s="146"/>
      <c r="G17" s="146"/>
      <c r="H17" s="146"/>
      <c r="I17" s="146"/>
      <c r="J17" s="146"/>
      <c r="K17" s="146"/>
      <c r="L17" s="146"/>
      <c r="M17" s="146"/>
      <c r="N17" s="146"/>
      <c r="O17" s="146"/>
      <c r="P17" s="146"/>
      <c r="Q17" s="146"/>
      <c r="R17" s="147"/>
    </row>
    <row r="18" spans="1:18" ht="12.75" thickBot="1" x14ac:dyDescent="0.25">
      <c r="A18" s="126">
        <v>17</v>
      </c>
      <c r="B18" s="127"/>
      <c r="C18" s="148"/>
      <c r="D18" s="148"/>
      <c r="E18" s="148"/>
      <c r="F18" s="148"/>
      <c r="G18" s="148"/>
      <c r="H18" s="148"/>
      <c r="I18" s="148"/>
      <c r="J18" s="148"/>
      <c r="K18" s="148"/>
      <c r="L18" s="148"/>
      <c r="M18" s="148"/>
      <c r="N18" s="148"/>
      <c r="O18" s="148"/>
      <c r="P18" s="148"/>
      <c r="Q18" s="148"/>
      <c r="R18" s="149"/>
    </row>
    <row r="19" spans="1:18" ht="12.75" thickBot="1" x14ac:dyDescent="0.25">
      <c r="A19" s="128"/>
      <c r="B19" s="128"/>
      <c r="C19" s="128"/>
      <c r="D19" s="128"/>
      <c r="E19" s="128"/>
      <c r="F19" s="128"/>
      <c r="G19" s="128"/>
      <c r="H19" s="128"/>
      <c r="I19" s="128"/>
      <c r="J19" s="128"/>
      <c r="K19" s="128"/>
      <c r="L19" s="128"/>
      <c r="M19" s="128"/>
      <c r="N19" s="128"/>
      <c r="O19" s="128"/>
      <c r="P19" s="128"/>
      <c r="Q19" s="128"/>
      <c r="R19" s="128"/>
    </row>
    <row r="20" spans="1:18" x14ac:dyDescent="0.2">
      <c r="A20" s="308" t="s">
        <v>366</v>
      </c>
      <c r="B20" s="309"/>
      <c r="C20" s="309"/>
      <c r="D20" s="309"/>
      <c r="E20" s="309"/>
      <c r="F20" s="309"/>
      <c r="G20" s="309"/>
      <c r="H20" s="309"/>
      <c r="I20" s="309"/>
      <c r="J20" s="310"/>
      <c r="K20" s="128"/>
      <c r="L20" s="128"/>
      <c r="M20" s="128"/>
      <c r="N20" s="128"/>
      <c r="O20" s="128"/>
      <c r="P20" s="128"/>
      <c r="Q20" s="128"/>
      <c r="R20" s="128"/>
    </row>
    <row r="21" spans="1:18" x14ac:dyDescent="0.2">
      <c r="A21" s="129" t="s">
        <v>367</v>
      </c>
      <c r="B21" s="311" t="s">
        <v>368</v>
      </c>
      <c r="C21" s="311"/>
      <c r="D21" s="311"/>
      <c r="E21" s="311"/>
      <c r="F21" s="311"/>
      <c r="G21" s="311"/>
      <c r="H21" s="311"/>
      <c r="I21" s="311"/>
      <c r="J21" s="312"/>
      <c r="K21" s="128"/>
      <c r="L21" s="128"/>
      <c r="M21" s="128"/>
      <c r="N21" s="128"/>
      <c r="O21" s="128"/>
      <c r="P21" s="128"/>
      <c r="Q21" s="128"/>
      <c r="R21" s="128"/>
    </row>
    <row r="22" spans="1:18" x14ac:dyDescent="0.2">
      <c r="A22" s="129" t="s">
        <v>369</v>
      </c>
      <c r="B22" s="311" t="s">
        <v>370</v>
      </c>
      <c r="C22" s="311"/>
      <c r="D22" s="311"/>
      <c r="E22" s="311"/>
      <c r="F22" s="311"/>
      <c r="G22" s="311"/>
      <c r="H22" s="311"/>
      <c r="I22" s="311"/>
      <c r="J22" s="312"/>
      <c r="K22" s="128"/>
      <c r="L22" s="128"/>
      <c r="M22" s="128"/>
      <c r="N22" s="128"/>
      <c r="O22" s="128"/>
      <c r="P22" s="128"/>
      <c r="Q22" s="128"/>
      <c r="R22" s="128"/>
    </row>
    <row r="23" spans="1:18" ht="12.75" thickBot="1" x14ac:dyDescent="0.25">
      <c r="A23" s="130" t="s">
        <v>371</v>
      </c>
      <c r="B23" s="313" t="s">
        <v>372</v>
      </c>
      <c r="C23" s="313"/>
      <c r="D23" s="313"/>
      <c r="E23" s="313"/>
      <c r="F23" s="313"/>
      <c r="G23" s="313"/>
      <c r="H23" s="313"/>
      <c r="I23" s="313"/>
      <c r="J23" s="314"/>
      <c r="K23" s="128"/>
      <c r="L23" s="128"/>
      <c r="M23" s="128"/>
      <c r="N23" s="128"/>
      <c r="O23" s="128"/>
      <c r="P23" s="128"/>
      <c r="Q23" s="128"/>
      <c r="R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SEMICERRADO EXTERNADO MEDIA JORNADA SRPA&amp;R&amp;"Arial,Normal"&amp;10F13.A20.G27.P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C2:R18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24"/>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38" customWidth="1"/>
    <col min="2" max="2" width="31.28515625" style="138" customWidth="1"/>
    <col min="3" max="6" width="5.5703125" style="138" customWidth="1"/>
    <col min="7" max="7" width="6.5703125" style="138" customWidth="1"/>
    <col min="8" max="9" width="5.7109375" style="138" customWidth="1"/>
    <col min="10" max="10" width="5.85546875" style="138" customWidth="1"/>
    <col min="11" max="12" width="6.42578125" style="138" customWidth="1"/>
    <col min="13" max="13" width="8" style="138" customWidth="1"/>
    <col min="14" max="14" width="6.42578125" style="138" customWidth="1"/>
    <col min="15" max="16" width="6.85546875" style="138" customWidth="1"/>
    <col min="17" max="16384" width="11.42578125" style="138"/>
  </cols>
  <sheetData>
    <row r="1" spans="1:16" s="135" customFormat="1" ht="126.75" customHeight="1" thickBot="1" x14ac:dyDescent="0.25">
      <c r="A1" s="131" t="s">
        <v>349</v>
      </c>
      <c r="B1" s="132" t="s">
        <v>373</v>
      </c>
      <c r="C1" s="133" t="s">
        <v>374</v>
      </c>
      <c r="D1" s="133" t="s">
        <v>375</v>
      </c>
      <c r="E1" s="133" t="s">
        <v>376</v>
      </c>
      <c r="F1" s="133" t="s">
        <v>377</v>
      </c>
      <c r="G1" s="133" t="s">
        <v>378</v>
      </c>
      <c r="H1" s="133" t="s">
        <v>379</v>
      </c>
      <c r="I1" s="133" t="s">
        <v>380</v>
      </c>
      <c r="J1" s="133" t="s">
        <v>381</v>
      </c>
      <c r="K1" s="133" t="s">
        <v>382</v>
      </c>
      <c r="L1" s="133" t="s">
        <v>383</v>
      </c>
      <c r="M1" s="133" t="s">
        <v>384</v>
      </c>
      <c r="N1" s="133" t="s">
        <v>385</v>
      </c>
      <c r="O1" s="133" t="s">
        <v>386</v>
      </c>
      <c r="P1" s="134" t="s">
        <v>387</v>
      </c>
    </row>
    <row r="2" spans="1:16" ht="15" x14ac:dyDescent="0.2">
      <c r="A2" s="136">
        <v>1</v>
      </c>
      <c r="B2" s="137"/>
      <c r="C2" s="150"/>
      <c r="D2" s="150"/>
      <c r="E2" s="150"/>
      <c r="F2" s="150"/>
      <c r="G2" s="150"/>
      <c r="H2" s="150"/>
      <c r="I2" s="150"/>
      <c r="J2" s="150"/>
      <c r="K2" s="150"/>
      <c r="L2" s="150"/>
      <c r="M2" s="150"/>
      <c r="N2" s="150"/>
      <c r="O2" s="150"/>
      <c r="P2" s="151"/>
    </row>
    <row r="3" spans="1:16" ht="15" x14ac:dyDescent="0.2">
      <c r="A3" s="139">
        <v>2</v>
      </c>
      <c r="B3" s="140"/>
      <c r="C3" s="152"/>
      <c r="D3" s="152"/>
      <c r="E3" s="152"/>
      <c r="F3" s="152"/>
      <c r="G3" s="152"/>
      <c r="H3" s="152"/>
      <c r="I3" s="152"/>
      <c r="J3" s="152"/>
      <c r="K3" s="152"/>
      <c r="L3" s="152"/>
      <c r="M3" s="152"/>
      <c r="N3" s="152"/>
      <c r="O3" s="152"/>
      <c r="P3" s="153"/>
    </row>
    <row r="4" spans="1:16" ht="15" x14ac:dyDescent="0.2">
      <c r="A4" s="139">
        <v>3</v>
      </c>
      <c r="B4" s="140"/>
      <c r="C4" s="152"/>
      <c r="D4" s="152"/>
      <c r="E4" s="152"/>
      <c r="F4" s="152"/>
      <c r="G4" s="152"/>
      <c r="H4" s="152"/>
      <c r="I4" s="152"/>
      <c r="J4" s="152"/>
      <c r="K4" s="152"/>
      <c r="L4" s="152"/>
      <c r="M4" s="152"/>
      <c r="N4" s="152"/>
      <c r="O4" s="152"/>
      <c r="P4" s="153"/>
    </row>
    <row r="5" spans="1:16" ht="15" x14ac:dyDescent="0.2">
      <c r="A5" s="139">
        <v>4</v>
      </c>
      <c r="B5" s="140"/>
      <c r="C5" s="152"/>
      <c r="D5" s="152"/>
      <c r="E5" s="152"/>
      <c r="F5" s="152"/>
      <c r="G5" s="152"/>
      <c r="H5" s="152"/>
      <c r="I5" s="152"/>
      <c r="J5" s="152"/>
      <c r="K5" s="152"/>
      <c r="L5" s="152"/>
      <c r="M5" s="152"/>
      <c r="N5" s="152"/>
      <c r="O5" s="152"/>
      <c r="P5" s="153"/>
    </row>
    <row r="6" spans="1:16" ht="15" x14ac:dyDescent="0.2">
      <c r="A6" s="139">
        <v>5</v>
      </c>
      <c r="B6" s="140"/>
      <c r="C6" s="152"/>
      <c r="D6" s="152"/>
      <c r="E6" s="152"/>
      <c r="F6" s="152"/>
      <c r="G6" s="152"/>
      <c r="H6" s="152"/>
      <c r="I6" s="152"/>
      <c r="J6" s="152"/>
      <c r="K6" s="152"/>
      <c r="L6" s="152"/>
      <c r="M6" s="152"/>
      <c r="N6" s="152"/>
      <c r="O6" s="152"/>
      <c r="P6" s="153"/>
    </row>
    <row r="7" spans="1:16" ht="15" x14ac:dyDescent="0.2">
      <c r="A7" s="139">
        <v>6</v>
      </c>
      <c r="B7" s="140"/>
      <c r="C7" s="152"/>
      <c r="D7" s="152"/>
      <c r="E7" s="152"/>
      <c r="F7" s="152"/>
      <c r="G7" s="152"/>
      <c r="H7" s="152"/>
      <c r="I7" s="152"/>
      <c r="J7" s="152"/>
      <c r="K7" s="152"/>
      <c r="L7" s="152"/>
      <c r="M7" s="152"/>
      <c r="N7" s="152"/>
      <c r="O7" s="152"/>
      <c r="P7" s="153"/>
    </row>
    <row r="8" spans="1:16" ht="15.6" customHeight="1" x14ac:dyDescent="0.2">
      <c r="A8" s="139">
        <v>7</v>
      </c>
      <c r="B8" s="140"/>
      <c r="C8" s="152"/>
      <c r="D8" s="152"/>
      <c r="E8" s="152"/>
      <c r="F8" s="152"/>
      <c r="G8" s="152"/>
      <c r="H8" s="152"/>
      <c r="I8" s="152"/>
      <c r="J8" s="152"/>
      <c r="K8" s="152"/>
      <c r="L8" s="152"/>
      <c r="M8" s="152"/>
      <c r="N8" s="152"/>
      <c r="O8" s="152"/>
      <c r="P8" s="153"/>
    </row>
    <row r="9" spans="1:16" ht="15" x14ac:dyDescent="0.2">
      <c r="A9" s="139">
        <v>8</v>
      </c>
      <c r="B9" s="140"/>
      <c r="C9" s="152"/>
      <c r="D9" s="152"/>
      <c r="E9" s="152"/>
      <c r="F9" s="152"/>
      <c r="G9" s="152"/>
      <c r="H9" s="152"/>
      <c r="I9" s="152"/>
      <c r="J9" s="152"/>
      <c r="K9" s="152"/>
      <c r="L9" s="152"/>
      <c r="M9" s="152"/>
      <c r="N9" s="152"/>
      <c r="O9" s="152"/>
      <c r="P9" s="153"/>
    </row>
    <row r="10" spans="1:16" ht="15" x14ac:dyDescent="0.2">
      <c r="A10" s="139">
        <v>9</v>
      </c>
      <c r="B10" s="140"/>
      <c r="C10" s="152"/>
      <c r="D10" s="152"/>
      <c r="E10" s="152"/>
      <c r="F10" s="152"/>
      <c r="G10" s="152"/>
      <c r="H10" s="152"/>
      <c r="I10" s="152"/>
      <c r="J10" s="152"/>
      <c r="K10" s="152"/>
      <c r="L10" s="152"/>
      <c r="M10" s="152"/>
      <c r="N10" s="152"/>
      <c r="O10" s="152"/>
      <c r="P10" s="153"/>
    </row>
    <row r="11" spans="1:16" ht="15" x14ac:dyDescent="0.2">
      <c r="A11" s="139">
        <v>10</v>
      </c>
      <c r="B11" s="140"/>
      <c r="C11" s="152"/>
      <c r="D11" s="152"/>
      <c r="E11" s="152"/>
      <c r="F11" s="152"/>
      <c r="G11" s="152"/>
      <c r="H11" s="152"/>
      <c r="I11" s="152"/>
      <c r="J11" s="152"/>
      <c r="K11" s="152"/>
      <c r="L11" s="152"/>
      <c r="M11" s="152"/>
      <c r="N11" s="152"/>
      <c r="O11" s="152"/>
      <c r="P11" s="153"/>
    </row>
    <row r="12" spans="1:16" ht="15" x14ac:dyDescent="0.2">
      <c r="A12" s="139">
        <v>11</v>
      </c>
      <c r="B12" s="140"/>
      <c r="C12" s="152"/>
      <c r="D12" s="152"/>
      <c r="E12" s="152"/>
      <c r="F12" s="152"/>
      <c r="G12" s="152"/>
      <c r="H12" s="152"/>
      <c r="I12" s="152"/>
      <c r="J12" s="152"/>
      <c r="K12" s="152"/>
      <c r="L12" s="152"/>
      <c r="M12" s="152"/>
      <c r="N12" s="152"/>
      <c r="O12" s="152"/>
      <c r="P12" s="153"/>
    </row>
    <row r="13" spans="1:16" ht="15" x14ac:dyDescent="0.2">
      <c r="A13" s="139">
        <v>12</v>
      </c>
      <c r="B13" s="140"/>
      <c r="C13" s="152"/>
      <c r="D13" s="152"/>
      <c r="E13" s="152"/>
      <c r="F13" s="152"/>
      <c r="G13" s="152"/>
      <c r="H13" s="152"/>
      <c r="I13" s="152"/>
      <c r="J13" s="152"/>
      <c r="K13" s="152"/>
      <c r="L13" s="152"/>
      <c r="M13" s="152"/>
      <c r="N13" s="152"/>
      <c r="O13" s="152"/>
      <c r="P13" s="153"/>
    </row>
    <row r="14" spans="1:16" ht="15" x14ac:dyDescent="0.2">
      <c r="A14" s="139">
        <v>13</v>
      </c>
      <c r="B14" s="140"/>
      <c r="C14" s="152"/>
      <c r="D14" s="152"/>
      <c r="E14" s="152"/>
      <c r="F14" s="152"/>
      <c r="G14" s="152"/>
      <c r="H14" s="152"/>
      <c r="I14" s="152"/>
      <c r="J14" s="152"/>
      <c r="K14" s="152"/>
      <c r="L14" s="152"/>
      <c r="M14" s="152"/>
      <c r="N14" s="152"/>
      <c r="O14" s="152"/>
      <c r="P14" s="153"/>
    </row>
    <row r="15" spans="1:16" ht="15" x14ac:dyDescent="0.2">
      <c r="A15" s="139">
        <v>14</v>
      </c>
      <c r="B15" s="140"/>
      <c r="C15" s="152"/>
      <c r="D15" s="152"/>
      <c r="E15" s="152"/>
      <c r="F15" s="152"/>
      <c r="G15" s="152"/>
      <c r="H15" s="152"/>
      <c r="I15" s="152"/>
      <c r="J15" s="152"/>
      <c r="K15" s="152"/>
      <c r="L15" s="152"/>
      <c r="M15" s="152"/>
      <c r="N15" s="152"/>
      <c r="O15" s="152"/>
      <c r="P15" s="153"/>
    </row>
    <row r="16" spans="1:16" ht="15" x14ac:dyDescent="0.2">
      <c r="A16" s="139">
        <v>15</v>
      </c>
      <c r="B16" s="140"/>
      <c r="C16" s="152"/>
      <c r="D16" s="152"/>
      <c r="E16" s="152"/>
      <c r="F16" s="152"/>
      <c r="G16" s="152"/>
      <c r="H16" s="152"/>
      <c r="I16" s="152"/>
      <c r="J16" s="152"/>
      <c r="K16" s="152"/>
      <c r="L16" s="152"/>
      <c r="M16" s="152"/>
      <c r="N16" s="152"/>
      <c r="O16" s="152"/>
      <c r="P16" s="153"/>
    </row>
    <row r="17" spans="1:16" ht="15" x14ac:dyDescent="0.2">
      <c r="A17" s="139">
        <v>16</v>
      </c>
      <c r="B17" s="140"/>
      <c r="C17" s="152"/>
      <c r="D17" s="152"/>
      <c r="E17" s="152"/>
      <c r="F17" s="152"/>
      <c r="G17" s="152"/>
      <c r="H17" s="152"/>
      <c r="I17" s="152"/>
      <c r="J17" s="152"/>
      <c r="K17" s="152"/>
      <c r="L17" s="152"/>
      <c r="M17" s="152"/>
      <c r="N17" s="152"/>
      <c r="O17" s="152"/>
      <c r="P17" s="153"/>
    </row>
    <row r="18" spans="1:16" ht="15.75" thickBot="1" x14ac:dyDescent="0.25">
      <c r="A18" s="141">
        <v>17</v>
      </c>
      <c r="B18" s="142"/>
      <c r="C18" s="154"/>
      <c r="D18" s="154"/>
      <c r="E18" s="154"/>
      <c r="F18" s="154"/>
      <c r="G18" s="154"/>
      <c r="H18" s="154"/>
      <c r="I18" s="154"/>
      <c r="J18" s="154"/>
      <c r="K18" s="154"/>
      <c r="L18" s="154"/>
      <c r="M18" s="154"/>
      <c r="N18" s="154"/>
      <c r="O18" s="154"/>
      <c r="P18" s="155"/>
    </row>
    <row r="19" spans="1:16" ht="10.9" customHeight="1" thickBot="1" x14ac:dyDescent="0.25">
      <c r="A19" s="143"/>
      <c r="B19" s="143"/>
      <c r="C19" s="143"/>
      <c r="D19" s="143"/>
      <c r="E19" s="143"/>
      <c r="F19" s="143"/>
      <c r="G19" s="143"/>
      <c r="H19" s="143"/>
      <c r="I19" s="143"/>
      <c r="J19" s="143"/>
      <c r="K19" s="143"/>
      <c r="L19" s="143"/>
      <c r="M19" s="143"/>
      <c r="N19" s="143"/>
      <c r="O19" s="143"/>
      <c r="P19" s="143"/>
    </row>
    <row r="20" spans="1:16" ht="11.45" customHeight="1" x14ac:dyDescent="0.2">
      <c r="A20" s="308" t="s">
        <v>366</v>
      </c>
      <c r="B20" s="309"/>
      <c r="C20" s="309"/>
      <c r="D20" s="309"/>
      <c r="E20" s="309"/>
      <c r="F20" s="309"/>
      <c r="G20" s="309"/>
      <c r="H20" s="309"/>
      <c r="I20" s="310"/>
      <c r="J20" s="143"/>
      <c r="K20" s="143"/>
      <c r="L20" s="143"/>
      <c r="M20" s="143"/>
      <c r="N20" s="143"/>
      <c r="O20" s="143"/>
      <c r="P20" s="143"/>
    </row>
    <row r="21" spans="1:16" x14ac:dyDescent="0.2">
      <c r="A21" s="129" t="s">
        <v>367</v>
      </c>
      <c r="B21" s="311" t="s">
        <v>368</v>
      </c>
      <c r="C21" s="311"/>
      <c r="D21" s="311"/>
      <c r="E21" s="311"/>
      <c r="F21" s="311"/>
      <c r="G21" s="311"/>
      <c r="H21" s="311"/>
      <c r="I21" s="312"/>
      <c r="J21" s="143"/>
      <c r="K21" s="143"/>
      <c r="L21" s="143"/>
      <c r="M21" s="143"/>
      <c r="N21" s="143"/>
      <c r="O21" s="143"/>
      <c r="P21" s="143"/>
    </row>
    <row r="22" spans="1:16" x14ac:dyDescent="0.2">
      <c r="A22" s="129" t="s">
        <v>369</v>
      </c>
      <c r="B22" s="311" t="s">
        <v>370</v>
      </c>
      <c r="C22" s="311"/>
      <c r="D22" s="311"/>
      <c r="E22" s="311"/>
      <c r="F22" s="311"/>
      <c r="G22" s="311"/>
      <c r="H22" s="311"/>
      <c r="I22" s="312"/>
      <c r="J22" s="143"/>
      <c r="K22" s="143"/>
      <c r="L22" s="143"/>
      <c r="M22" s="143"/>
      <c r="N22" s="143"/>
      <c r="O22" s="143"/>
      <c r="P22" s="143"/>
    </row>
    <row r="23" spans="1:16" ht="15" thickBot="1" x14ac:dyDescent="0.25">
      <c r="A23" s="130" t="s">
        <v>371</v>
      </c>
      <c r="B23" s="313" t="s">
        <v>372</v>
      </c>
      <c r="C23" s="313"/>
      <c r="D23" s="313"/>
      <c r="E23" s="313"/>
      <c r="F23" s="313"/>
      <c r="G23" s="313"/>
      <c r="H23" s="313"/>
      <c r="I23" s="314"/>
      <c r="J23" s="143"/>
      <c r="K23" s="143"/>
      <c r="L23" s="143"/>
      <c r="M23" s="143"/>
      <c r="N23" s="143"/>
      <c r="O23" s="143"/>
      <c r="P23" s="143"/>
    </row>
    <row r="24" spans="1:16" ht="9" customHeight="1" x14ac:dyDescent="0.2">
      <c r="A24" s="144"/>
      <c r="B24" s="145"/>
      <c r="C24" s="145"/>
      <c r="D24" s="145"/>
      <c r="E24" s="145"/>
      <c r="F24" s="145"/>
      <c r="G24" s="145"/>
      <c r="H24" s="145"/>
      <c r="I24" s="145"/>
      <c r="J24" s="143"/>
      <c r="K24" s="143"/>
      <c r="L24" s="143"/>
      <c r="M24" s="143"/>
      <c r="N24" s="143"/>
      <c r="O24" s="143"/>
      <c r="P24" s="14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SEMICERRADO EXTERNADO MEDIA JORNADA SRPA&amp;R&amp;"Arial,Normal"&amp;10F13.A20.G27.P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C2:P18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
  <sheetViews>
    <sheetView zoomScale="80" zoomScaleNormal="80" workbookViewId="0">
      <selection activeCell="E12" sqref="E12"/>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371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2022-04-01T16:36:52Z</cp:lastPrinted>
  <dcterms:created xsi:type="dcterms:W3CDTF">2019-01-30T14:18:32Z</dcterms:created>
  <dcterms:modified xsi:type="dcterms:W3CDTF">2022-04-01T16:37:10Z</dcterms:modified>
</cp:coreProperties>
</file>