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459822CE-20CA-4E55-8B58-A8437C141E8C}"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Registro!$A$1:$J$195</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S10" i="5" l="1"/>
  <c r="BN10" i="5"/>
  <c r="II10" i="5" l="1"/>
  <c r="IH10" i="5"/>
  <c r="IG10" i="5"/>
  <c r="I109" i="1" l="1"/>
  <c r="D45" i="1"/>
  <c r="I44" i="1" s="1"/>
  <c r="D145" i="1" l="1"/>
  <c r="HS10" i="5"/>
  <c r="HR10" i="5"/>
  <c r="D135" i="1"/>
  <c r="DD10" i="5"/>
  <c r="D71" i="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18" i="1" l="1"/>
  <c r="I87" i="1"/>
  <c r="I74" i="1"/>
  <c r="I61" i="1"/>
  <c r="GS10" i="5" l="1"/>
  <c r="GT10" i="5"/>
  <c r="GU10" i="5"/>
  <c r="GV10" i="5"/>
  <c r="GL10" i="5"/>
  <c r="GK10" i="5"/>
  <c r="GJ10" i="5"/>
  <c r="EB10" i="5"/>
  <c r="EA10" i="5"/>
  <c r="DZ10" i="5"/>
  <c r="CI10" i="5"/>
  <c r="DF10" i="5"/>
  <c r="DA10" i="5"/>
  <c r="CZ10" i="5"/>
  <c r="CU10" i="5"/>
  <c r="CA10" i="5"/>
  <c r="BU10" i="5"/>
  <c r="AV10" i="5" l="1"/>
  <c r="BY10" i="5"/>
  <c r="D103" i="1"/>
  <c r="D97" i="1"/>
  <c r="AP10" i="5"/>
  <c r="I70" i="1"/>
  <c r="AT10" i="5" l="1"/>
  <c r="I96" i="1"/>
  <c r="AQ10" i="5" s="1"/>
  <c r="BV10" i="5"/>
  <c r="D56" i="1"/>
  <c r="I55" i="1" s="1"/>
  <c r="D37" i="1"/>
  <c r="I26" i="1"/>
  <c r="D22" i="1"/>
  <c r="I21" i="1" s="1"/>
  <c r="I40" i="1" l="1"/>
  <c r="AG10" i="5" s="1"/>
  <c r="BD10" i="5"/>
  <c r="KA10" i="5" s="1"/>
  <c r="JX10" i="5" l="1"/>
  <c r="JW10" i="5"/>
  <c r="JV10" i="5"/>
  <c r="JU10" i="5"/>
  <c r="JT10" i="5"/>
  <c r="JS10" i="5"/>
  <c r="JR10" i="5"/>
  <c r="JQ10" i="5"/>
  <c r="JP10" i="5"/>
  <c r="JO10" i="5"/>
  <c r="JN10" i="5"/>
  <c r="JM10" i="5"/>
  <c r="JL10" i="5"/>
  <c r="JK10" i="5"/>
  <c r="JJ10" i="5"/>
  <c r="JI10" i="5"/>
  <c r="HY10" i="5"/>
  <c r="HX10" i="5"/>
  <c r="V10" i="5" l="1"/>
  <c r="U10" i="5"/>
  <c r="S10" i="5"/>
  <c r="R10" i="5"/>
  <c r="P10" i="5"/>
  <c r="O10" i="5"/>
  <c r="D153" i="1" l="1"/>
  <c r="DJ10" i="5" l="1"/>
  <c r="DI10" i="5"/>
  <c r="DH10" i="5"/>
  <c r="DG10" i="5"/>
  <c r="DC10" i="5"/>
  <c r="DB10" i="5"/>
  <c r="CY10" i="5"/>
  <c r="CX10" i="5"/>
  <c r="CW10" i="5"/>
  <c r="CV10" i="5"/>
  <c r="CQ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A10" i="5"/>
  <c r="GZ10" i="5"/>
  <c r="GY10" i="5"/>
  <c r="GX10" i="5"/>
  <c r="GW10" i="5"/>
  <c r="GR10" i="5"/>
  <c r="GQ10" i="5"/>
  <c r="GP10" i="5"/>
  <c r="GO10" i="5"/>
  <c r="GN10" i="5"/>
  <c r="GM10" i="5"/>
  <c r="GI10" i="5"/>
  <c r="FY10" i="5"/>
  <c r="DY10" i="5"/>
  <c r="DX10" i="5"/>
  <c r="DW10" i="5"/>
  <c r="DV10" i="5"/>
  <c r="DU10" i="5"/>
  <c r="DT10" i="5"/>
  <c r="DS10" i="5"/>
  <c r="DR10" i="5"/>
  <c r="DQ10" i="5"/>
  <c r="DP10" i="5"/>
  <c r="DO10" i="5"/>
  <c r="DN10" i="5"/>
  <c r="DM10" i="5"/>
  <c r="DL10" i="5"/>
  <c r="DK10" i="5"/>
  <c r="IK10" i="5" l="1"/>
  <c r="IJ10" i="5"/>
  <c r="D84" i="1" l="1"/>
  <c r="BT10" i="5" s="1"/>
  <c r="BB10" i="5"/>
  <c r="BP10" i="5" l="1"/>
  <c r="AC10" i="5" l="1"/>
  <c r="AB10" i="5"/>
  <c r="A10" i="5"/>
  <c r="D129" i="1" l="1"/>
  <c r="AK10" i="5"/>
  <c r="I152" i="1" l="1"/>
  <c r="AZ10" i="5" s="1"/>
  <c r="CE10" i="5"/>
  <c r="KI10" i="5" s="1"/>
  <c r="I144" i="1"/>
  <c r="AY10" i="5" s="1"/>
  <c r="CD10" i="5"/>
  <c r="I134" i="1"/>
  <c r="AX10" i="5" s="1"/>
  <c r="CC10" i="5"/>
  <c r="I128" i="1"/>
  <c r="AW10" i="5" s="1"/>
  <c r="CB10" i="5"/>
  <c r="D107" i="1"/>
  <c r="I83" i="1"/>
  <c r="AO10" i="5" s="1"/>
  <c r="BS10" i="5"/>
  <c r="KE10" i="5" s="1"/>
  <c r="KH10" i="5" l="1"/>
  <c r="BL10" i="5"/>
  <c r="KC10" i="5" s="1"/>
  <c r="AI10" i="5"/>
  <c r="I106" i="1"/>
  <c r="AS10" i="5" s="1"/>
  <c r="BX10" i="5"/>
  <c r="I102" i="1"/>
  <c r="AR10" i="5" s="1"/>
  <c r="BW10" i="5"/>
  <c r="AM10" i="5"/>
  <c r="BR10" i="5"/>
  <c r="AL10" i="5"/>
  <c r="BQ10" i="5"/>
  <c r="AN10" i="5"/>
  <c r="KD10" i="5" l="1"/>
  <c r="KG10" i="5"/>
  <c r="KB10" i="5" l="1"/>
  <c r="I36" i="1"/>
  <c r="I1" i="1" s="1"/>
  <c r="BC10" i="5"/>
  <c r="JY10" i="5" s="1"/>
  <c r="AF10" i="5" l="1"/>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<sst xmlns="http://schemas.openxmlformats.org/spreadsheetml/2006/main" count="1086" uniqueCount="382">
  <si>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</si>
  <si>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</si>
  <si>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</si>
  <si>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</si>
  <si>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</si>
  <si>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</si>
  <si>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</si>
  <si>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</si>
  <si>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</si>
  <si>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</si>
  <si>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</si>
  <si>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</si>
  <si>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</si>
  <si>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</si>
  <si>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</si>
  <si>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</si>
  <si>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</si>
  <si>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</si>
  <si>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</si>
  <si>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</si>
  <si>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</si>
  <si>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</si>
  <si>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</si>
  <si>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</si>
  <si>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</si>
  <si>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</si>
  <si>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</si>
  <si>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</si>
  <si>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</si>
  <si>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</si>
  <si>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</si>
  <si>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</si>
  <si>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</si>
  <si>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</si>
  <si>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</si>
  <si>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</si>
  <si>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</si>
  <si>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</si>
  <si>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</si>
  <si>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</si>
  <si>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</si>
  <si>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</si>
  <si>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</si>
  <si>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</si>
  <si>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</si>
  <si>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</si>
  <si>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</si>
  <si>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</si>
  <si>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</si>
  <si>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Cumple variable</t>
  </si>
  <si>
    <t>No cumple variable</t>
  </si>
  <si>
    <t>Cumplimiento</t>
  </si>
  <si>
    <t>Contrata servicio de alimentación?</t>
  </si>
  <si>
    <t>Si</t>
  </si>
  <si>
    <t>No</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</si>
  <si>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</si>
  <si>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</si>
  <si>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</si>
  <si>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</si>
  <si>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</si>
  <si>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</si>
  <si>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</si>
  <si>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</si>
  <si>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</si>
  <si>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</si>
  <si>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</si>
  <si>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</si>
  <si>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</si>
  <si>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</si>
  <si>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</si>
  <si>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</si>
  <si>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</si>
  <si>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</si>
  <si>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</si>
  <si>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</si>
  <si>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</si>
  <si>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</si>
  <si>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</si>
  <si>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</si>
  <si>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</si>
  <si>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</si>
  <si>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</si>
  <si>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</si>
  <si>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</si>
  <si>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</si>
  <si>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</si>
  <si>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</si>
  <si>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</si>
  <si>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</si>
  <si>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</si>
  <si>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</si>
  <si>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</si>
  <si>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</si>
  <si>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</si>
  <si>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</si>
  <si>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</si>
  <si>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</si>
  <si>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</si>
  <si>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</si>
  <si>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</si>
  <si>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</si>
  <si>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</si>
  <si>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</si>
  <si>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</si>
  <si>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</si>
  <si>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</si>
  <si>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</si>
  <si>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</si>
  <si>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</si>
  <si>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</si>
  <si>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</si>
  <si>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</si>
  <si>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</si>
  <si>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</si>
  <si>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</si>
  <si>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</si>
  <si>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</si>
  <si>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</si>
  <si>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</si>
  <si>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</si>
  <si>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</si>
  <si>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</si>
  <si>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</si>
  <si>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</si>
  <si>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</si>
  <si>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</si>
  <si>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</si>
  <si>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</si>
  <si>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</si>
  <si>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</si>
  <si>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</si>
  <si>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</si>
  <si>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</si>
  <si>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</si>
  <si>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</si>
  <si>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</si>
  <si>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</si>
  <si>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</si>
  <si>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</si>
  <si>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</si>
  <si>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</si>
  <si>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</si>
  <si>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</si>
  <si>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</si>
  <si>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</si>
  <si>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</si>
  <si>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</si>
  <si>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</si>
  <si>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</si>
  <si>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</si>
  <si>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</si>
  <si>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</si>
  <si>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</si>
  <si>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</si>
  <si>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</si>
  <si>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</si>
  <si>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</si>
  <si>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</si>
  <si>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</si>
  <si>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</si>
  <si>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</si>
  <si>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</si>
  <si>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</si>
  <si>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</si>
  <si>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</si>
  <si>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</si>
  <si>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</si>
  <si>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</si>
  <si>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</si>
  <si>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</si>
  <si>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</si>
  <si>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</si>
  <si>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</si>
  <si>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</si>
  <si>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</si>
  <si>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</si>
  <si>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</si>
  <si>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</si>
  <si>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</si>
  <si>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</si>
  <si>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</si>
  <si>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</si>
  <si>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</si>
  <si>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</si>
  <si>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</si>
  <si>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</si>
  <si>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</si>
  <si>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</si>
  <si>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</si>
  <si>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</si>
  <si>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</si>
  <si>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</si>
  <si>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</si>
  <si>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</si>
  <si>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</si>
  <si>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</si>
  <si>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</si>
  <si>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</si>
  <si>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</si>
  <si>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</si>
  <si>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</si>
  <si>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</si>
  <si>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</si>
  <si>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</si>
  <si>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</si>
  <si>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</si>
  <si>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</si>
  <si>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</si>
  <si>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</si>
  <si>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</si>
  <si>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</si>
  <si>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</si>
  <si>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</si>
  <si>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</si>
  <si>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</si>
  <si>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</si>
  <si>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</si>
  <si>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</si>
  <si>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</si>
  <si>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</si>
  <si>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</si>
  <si>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</si>
  <si>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</si>
  <si>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</si>
  <si>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</si>
  <si>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</si>
  <si>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</si>
  <si>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</si>
  <si>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</si>
  <si>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</si>
  <si>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</si>
  <si>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</si>
  <si>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</si>
  <si>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</si>
  <si>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</si>
  <si>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</si>
  <si>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</si>
  <si>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</si>
  <si>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</si>
  <si>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</si>
  <si>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</si>
  <si>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</si>
  <si>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</si>
  <si>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</si>
  <si>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</si>
  <si>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</si>
  <si>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</si>
  <si>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</si>
  <si>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</si>
  <si>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</si>
  <si>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</si>
  <si>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</si>
  <si>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</si>
  <si>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</si>
  <si>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</si>
  <si>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</si>
  <si>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</si>
  <si>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</si>
  <si>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</si>
  <si>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</si>
  <si>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</si>
  <si>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</si>
  <si>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</si>
  <si>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</si>
  <si>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</si>
  <si>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</si>
  <si>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</si>
  <si>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</si>
  <si>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</si>
  <si>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</si>
  <si>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</si>
  <si>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</si>
  <si>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</si>
  <si>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</si>
  <si>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</si>
  <si>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</si>
  <si>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</si>
  <si>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</si>
  <si>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</si>
  <si>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</si>
  <si>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</si>
  <si>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</si>
  <si>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</si>
  <si>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</si>
  <si>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</si>
  <si>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</si>
  <si>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</si>
  <si>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</si>
  <si>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</si>
  <si>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</si>
  <si>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</si>
  <si>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</si>
  <si>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</si>
  <si>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</si>
  <si>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</si>
  <si>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</si>
  <si>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</si>
  <si>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</si>
  <si>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</si>
  <si>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</si>
  <si>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</si>
  <si>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</si>
  <si>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</si>
  <si>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</si>
  <si>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</si>
  <si>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</si>
  <si>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</si>
  <si>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</si>
  <si>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</si>
  <si>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</si>
  <si>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</si>
  <si>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</si>
  <si>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</si>
  <si>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</si>
  <si>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</si>
  <si>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</si>
  <si>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</si>
  <si>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</si>
  <si>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</si>
  <si>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</si>
  <si>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</si>
  <si>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</si>
  <si>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</si>
  <si>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</si>
  <si>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</si>
  <si>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</si>
  <si>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</si>
  <si>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</si>
  <si>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</si>
  <si>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</si>
  <si>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</si>
  <si>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</si>
  <si>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</si>
  <si>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</si>
  <si>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</si>
  <si>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</si>
  <si>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</si>
  <si>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</si>
  <si>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</si>
  <si>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</si>
  <si>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</si>
  <si>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PROCESO
PROTECCIÓN
REGISTRO LIBERTAD VIGILADA SRPA</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</si>
  <si>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</si>
  <si>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</si>
  <si>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</si>
  <si>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</si>
  <si>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</si>
  <si>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</si>
  <si>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</si>
  <si>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</si>
  <si>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</si>
  <si>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</si>
  <si>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</si>
  <si>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</si>
  <si>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</si>
  <si>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</si>
  <si>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</si>
  <si>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</si>
  <si>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</si>
  <si>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</si>
  <si>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</si>
  <si>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</si>
  <si>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</si>
  <si>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</si>
  <si>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</si>
  <si>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</si>
  <si>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</si>
  <si>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</si>
  <si>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</si>
  <si>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</si>
  <si>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</si>
  <si>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</si>
  <si>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</si>
  <si>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</si>
  <si>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</si>
  <si>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</si>
  <si>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</si>
  <si>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</si>
  <si>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</si>
  <si>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</si>
  <si>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</si>
  <si>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F10.A20.G27.P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</si>
</sst>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4"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18">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1"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2"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6" fillId="11" borderId="5" xfId="0" applyNumberFormat="1" applyFont="1" applyFill="1" applyBorder="1" applyAlignment="1">
      <alignment horizontal="center" vertical="center" wrapText="1"/>
    </xf>
    <xf numFmtId="9" fontId="16" fillId="10" borderId="5" xfId="0" applyNumberFormat="1" applyFont="1" applyFill="1" applyBorder="1" applyAlignment="1">
      <alignment horizontal="center" vertical="center" wrapText="1"/>
    </xf>
    <xf numFmtId="9" fontId="16" fillId="13" borderId="5" xfId="0" applyNumberFormat="1" applyFont="1" applyFill="1" applyBorder="1" applyAlignment="1">
      <alignment horizontal="center" vertical="center" wrapText="1"/>
    </xf>
    <xf numFmtId="9" fontId="16"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6" fillId="11" borderId="5" xfId="4" applyNumberFormat="1" applyFont="1" applyFill="1" applyBorder="1" applyAlignment="1">
      <alignment horizontal="center" vertical="center"/>
    </xf>
    <xf numFmtId="10" fontId="16" fillId="10" borderId="5" xfId="4" applyNumberFormat="1" applyFont="1" applyFill="1" applyBorder="1" applyAlignment="1">
      <alignment horizontal="center" vertical="center"/>
    </xf>
    <xf numFmtId="10" fontId="16" fillId="13" borderId="5" xfId="4" applyNumberFormat="1" applyFont="1" applyFill="1" applyBorder="1" applyAlignment="1">
      <alignment horizontal="center" vertical="center"/>
    </xf>
    <xf numFmtId="10" fontId="16"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7" xfId="0" applyFont="1" applyFill="1" applyBorder="1" applyAlignment="1">
      <alignment horizontal="center" vertical="center"/>
    </xf>
    <xf numFmtId="0" fontId="2" fillId="8" borderId="31" xfId="0" applyFont="1" applyFill="1" applyBorder="1" applyAlignment="1">
      <alignment horizontal="center" vertical="center"/>
    </xf>
    <xf numFmtId="0" fontId="2" fillId="0" borderId="49"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11" borderId="31" xfId="0" applyFont="1" applyFill="1" applyBorder="1" applyAlignment="1">
      <alignment horizontal="center" vertical="center" wrapText="1"/>
    </xf>
    <xf numFmtId="0" fontId="17" fillId="10" borderId="31" xfId="0" applyFont="1" applyFill="1" applyBorder="1" applyAlignment="1">
      <alignment horizontal="center" vertical="center" wrapText="1"/>
    </xf>
    <xf numFmtId="0" fontId="17" fillId="13" borderId="31"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18" fillId="21" borderId="10" xfId="0" applyFont="1" applyFill="1" applyBorder="1" applyAlignment="1">
      <alignment horizontal="left" vertical="center" wrapText="1" indent="1"/>
    </xf>
    <xf numFmtId="0" fontId="18" fillId="21" borderId="11" xfId="0" applyFont="1" applyFill="1" applyBorder="1" applyAlignment="1">
      <alignment horizontal="left" vertical="center" wrapText="1" indent="1"/>
    </xf>
    <xf numFmtId="0" fontId="19" fillId="21" borderId="11" xfId="0" applyFont="1" applyFill="1" applyBorder="1" applyAlignment="1">
      <alignment horizontal="center" vertical="center" textRotation="90" wrapText="1"/>
    </xf>
    <xf numFmtId="0" fontId="20" fillId="21" borderId="45" xfId="0" applyFont="1" applyFill="1" applyBorder="1" applyAlignment="1">
      <alignment horizontal="center" vertical="center" textRotation="90" wrapText="1"/>
    </xf>
    <xf numFmtId="0" fontId="20" fillId="21" borderId="12" xfId="0" applyFont="1" applyFill="1" applyBorder="1" applyAlignment="1">
      <alignment horizontal="center" vertical="center" textRotation="90" wrapText="1"/>
    </xf>
    <xf numFmtId="0" fontId="20" fillId="0" borderId="0" xfId="0" applyFont="1"/>
    <xf numFmtId="0" fontId="20" fillId="0" borderId="52" xfId="0" applyFont="1" applyBorder="1" applyAlignment="1">
      <alignment horizontal="center" vertical="center" wrapText="1"/>
    </xf>
    <xf numFmtId="0" fontId="20" fillId="0" borderId="5" xfId="0" applyFont="1" applyBorder="1" applyAlignment="1">
      <alignment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vertical="center" wrapText="1"/>
    </xf>
    <xf numFmtId="0" fontId="20" fillId="22" borderId="0" xfId="0" applyFont="1" applyFill="1"/>
    <xf numFmtId="0" fontId="18" fillId="22" borderId="4" xfId="0" applyFont="1" applyFill="1" applyBorder="1" applyAlignment="1">
      <alignment horizontal="center" vertical="center" wrapText="1"/>
    </xf>
    <xf numFmtId="0" fontId="18" fillId="22" borderId="7" xfId="0" applyFont="1" applyFill="1" applyBorder="1" applyAlignment="1">
      <alignment horizontal="center" vertical="center" wrapText="1"/>
    </xf>
    <xf numFmtId="0" fontId="21" fillId="23" borderId="20" xfId="0" applyFont="1" applyFill="1" applyBorder="1" applyAlignment="1">
      <alignment horizontal="center" vertical="center" wrapText="1"/>
    </xf>
    <xf numFmtId="0" fontId="21" fillId="23" borderId="21" xfId="0" applyFont="1" applyFill="1" applyBorder="1" applyAlignment="1">
      <alignment horizontal="center" vertical="center" wrapText="1"/>
    </xf>
    <xf numFmtId="0" fontId="21" fillId="23" borderId="2" xfId="0" applyFont="1" applyFill="1" applyBorder="1" applyAlignment="1">
      <alignment horizontal="center" vertical="center" textRotation="90" wrapText="1"/>
    </xf>
    <xf numFmtId="0" fontId="21" fillId="23" borderId="3" xfId="0" applyFont="1" applyFill="1" applyBorder="1" applyAlignment="1">
      <alignment horizontal="center" vertical="center" textRotation="90" wrapText="1"/>
    </xf>
    <xf numFmtId="0" fontId="17" fillId="0" borderId="0" xfId="0" applyFont="1"/>
    <xf numFmtId="0" fontId="21" fillId="0" borderId="1" xfId="0" applyFont="1" applyBorder="1" applyAlignment="1">
      <alignment horizontal="center" vertical="center" wrapText="1"/>
    </xf>
    <xf numFmtId="0" fontId="22" fillId="0" borderId="2" xfId="0" applyFont="1" applyBorder="1" applyAlignment="1">
      <alignment vertical="center" wrapText="1"/>
    </xf>
    <xf numFmtId="0" fontId="23" fillId="0" borderId="0" xfId="0" applyFont="1"/>
    <xf numFmtId="0" fontId="21" fillId="0" borderId="4" xfId="0" applyFont="1" applyBorder="1" applyAlignment="1">
      <alignment horizontal="center" vertical="center" wrapText="1"/>
    </xf>
    <xf numFmtId="0" fontId="22" fillId="0" borderId="5" xfId="0" applyFont="1" applyBorder="1" applyAlignment="1">
      <alignment vertical="center" wrapText="1"/>
    </xf>
    <xf numFmtId="0" fontId="21" fillId="0" borderId="7" xfId="0" applyFont="1" applyBorder="1" applyAlignment="1">
      <alignment horizontal="center" vertical="center" wrapText="1"/>
    </xf>
    <xf numFmtId="0" fontId="22" fillId="0" borderId="8" xfId="0" applyFont="1" applyBorder="1" applyAlignment="1">
      <alignment vertical="center" wrapText="1"/>
    </xf>
    <xf numFmtId="0" fontId="23" fillId="24" borderId="0" xfId="0" applyFont="1" applyFill="1"/>
    <xf numFmtId="0" fontId="18" fillId="22" borderId="0" xfId="0" applyFont="1" applyFill="1" applyAlignment="1">
      <alignment horizontal="center" vertical="center" wrapText="1"/>
    </xf>
    <xf numFmtId="0" fontId="20" fillId="22" borderId="0" xfId="0" applyFont="1" applyFill="1" applyAlignment="1">
      <alignment horizontal="left"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4" fillId="9" borderId="2" xfId="0" applyFont="1" applyFill="1" applyBorder="1" applyAlignment="1" applyProtection="1">
      <alignment horizontal="center" vertical="center" wrapText="1"/>
      <protection locked="0"/>
    </xf>
    <xf numFmtId="0" fontId="14" fillId="9" borderId="5" xfId="0" applyFont="1" applyFill="1" applyBorder="1" applyAlignment="1" applyProtection="1">
      <alignment horizontal="center" vertical="center" wrapText="1"/>
      <protection locked="0"/>
    </xf>
    <xf numFmtId="0" fontId="14" fillId="9"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6" fillId="6" borderId="19" xfId="0" applyFont="1" applyFill="1" applyBorder="1" applyAlignment="1">
      <alignment horizontal="center" vertical="center" wrapText="1"/>
    </xf>
    <xf numFmtId="0" fontId="2" fillId="0" borderId="36"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10" fontId="12" fillId="0" borderId="45"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center" vertical="center"/>
    </xf>
    <xf numFmtId="0" fontId="2" fillId="3" borderId="34" xfId="0" applyFont="1" applyFill="1" applyBorder="1" applyAlignment="1">
      <alignment horizontal="center" vertical="center"/>
    </xf>
    <xf numFmtId="0" fontId="2" fillId="0" borderId="34" xfId="0" applyFont="1" applyBorder="1" applyAlignment="1">
      <alignment horizontal="center" vertical="center"/>
    </xf>
    <xf numFmtId="42" fontId="2" fillId="0" borderId="41" xfId="1" applyFont="1" applyBorder="1" applyAlignment="1">
      <alignment horizontal="center" vertical="center"/>
    </xf>
    <xf numFmtId="42" fontId="2" fillId="0" borderId="42" xfId="1"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6" fillId="6" borderId="5" xfId="0" applyFont="1" applyFill="1" applyBorder="1" applyAlignment="1">
      <alignment horizontal="center" vertical="center" wrapText="1"/>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3" borderId="32" xfId="0" applyFont="1" applyFill="1" applyBorder="1" applyAlignment="1">
      <alignment horizontal="center" vertical="center"/>
    </xf>
    <xf numFmtId="0" fontId="2" fillId="0" borderId="32"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3" xfId="0" applyNumberFormat="1" applyFont="1" applyBorder="1" applyAlignment="1">
      <alignment horizontal="center" vertical="center"/>
    </xf>
    <xf numFmtId="0" fontId="2" fillId="3" borderId="40" xfId="0" applyFont="1" applyFill="1" applyBorder="1" applyAlignment="1">
      <alignment horizontal="center" vertical="center"/>
    </xf>
    <xf numFmtId="0" fontId="2" fillId="2" borderId="13" xfId="0" applyFont="1" applyFill="1" applyBorder="1" applyAlignment="1">
      <alignment horizontal="center" vertical="center" wrapText="1"/>
    </xf>
    <xf numFmtId="0" fontId="1" fillId="4" borderId="46"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6"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5" fillId="6" borderId="10"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2" xfId="0" applyFont="1" applyFill="1" applyBorder="1" applyAlignment="1">
      <alignment horizontal="center" vertical="center"/>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8" fillId="3"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applyAlignment="1" applyProtection="1">
      <alignment horizontal="left" vertical="center" wrapText="1"/>
      <protection locked="0"/>
    </xf>
    <xf numFmtId="0" fontId="2" fillId="0" borderId="5" xfId="0" applyFont="1" applyBorder="1" applyAlignment="1" applyProtection="1">
      <alignment horizontal="center" vertical="center"/>
      <protection locked="0"/>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22" xfId="0" applyFont="1" applyFill="1" applyBorder="1" applyAlignment="1">
      <alignment horizontal="center" vertical="center"/>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2" fillId="0" borderId="6" xfId="0" applyFont="1" applyBorder="1" applyAlignment="1" applyProtection="1">
      <alignment horizontal="center" vertical="center"/>
      <protection locked="0"/>
    </xf>
    <xf numFmtId="0" fontId="7" fillId="10" borderId="48" xfId="0" applyFont="1" applyFill="1" applyBorder="1" applyAlignment="1">
      <alignment horizontal="center" vertical="center" wrapText="1"/>
    </xf>
    <xf numFmtId="0" fontId="7" fillId="10" borderId="50"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0" xfId="0" applyFont="1" applyBorder="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6" fillId="11" borderId="5" xfId="0" applyFont="1" applyFill="1" applyBorder="1" applyAlignment="1">
      <alignment horizontal="center" vertical="center"/>
    </xf>
    <xf numFmtId="0" fontId="2" fillId="0" borderId="42"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1"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 fillId="0" borderId="48" xfId="0" applyFont="1" applyBorder="1" applyAlignment="1" applyProtection="1">
      <alignment horizontal="center" vertical="center" wrapText="1"/>
    </xf>
    <xf numFmtId="0" fontId="1" fillId="0" borderId="32" xfId="0" applyFont="1" applyBorder="1" applyAlignment="1" applyProtection="1">
      <alignment horizontal="center" vertical="center" wrapText="1"/>
    </xf>
    <xf numFmtId="0" fontId="1" fillId="0" borderId="41" xfId="0" applyFont="1" applyBorder="1" applyAlignment="1" applyProtection="1">
      <alignment horizontal="center" vertical="center" wrapText="1"/>
    </xf>
    <xf numFmtId="0" fontId="18" fillId="22" borderId="1" xfId="0" applyFont="1" applyFill="1" applyBorder="1" applyAlignment="1">
      <alignment horizontal="center" vertical="center"/>
    </xf>
    <xf numFmtId="0" fontId="18" fillId="22" borderId="2" xfId="0" applyFont="1" applyFill="1" applyBorder="1" applyAlignment="1">
      <alignment horizontal="center" vertical="center"/>
    </xf>
    <xf numFmtId="0" fontId="18" fillId="22" borderId="3" xfId="0" applyFont="1" applyFill="1" applyBorder="1" applyAlignment="1">
      <alignment horizontal="center" vertical="center"/>
    </xf>
    <xf numFmtId="0" fontId="20" fillId="22" borderId="5" xfId="0" applyFont="1" applyFill="1" applyBorder="1" applyAlignment="1">
      <alignment horizontal="left" vertical="center"/>
    </xf>
    <xf numFmtId="0" fontId="20" fillId="22" borderId="6" xfId="0" applyFont="1" applyFill="1" applyBorder="1" applyAlignment="1">
      <alignment horizontal="left" vertical="center"/>
    </xf>
    <xf numFmtId="0" fontId="20" fillId="22" borderId="8" xfId="0" applyFont="1" applyFill="1" applyBorder="1" applyAlignment="1">
      <alignment horizontal="left" vertical="center"/>
    </xf>
    <xf numFmtId="0" fontId="20"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0">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74</xdr:row>
      <xdr:rowOff>22413</xdr:rowOff>
    </xdr:from>
    <xdr:to>
      <xdr:col>2</xdr:col>
      <xdr:colOff>1030941</xdr:colOff>
      <xdr:row>81</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87</xdr:row>
      <xdr:rowOff>22413</xdr:rowOff>
    </xdr:from>
    <xdr:to>
      <xdr:col>2</xdr:col>
      <xdr:colOff>1030941</xdr:colOff>
      <xdr:row>94</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109</xdr:row>
      <xdr:rowOff>22413</xdr:rowOff>
    </xdr:from>
    <xdr:to>
      <xdr:col>2</xdr:col>
      <xdr:colOff>1030941</xdr:colOff>
      <xdr:row>116</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46</xdr:row>
      <xdr:rowOff>22413</xdr:rowOff>
    </xdr:from>
    <xdr:to>
      <xdr:col>2</xdr:col>
      <xdr:colOff>1030941</xdr:colOff>
      <xdr:row>53</xdr:row>
      <xdr:rowOff>291353</xdr:rowOff>
    </xdr:to>
    <xdr:sp macro="" textlink="">
      <xdr:nvSpPr>
        <xdr:cNvPr id="9" name="Flecha: a la derecha 8">
          <a:extLst>
            <a:ext uri="{FF2B5EF4-FFF2-40B4-BE49-F238E27FC236}">
              <a16:creationId xmlns:a16="http://schemas.microsoft.com/office/drawing/2014/main" id="{D7BA1A8C-71A6-4D48-A8C3-3CEC893B25B7}"/>
            </a:ext>
          </a:extLst>
        </xdr:cNvPr>
        <xdr:cNvSpPr/>
      </xdr:nvSpPr>
      <xdr:spPr>
        <a:xfrm>
          <a:off x="2106706" y="41018013"/>
          <a:ext cx="1019735" cy="1954865"/>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5"/>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194" t="s">
        <v>1</v>
      </c>
      <c r="B1" s="195"/>
      <c r="C1" s="64"/>
      <c r="D1" s="62" t="s">
        <v>0</v>
      </c>
      <c r="E1" s="63"/>
      <c r="F1" s="62" t="s">
        <v>25</v>
      </c>
      <c r="G1" s="54"/>
      <c r="H1" s="61" t="s">
        <v>276</v>
      </c>
      <c r="I1" s="205" t="str">
        <f>+IF(OR(I21="valide todas las variables",I26="valide todas las variables",I36="valide todas las variables",I40="valide todas las variables",I44="valide todas las variables",I55="valide todas las variables",I61="valide todas las variables",I70="valide todas las variables",I74="valide todas las variables",I83="valide todas las variables",I87="valide todas las variables",I96="valide todas las variables",I102="valide todas las variables",I106="valide todas las variables",I109="valide todas las variables",I118="valide todas las variables",I128="valide todas las variables",I134="valide todas las variables",I144="valide todas las variables",I152="valide todas las variables"),"",Consolidado!KJ10)</f>
        <v/>
      </c>
      <c r="J1" s="206"/>
      <c r="M1" s="60"/>
    </row>
    <row r="2" spans="1:13" ht="15" customHeight="1" x14ac:dyDescent="0.2">
      <c r="A2" s="196" t="s">
        <v>2</v>
      </c>
      <c r="B2" s="197"/>
      <c r="C2" s="197"/>
      <c r="D2" s="197"/>
      <c r="E2" s="197"/>
      <c r="F2" s="197"/>
      <c r="G2" s="197"/>
      <c r="H2" s="197"/>
      <c r="I2" s="197"/>
      <c r="J2" s="198"/>
    </row>
    <row r="3" spans="1:13" ht="15" customHeight="1" x14ac:dyDescent="0.2">
      <c r="A3" s="199" t="s">
        <v>3</v>
      </c>
      <c r="B3" s="200"/>
      <c r="C3" s="200" t="s">
        <v>4</v>
      </c>
      <c r="D3" s="200"/>
      <c r="E3" s="200"/>
      <c r="F3" s="200"/>
      <c r="G3" s="200"/>
      <c r="H3" s="200"/>
      <c r="I3" s="200" t="s">
        <v>5</v>
      </c>
      <c r="J3" s="203"/>
    </row>
    <row r="4" spans="1:13" ht="15" customHeight="1" x14ac:dyDescent="0.2">
      <c r="A4" s="201" t="str">
        <f>+IFERROR(VLOOKUP(G1,[3]Directorio!$B$1:$Z$1200,2,FALSE),"")</f>
        <v/>
      </c>
      <c r="B4" s="202"/>
      <c r="C4" s="202" t="str">
        <f>+IFERROR(VLOOKUP(G1,[3]Directorio!$B$1:$Z$1200,3,FALSE),"")</f>
        <v/>
      </c>
      <c r="D4" s="202"/>
      <c r="E4" s="202"/>
      <c r="F4" s="202"/>
      <c r="G4" s="202"/>
      <c r="H4" s="202"/>
      <c r="I4" s="202" t="str">
        <f>+IFERROR(VLOOKUP(G1,[3]Directorio!$B$1:$Z$1200,4,FALSE),"")</f>
        <v/>
      </c>
      <c r="J4" s="204"/>
    </row>
    <row r="5" spans="1:13" ht="15" customHeight="1" x14ac:dyDescent="0.2">
      <c r="A5" s="199" t="s">
        <v>7</v>
      </c>
      <c r="B5" s="200"/>
      <c r="C5" s="200"/>
      <c r="D5" s="200"/>
      <c r="E5" s="200" t="s">
        <v>6</v>
      </c>
      <c r="F5" s="200"/>
      <c r="G5" s="200"/>
      <c r="H5" s="200"/>
      <c r="I5" s="200"/>
      <c r="J5" s="203"/>
    </row>
    <row r="6" spans="1:13" ht="15" customHeight="1" x14ac:dyDescent="0.2">
      <c r="A6" s="201" t="str">
        <f>+IFERROR(VLOOKUP(G1,[3]Directorio!$B$1:$Z$1200,5,FALSE),"")</f>
        <v/>
      </c>
      <c r="B6" s="202"/>
      <c r="C6" s="202"/>
      <c r="D6" s="202"/>
      <c r="E6" s="202" t="str">
        <f>+IFERROR(VLOOKUP(G1,[3]Directorio!$B$1:$Z$1200,6,FALSE),"")</f>
        <v/>
      </c>
      <c r="F6" s="202"/>
      <c r="G6" s="202"/>
      <c r="H6" s="202"/>
      <c r="I6" s="202"/>
      <c r="J6" s="204"/>
    </row>
    <row r="7" spans="1:13" ht="15" customHeight="1" x14ac:dyDescent="0.2">
      <c r="A7" s="199" t="s">
        <v>8</v>
      </c>
      <c r="B7" s="200"/>
      <c r="C7" s="200"/>
      <c r="D7" s="200"/>
      <c r="E7" s="200" t="s">
        <v>9</v>
      </c>
      <c r="F7" s="200"/>
      <c r="G7" s="200"/>
      <c r="H7" s="200" t="s">
        <v>10</v>
      </c>
      <c r="I7" s="200"/>
      <c r="J7" s="203"/>
    </row>
    <row r="8" spans="1:13" ht="15" customHeight="1" x14ac:dyDescent="0.2">
      <c r="A8" s="201" t="str">
        <f>+IFERROR(VLOOKUP(G1,[3]Directorio!$B$1:$Z$1200,7,FALSE),"")</f>
        <v/>
      </c>
      <c r="B8" s="202"/>
      <c r="C8" s="202"/>
      <c r="D8" s="202"/>
      <c r="E8" s="202" t="str">
        <f>+IFERROR(VLOOKUP(G1,[3]Directorio!$B$1:$Z$1200,8,FALSE),"")</f>
        <v/>
      </c>
      <c r="F8" s="202"/>
      <c r="G8" s="202"/>
      <c r="H8" s="202" t="str">
        <f>+IFERROR(VLOOKUP(G1,[3]Directorio!$B$1:$Z$1200,9,FALSE),"")</f>
        <v/>
      </c>
      <c r="I8" s="202"/>
      <c r="J8" s="204"/>
    </row>
    <row r="9" spans="1:13" ht="15" customHeight="1" x14ac:dyDescent="0.2">
      <c r="A9" s="199" t="s">
        <v>11</v>
      </c>
      <c r="B9" s="200"/>
      <c r="C9" s="200"/>
      <c r="D9" s="200" t="s">
        <v>12</v>
      </c>
      <c r="E9" s="200"/>
      <c r="F9" s="200"/>
      <c r="G9" s="200" t="s">
        <v>13</v>
      </c>
      <c r="H9" s="200"/>
      <c r="I9" s="200"/>
      <c r="J9" s="203"/>
    </row>
    <row r="10" spans="1:13" ht="15" customHeight="1" thickBot="1" x14ac:dyDescent="0.25">
      <c r="A10" s="207" t="str">
        <f>+IFERROR(VLOOKUP(G1,[3]Directorio!$B$1:$Z$1200,10,FALSE),"")</f>
        <v/>
      </c>
      <c r="B10" s="208"/>
      <c r="C10" s="208"/>
      <c r="D10" s="208" t="str">
        <f>+IFERROR(VLOOKUP(G1,[3]Directorio!$B$1:$Z$1200,11,FALSE),"")</f>
        <v/>
      </c>
      <c r="E10" s="208"/>
      <c r="F10" s="208"/>
      <c r="G10" s="208" t="str">
        <f>+IFERROR(VLOOKUP(G1,[3]Directorio!$B$1:$Z$1200,12,FALSE),"")</f>
        <v/>
      </c>
      <c r="H10" s="208"/>
      <c r="I10" s="208"/>
      <c r="J10" s="209"/>
    </row>
    <row r="11" spans="1:13" ht="15" customHeight="1" x14ac:dyDescent="0.2">
      <c r="A11" s="196" t="s">
        <v>14</v>
      </c>
      <c r="B11" s="197"/>
      <c r="C11" s="197"/>
      <c r="D11" s="197"/>
      <c r="E11" s="197"/>
      <c r="F11" s="197"/>
      <c r="G11" s="197"/>
      <c r="H11" s="197"/>
      <c r="I11" s="197"/>
      <c r="J11" s="198"/>
    </row>
    <row r="12" spans="1:13" ht="15" customHeight="1" x14ac:dyDescent="0.2">
      <c r="A12" s="56" t="s">
        <v>153</v>
      </c>
      <c r="B12" s="200" t="s">
        <v>15</v>
      </c>
      <c r="C12" s="200"/>
      <c r="D12" s="200"/>
      <c r="E12" s="210" t="s">
        <v>16</v>
      </c>
      <c r="F12" s="211"/>
      <c r="G12" s="210" t="s">
        <v>17</v>
      </c>
      <c r="H12" s="211"/>
      <c r="I12" s="210" t="s">
        <v>154</v>
      </c>
      <c r="J12" s="214"/>
    </row>
    <row r="13" spans="1:13" ht="15" customHeight="1" x14ac:dyDescent="0.2">
      <c r="A13" s="55" t="str">
        <f>+IFERROR(VLOOKUP(G1,[3]Directorio!$B$1:$Z$1200,13,FALSE),"")</f>
        <v/>
      </c>
      <c r="B13" s="202" t="str">
        <f>+IFERROR(VLOOKUP(G1,[3]Directorio!$B$1:$Z$1200,14,FALSE),"")</f>
        <v/>
      </c>
      <c r="C13" s="202"/>
      <c r="D13" s="202"/>
      <c r="E13" s="212" t="str">
        <f>+IFERROR(VLOOKUP(G1,[3]Directorio!$B$1:$Z$1200,15,FALSE),"")</f>
        <v/>
      </c>
      <c r="F13" s="213"/>
      <c r="G13" s="212" t="str">
        <f>+IFERROR(VLOOKUP(G1,[3]Directorio!$B$1:$Z$1200,16,FALSE),"")</f>
        <v/>
      </c>
      <c r="H13" s="213"/>
      <c r="I13" s="212" t="str">
        <f>+IFERROR(VLOOKUP(G1,[3]Directorio!$B$1:$Z$1200,17,FALSE),"")</f>
        <v/>
      </c>
      <c r="J13" s="215"/>
    </row>
    <row r="14" spans="1:13" ht="15" customHeight="1" x14ac:dyDescent="0.2">
      <c r="A14" s="229" t="s">
        <v>18</v>
      </c>
      <c r="B14" s="211"/>
      <c r="C14" s="210" t="s">
        <v>19</v>
      </c>
      <c r="D14" s="211"/>
      <c r="E14" s="210" t="s">
        <v>274</v>
      </c>
      <c r="F14" s="211"/>
      <c r="G14" s="200" t="s">
        <v>20</v>
      </c>
      <c r="H14" s="200"/>
      <c r="I14" s="200" t="s">
        <v>21</v>
      </c>
      <c r="J14" s="203"/>
    </row>
    <row r="15" spans="1:13" ht="15" customHeight="1" x14ac:dyDescent="0.2">
      <c r="A15" s="230" t="str">
        <f>+IFERROR(VLOOKUP(G1,[3]Directorio!$B$1:$Z$1200,18,FALSE),"")</f>
        <v/>
      </c>
      <c r="B15" s="213"/>
      <c r="C15" s="212" t="str">
        <f>+IFERROR(VLOOKUP(G1,[3]Directorio!$B$1:$Z$1200,19,FALSE),"")</f>
        <v/>
      </c>
      <c r="D15" s="213"/>
      <c r="E15" s="231" t="str">
        <f>+IFERROR(VLOOKUP(G1,[3]Directorio!$B$1:$Z$1200,20,FALSE),"")</f>
        <v/>
      </c>
      <c r="F15" s="232"/>
      <c r="G15" s="223" t="str">
        <f>+IFERROR(VLOOKUP(G1,[3]Directorio!$B$1:$Z$1200,21,FALSE),"")</f>
        <v/>
      </c>
      <c r="H15" s="223"/>
      <c r="I15" s="223" t="str">
        <f>+IFERROR(VLOOKUP(G1,[3]Directorio!$B$1:$Z$1200,22,FALSE),"")</f>
        <v/>
      </c>
      <c r="J15" s="224"/>
    </row>
    <row r="16" spans="1:13" ht="15" customHeight="1" x14ac:dyDescent="0.2">
      <c r="A16" s="229" t="s">
        <v>22</v>
      </c>
      <c r="B16" s="211"/>
      <c r="C16" s="210" t="s">
        <v>23</v>
      </c>
      <c r="D16" s="233"/>
      <c r="E16" s="233"/>
      <c r="F16" s="233"/>
      <c r="G16" s="211"/>
      <c r="H16" s="210" t="s">
        <v>275</v>
      </c>
      <c r="I16" s="233"/>
      <c r="J16" s="214"/>
    </row>
    <row r="17" spans="1:10" ht="15" customHeight="1" thickBot="1" x14ac:dyDescent="0.25">
      <c r="A17" s="216" t="str">
        <f>+IFERROR(VLOOKUP(G1,[3]Directorio!$B$1:$Z$1200,23,FALSE),"")</f>
        <v/>
      </c>
      <c r="B17" s="217"/>
      <c r="C17" s="218" t="str">
        <f>+IFERROR(VLOOKUP(G1,[3]Directorio!$B$1:$Z$1200,24,FALSE),"")</f>
        <v/>
      </c>
      <c r="D17" s="219"/>
      <c r="E17" s="219"/>
      <c r="F17" s="219"/>
      <c r="G17" s="220"/>
      <c r="H17" s="218" t="str">
        <f>+IFERROR(VLOOKUP(G1,[3]Directorio!$B$1:$Z$1200,25,FALSE),"")</f>
        <v/>
      </c>
      <c r="I17" s="219"/>
      <c r="J17" s="221"/>
    </row>
    <row r="18" spans="1:10" ht="15" customHeight="1" x14ac:dyDescent="0.2">
      <c r="A18" s="196" t="s">
        <v>27</v>
      </c>
      <c r="B18" s="197"/>
      <c r="C18" s="197"/>
      <c r="D18" s="197"/>
      <c r="E18" s="197"/>
      <c r="F18" s="197"/>
      <c r="G18" s="197"/>
      <c r="H18" s="197"/>
      <c r="I18" s="197"/>
      <c r="J18" s="198"/>
    </row>
    <row r="19" spans="1:10" ht="15" customHeight="1" thickBot="1" x14ac:dyDescent="0.25">
      <c r="A19" s="225" t="s">
        <v>24</v>
      </c>
      <c r="B19" s="226"/>
      <c r="C19" s="227"/>
      <c r="D19" s="227"/>
      <c r="E19" s="227"/>
      <c r="F19" s="226" t="s">
        <v>26</v>
      </c>
      <c r="G19" s="226"/>
      <c r="H19" s="227"/>
      <c r="I19" s="227"/>
      <c r="J19" s="228"/>
    </row>
    <row r="20" spans="1:10" ht="30" customHeight="1" thickBot="1" x14ac:dyDescent="0.25">
      <c r="A20" s="240" t="s">
        <v>290</v>
      </c>
      <c r="B20" s="241"/>
      <c r="C20" s="241"/>
      <c r="D20" s="241"/>
      <c r="E20" s="241"/>
      <c r="F20" s="241"/>
      <c r="G20" s="241"/>
      <c r="H20" s="241"/>
      <c r="I20" s="241"/>
      <c r="J20" s="242"/>
    </row>
    <row r="21" spans="1:10" ht="54.95" customHeight="1" thickBot="1" x14ac:dyDescent="0.25">
      <c r="A21" s="168" t="s">
        <v>279</v>
      </c>
      <c r="B21" s="169"/>
      <c r="C21" s="169"/>
      <c r="D21" s="169"/>
      <c r="E21" s="169"/>
      <c r="F21" s="169"/>
      <c r="G21" s="169"/>
      <c r="H21" s="170"/>
      <c r="I21" s="171" t="str">
        <f>+IF(OR(D22="Valide todos los criterios"),"Valide todas las variables",IF(AND(D22="Cumple variable"),"Cumple obligación","No cumple obligación"))</f>
        <v>Valide todas las variables</v>
      </c>
      <c r="J21" s="172"/>
    </row>
    <row r="22" spans="1:10" ht="20.100000000000001" customHeight="1" x14ac:dyDescent="0.2">
      <c r="A22" s="154" t="s">
        <v>280</v>
      </c>
      <c r="B22" s="8" t="s">
        <v>36</v>
      </c>
      <c r="C22" s="9"/>
      <c r="D22" s="176" t="str">
        <f>+IF(OR(C22="",C23="",C24="",C25=""),"Valide todos los criterios",IF(AND(C22="Cumple",C23="Cumple",C24="Cumple",C25="Cumple"),"Cumple variable","No cumple variable"))</f>
        <v>Valide todos los criterios</v>
      </c>
      <c r="E22" s="160" t="s">
        <v>45</v>
      </c>
      <c r="F22" s="160"/>
      <c r="G22" s="160"/>
      <c r="H22" s="160"/>
      <c r="I22" s="160"/>
      <c r="J22" s="161"/>
    </row>
    <row r="23" spans="1:10" ht="50.1" customHeight="1" x14ac:dyDescent="0.2">
      <c r="A23" s="155"/>
      <c r="B23" s="6" t="s">
        <v>37</v>
      </c>
      <c r="C23" s="7"/>
      <c r="D23" s="222"/>
      <c r="E23" s="162"/>
      <c r="F23" s="163"/>
      <c r="G23" s="163"/>
      <c r="H23" s="163"/>
      <c r="I23" s="163"/>
      <c r="J23" s="164"/>
    </row>
    <row r="24" spans="1:10" ht="50.1" customHeight="1" x14ac:dyDescent="0.2">
      <c r="A24" s="155"/>
      <c r="B24" s="6" t="s">
        <v>38</v>
      </c>
      <c r="C24" s="7"/>
      <c r="D24" s="222"/>
      <c r="E24" s="162"/>
      <c r="F24" s="163"/>
      <c r="G24" s="163"/>
      <c r="H24" s="163"/>
      <c r="I24" s="163"/>
      <c r="J24" s="164"/>
    </row>
    <row r="25" spans="1:10" ht="50.1" customHeight="1" thickBot="1" x14ac:dyDescent="0.25">
      <c r="A25" s="156"/>
      <c r="B25" s="10" t="s">
        <v>39</v>
      </c>
      <c r="C25" s="58"/>
      <c r="D25" s="178"/>
      <c r="E25" s="165"/>
      <c r="F25" s="166"/>
      <c r="G25" s="166"/>
      <c r="H25" s="166"/>
      <c r="I25" s="166"/>
      <c r="J25" s="167"/>
    </row>
    <row r="26" spans="1:10" ht="60" customHeight="1" thickBot="1" x14ac:dyDescent="0.25">
      <c r="A26" s="168" t="s">
        <v>277</v>
      </c>
      <c r="B26" s="169"/>
      <c r="C26" s="169"/>
      <c r="D26" s="169"/>
      <c r="E26" s="169"/>
      <c r="F26" s="169"/>
      <c r="G26" s="169"/>
      <c r="H26" s="170"/>
      <c r="I26" s="171" t="str">
        <f>+IF(C35="X","Obligación no aplica",IF(OR(D27="Valide todos los criterios"),"Valide todas las variables",IF(AND(D27="Cumple variable"),"Cumple obligación","No cumple obligación")))</f>
        <v>Valide todas las variables</v>
      </c>
      <c r="J26" s="172"/>
    </row>
    <row r="27" spans="1:10" ht="20.100000000000001" customHeight="1" x14ac:dyDescent="0.2">
      <c r="A27" s="154" t="s">
        <v>281</v>
      </c>
      <c r="B27" s="8" t="s">
        <v>36</v>
      </c>
      <c r="C27" s="9"/>
      <c r="D27" s="176"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60" t="s">
        <v>45</v>
      </c>
      <c r="F27" s="160"/>
      <c r="G27" s="160"/>
      <c r="H27" s="160"/>
      <c r="I27" s="160"/>
      <c r="J27" s="161"/>
    </row>
    <row r="28" spans="1:10" ht="20.100000000000001" customHeight="1" x14ac:dyDescent="0.2">
      <c r="A28" s="155"/>
      <c r="B28" s="6" t="s">
        <v>37</v>
      </c>
      <c r="C28" s="7"/>
      <c r="D28" s="222"/>
      <c r="E28" s="162"/>
      <c r="F28" s="163"/>
      <c r="G28" s="163"/>
      <c r="H28" s="163"/>
      <c r="I28" s="163"/>
      <c r="J28" s="164"/>
    </row>
    <row r="29" spans="1:10" ht="20.100000000000001" customHeight="1" x14ac:dyDescent="0.2">
      <c r="A29" s="155"/>
      <c r="B29" s="6" t="s">
        <v>38</v>
      </c>
      <c r="C29" s="7"/>
      <c r="D29" s="222"/>
      <c r="E29" s="162"/>
      <c r="F29" s="163"/>
      <c r="G29" s="163"/>
      <c r="H29" s="163"/>
      <c r="I29" s="163"/>
      <c r="J29" s="164"/>
    </row>
    <row r="30" spans="1:10" ht="20.100000000000001" customHeight="1" x14ac:dyDescent="0.2">
      <c r="A30" s="155"/>
      <c r="B30" s="6" t="s">
        <v>39</v>
      </c>
      <c r="C30" s="7"/>
      <c r="D30" s="222"/>
      <c r="E30" s="162"/>
      <c r="F30" s="163"/>
      <c r="G30" s="163"/>
      <c r="H30" s="163"/>
      <c r="I30" s="163"/>
      <c r="J30" s="164"/>
    </row>
    <row r="31" spans="1:10" ht="20.100000000000001" customHeight="1" x14ac:dyDescent="0.2">
      <c r="A31" s="155"/>
      <c r="B31" s="6" t="s">
        <v>40</v>
      </c>
      <c r="C31" s="7"/>
      <c r="D31" s="222"/>
      <c r="E31" s="162"/>
      <c r="F31" s="163"/>
      <c r="G31" s="163"/>
      <c r="H31" s="163"/>
      <c r="I31" s="163"/>
      <c r="J31" s="164"/>
    </row>
    <row r="32" spans="1:10" ht="20.100000000000001" customHeight="1" x14ac:dyDescent="0.2">
      <c r="A32" s="155"/>
      <c r="B32" s="6" t="s">
        <v>41</v>
      </c>
      <c r="C32" s="7"/>
      <c r="D32" s="222"/>
      <c r="E32" s="162"/>
      <c r="F32" s="163"/>
      <c r="G32" s="163"/>
      <c r="H32" s="163"/>
      <c r="I32" s="163"/>
      <c r="J32" s="164"/>
    </row>
    <row r="33" spans="1:10" ht="20.100000000000001" customHeight="1" x14ac:dyDescent="0.2">
      <c r="A33" s="155"/>
      <c r="B33" s="6" t="s">
        <v>42</v>
      </c>
      <c r="C33" s="7"/>
      <c r="D33" s="222"/>
      <c r="E33" s="162"/>
      <c r="F33" s="163"/>
      <c r="G33" s="163"/>
      <c r="H33" s="163"/>
      <c r="I33" s="163"/>
      <c r="J33" s="164"/>
    </row>
    <row r="34" spans="1:10" ht="20.100000000000001" customHeight="1" x14ac:dyDescent="0.2">
      <c r="A34" s="234"/>
      <c r="B34" s="6" t="s">
        <v>43</v>
      </c>
      <c r="C34" s="13"/>
      <c r="D34" s="177"/>
      <c r="E34" s="162"/>
      <c r="F34" s="163"/>
      <c r="G34" s="163"/>
      <c r="H34" s="163"/>
      <c r="I34" s="163"/>
      <c r="J34" s="164"/>
    </row>
    <row r="35" spans="1:10" ht="20.100000000000001" customHeight="1" thickBot="1" x14ac:dyDescent="0.25">
      <c r="A35" s="156"/>
      <c r="B35" s="14" t="s">
        <v>47</v>
      </c>
      <c r="C35" s="15"/>
      <c r="D35" s="178"/>
      <c r="E35" s="165"/>
      <c r="F35" s="166"/>
      <c r="G35" s="166"/>
      <c r="H35" s="166"/>
      <c r="I35" s="166"/>
      <c r="J35" s="167"/>
    </row>
    <row r="36" spans="1:10" ht="99.95" customHeight="1" thickBot="1" x14ac:dyDescent="0.25">
      <c r="A36" s="168" t="s">
        <v>324</v>
      </c>
      <c r="B36" s="169"/>
      <c r="C36" s="169"/>
      <c r="D36" s="169"/>
      <c r="E36" s="169"/>
      <c r="F36" s="169"/>
      <c r="G36" s="169"/>
      <c r="H36" s="170"/>
      <c r="I36" s="171" t="str">
        <f>+IF(OR(D37="Valide todos los criterios"),"Valide todas las variables",IF(AND(D37="Cumple variable"),"Cumple obligación","No cumple obligación"))</f>
        <v>Valide todas las variables</v>
      </c>
      <c r="J36" s="172"/>
    </row>
    <row r="37" spans="1:10" ht="20.100000000000001" customHeight="1" x14ac:dyDescent="0.2">
      <c r="A37" s="154" t="s">
        <v>282</v>
      </c>
      <c r="B37" s="8" t="s">
        <v>36</v>
      </c>
      <c r="C37" s="9"/>
      <c r="D37" s="182" t="str">
        <f>+IF(OR(C37="",C38="",C39=""),"Valide todos los criterios",IF(AND(C37="Cumple",C38="Cumple",C39="Cumple"),"Cumple variable","No cumple variable"))</f>
        <v>Valide todos los criterios</v>
      </c>
      <c r="E37" s="160" t="s">
        <v>45</v>
      </c>
      <c r="F37" s="160"/>
      <c r="G37" s="160"/>
      <c r="H37" s="160"/>
      <c r="I37" s="160"/>
      <c r="J37" s="161"/>
    </row>
    <row r="38" spans="1:10" ht="80.099999999999994" customHeight="1" x14ac:dyDescent="0.2">
      <c r="A38" s="155"/>
      <c r="B38" s="6" t="s">
        <v>37</v>
      </c>
      <c r="C38" s="7"/>
      <c r="D38" s="187"/>
      <c r="E38" s="162"/>
      <c r="F38" s="163"/>
      <c r="G38" s="163"/>
      <c r="H38" s="163"/>
      <c r="I38" s="163"/>
      <c r="J38" s="164"/>
    </row>
    <row r="39" spans="1:10" ht="80.099999999999994" customHeight="1" thickBot="1" x14ac:dyDescent="0.25">
      <c r="A39" s="156"/>
      <c r="B39" s="10" t="s">
        <v>38</v>
      </c>
      <c r="C39" s="11"/>
      <c r="D39" s="183"/>
      <c r="E39" s="165"/>
      <c r="F39" s="166"/>
      <c r="G39" s="166"/>
      <c r="H39" s="166"/>
      <c r="I39" s="166"/>
      <c r="J39" s="167"/>
    </row>
    <row r="40" spans="1:10" ht="95.1" customHeight="1" thickBot="1" x14ac:dyDescent="0.25">
      <c r="A40" s="168" t="s">
        <v>278</v>
      </c>
      <c r="B40" s="169"/>
      <c r="C40" s="169"/>
      <c r="D40" s="169"/>
      <c r="E40" s="169"/>
      <c r="F40" s="169"/>
      <c r="G40" s="169"/>
      <c r="H40" s="170"/>
      <c r="I40" s="171" t="str">
        <f>+IF(OR(D41="Valide todos los criterios"),"Valide todas las variables",IF(AND(D41="Cumple variable"),"Cumple obligación","No cumple obligación"))</f>
        <v>Valide todas las variables</v>
      </c>
      <c r="J40" s="172"/>
    </row>
    <row r="41" spans="1:10" ht="20.100000000000001" customHeight="1" x14ac:dyDescent="0.2">
      <c r="A41" s="154" t="s">
        <v>161</v>
      </c>
      <c r="B41" s="8" t="s">
        <v>36</v>
      </c>
      <c r="C41" s="9"/>
      <c r="D41" s="182" t="str">
        <f>+IF(C43="No aplica",IF(OR(C41="",C42=""),"Valide todos los criterios",IF(AND(C41="Cumple",C42="Cumple"),"Cumple variable","No cumple variable")),IF(OR(C41="",C42="",C43=""),"Valide todos los criterios",IF(AND(C41="Cumple",C42="Cumple",C43="Cumple"),"Cumple variable","No cumple variable")))</f>
        <v>Valide todos los criterios</v>
      </c>
      <c r="E41" s="160" t="s">
        <v>45</v>
      </c>
      <c r="F41" s="160"/>
      <c r="G41" s="160"/>
      <c r="H41" s="160"/>
      <c r="I41" s="160"/>
      <c r="J41" s="161"/>
    </row>
    <row r="42" spans="1:10" ht="99.95" customHeight="1" x14ac:dyDescent="0.2">
      <c r="A42" s="155"/>
      <c r="B42" s="6" t="s">
        <v>37</v>
      </c>
      <c r="C42" s="7"/>
      <c r="D42" s="187"/>
      <c r="E42" s="162"/>
      <c r="F42" s="163"/>
      <c r="G42" s="163"/>
      <c r="H42" s="163"/>
      <c r="I42" s="163"/>
      <c r="J42" s="164"/>
    </row>
    <row r="43" spans="1:10" ht="99.95" customHeight="1" thickBot="1" x14ac:dyDescent="0.25">
      <c r="A43" s="156"/>
      <c r="B43" s="10" t="s">
        <v>38</v>
      </c>
      <c r="C43" s="114"/>
      <c r="D43" s="183"/>
      <c r="E43" s="165"/>
      <c r="F43" s="166"/>
      <c r="G43" s="166"/>
      <c r="H43" s="166"/>
      <c r="I43" s="166"/>
      <c r="J43" s="167"/>
    </row>
    <row r="44" spans="1:10" ht="159.94999999999999" customHeight="1" thickBot="1" x14ac:dyDescent="0.25">
      <c r="A44" s="235" t="s">
        <v>283</v>
      </c>
      <c r="B44" s="236"/>
      <c r="C44" s="236"/>
      <c r="D44" s="236"/>
      <c r="E44" s="236"/>
      <c r="F44" s="236"/>
      <c r="G44" s="236"/>
      <c r="H44" s="237"/>
      <c r="I44" s="238" t="str">
        <f>IF(OR(D45="Valide todos los criterios",D47=""),"Valide todas las variables",IF(AND(D45="Cumple variable",D47="Cumple variable"),"Cumple obligación","No cumple obligación"))</f>
        <v>Valide todas las variables</v>
      </c>
      <c r="J44" s="239"/>
    </row>
    <row r="45" spans="1:10" ht="24.95" customHeight="1" x14ac:dyDescent="0.2">
      <c r="A45" s="154" t="s">
        <v>169</v>
      </c>
      <c r="B45" s="243" t="s">
        <v>36</v>
      </c>
      <c r="C45" s="245"/>
      <c r="D45" s="176" t="str">
        <f>+IF(OR(C45=""),"Valide todos los criterios",IF(AND(C45="Cumple"),"Cumple variable","No cumple variable"))</f>
        <v>Valide todos los criterios</v>
      </c>
      <c r="E45" s="160" t="s">
        <v>45</v>
      </c>
      <c r="F45" s="160"/>
      <c r="G45" s="160"/>
      <c r="H45" s="160"/>
      <c r="I45" s="160"/>
      <c r="J45" s="161"/>
    </row>
    <row r="46" spans="1:10" ht="150" customHeight="1" thickBot="1" x14ac:dyDescent="0.25">
      <c r="A46" s="156"/>
      <c r="B46" s="244"/>
      <c r="C46" s="246"/>
      <c r="D46" s="178"/>
      <c r="E46" s="165"/>
      <c r="F46" s="166"/>
      <c r="G46" s="166"/>
      <c r="H46" s="166"/>
      <c r="I46" s="166"/>
      <c r="J46" s="167"/>
    </row>
    <row r="47" spans="1:10" ht="20.100000000000001" customHeight="1" x14ac:dyDescent="0.2">
      <c r="A47" s="154" t="s">
        <v>171</v>
      </c>
      <c r="B47" s="247" t="s">
        <v>284</v>
      </c>
      <c r="C47" s="250"/>
      <c r="D47" s="157"/>
      <c r="E47" s="253" t="s">
        <v>45</v>
      </c>
      <c r="F47" s="253"/>
      <c r="G47" s="253"/>
      <c r="H47" s="253"/>
      <c r="I47" s="253"/>
      <c r="J47" s="254"/>
    </row>
    <row r="48" spans="1:10" ht="20.100000000000001" customHeight="1" x14ac:dyDescent="0.2">
      <c r="A48" s="155"/>
      <c r="B48" s="248"/>
      <c r="C48" s="251"/>
      <c r="D48" s="158"/>
      <c r="E48" s="162"/>
      <c r="F48" s="255"/>
      <c r="G48" s="255"/>
      <c r="H48" s="255"/>
      <c r="I48" s="255"/>
      <c r="J48" s="164"/>
    </row>
    <row r="49" spans="1:10" ht="20.100000000000001" customHeight="1" x14ac:dyDescent="0.2">
      <c r="A49" s="155"/>
      <c r="B49" s="248"/>
      <c r="C49" s="251"/>
      <c r="D49" s="158"/>
      <c r="E49" s="162"/>
      <c r="F49" s="255"/>
      <c r="G49" s="255"/>
      <c r="H49" s="255"/>
      <c r="I49" s="255"/>
      <c r="J49" s="164"/>
    </row>
    <row r="50" spans="1:10" ht="20.100000000000001" customHeight="1" x14ac:dyDescent="0.2">
      <c r="A50" s="155"/>
      <c r="B50" s="248"/>
      <c r="C50" s="251"/>
      <c r="D50" s="158"/>
      <c r="E50" s="162"/>
      <c r="F50" s="255"/>
      <c r="G50" s="255"/>
      <c r="H50" s="255"/>
      <c r="I50" s="255"/>
      <c r="J50" s="164"/>
    </row>
    <row r="51" spans="1:10" ht="20.100000000000001" customHeight="1" x14ac:dyDescent="0.2">
      <c r="A51" s="155"/>
      <c r="B51" s="248"/>
      <c r="C51" s="251"/>
      <c r="D51" s="158"/>
      <c r="E51" s="162"/>
      <c r="F51" s="255"/>
      <c r="G51" s="255"/>
      <c r="H51" s="255"/>
      <c r="I51" s="255"/>
      <c r="J51" s="164"/>
    </row>
    <row r="52" spans="1:10" ht="20.100000000000001" customHeight="1" x14ac:dyDescent="0.2">
      <c r="A52" s="155"/>
      <c r="B52" s="248"/>
      <c r="C52" s="251"/>
      <c r="D52" s="158"/>
      <c r="E52" s="162"/>
      <c r="F52" s="255"/>
      <c r="G52" s="255"/>
      <c r="H52" s="255"/>
      <c r="I52" s="255"/>
      <c r="J52" s="164"/>
    </row>
    <row r="53" spans="1:10" ht="20.100000000000001" customHeight="1" x14ac:dyDescent="0.2">
      <c r="A53" s="155"/>
      <c r="B53" s="248"/>
      <c r="C53" s="251"/>
      <c r="D53" s="158"/>
      <c r="E53" s="162"/>
      <c r="F53" s="255"/>
      <c r="G53" s="255"/>
      <c r="H53" s="255"/>
      <c r="I53" s="255"/>
      <c r="J53" s="164"/>
    </row>
    <row r="54" spans="1:10" ht="20.100000000000001" customHeight="1" thickBot="1" x14ac:dyDescent="0.25">
      <c r="A54" s="156"/>
      <c r="B54" s="249"/>
      <c r="C54" s="252"/>
      <c r="D54" s="159"/>
      <c r="E54" s="165"/>
      <c r="F54" s="166"/>
      <c r="G54" s="166"/>
      <c r="H54" s="166"/>
      <c r="I54" s="166"/>
      <c r="J54" s="167"/>
    </row>
    <row r="55" spans="1:10" ht="140.1" customHeight="1" thickBot="1" x14ac:dyDescent="0.25">
      <c r="A55" s="168" t="s">
        <v>285</v>
      </c>
      <c r="B55" s="169"/>
      <c r="C55" s="169"/>
      <c r="D55" s="169"/>
      <c r="E55" s="169"/>
      <c r="F55" s="169"/>
      <c r="G55" s="169"/>
      <c r="H55" s="170"/>
      <c r="I55" s="171" t="str">
        <f>+IF(OR(D56="Valide todos los criterios"),"Valide todas las variables",IF(AND(D56="Cumple variable"),"Cumple obligación","No cumple obligación"))</f>
        <v>Valide todas las variables</v>
      </c>
      <c r="J55" s="172"/>
    </row>
    <row r="56" spans="1:10" ht="20.100000000000001" customHeight="1" x14ac:dyDescent="0.2">
      <c r="A56" s="154" t="s">
        <v>173</v>
      </c>
      <c r="B56" s="8" t="s">
        <v>36</v>
      </c>
      <c r="C56" s="9"/>
      <c r="D56" s="176" t="str">
        <f>+IF(OR(C56="",C57="",C58="",C59="",C60=""),"Valide todos los criterios",IF(AND(C56="Cumple",C57="Cumple",C58="Cumple",C59="Cumple",C60="Cumple"),"Cumple variable","No cumple variable"))</f>
        <v>Valide todos los criterios</v>
      </c>
      <c r="E56" s="160" t="s">
        <v>45</v>
      </c>
      <c r="F56" s="160"/>
      <c r="G56" s="160"/>
      <c r="H56" s="160"/>
      <c r="I56" s="160"/>
      <c r="J56" s="161"/>
    </row>
    <row r="57" spans="1:10" ht="35.1" customHeight="1" x14ac:dyDescent="0.2">
      <c r="A57" s="174"/>
      <c r="B57" s="6" t="s">
        <v>37</v>
      </c>
      <c r="C57" s="7"/>
      <c r="D57" s="222"/>
      <c r="E57" s="188"/>
      <c r="F57" s="189"/>
      <c r="G57" s="189"/>
      <c r="H57" s="189"/>
      <c r="I57" s="189"/>
      <c r="J57" s="190"/>
    </row>
    <row r="58" spans="1:10" ht="35.1" customHeight="1" x14ac:dyDescent="0.2">
      <c r="A58" s="174"/>
      <c r="B58" s="6" t="s">
        <v>38</v>
      </c>
      <c r="C58" s="7"/>
      <c r="D58" s="222"/>
      <c r="E58" s="162"/>
      <c r="F58" s="163"/>
      <c r="G58" s="163"/>
      <c r="H58" s="163"/>
      <c r="I58" s="163"/>
      <c r="J58" s="164"/>
    </row>
    <row r="59" spans="1:10" ht="35.1" customHeight="1" x14ac:dyDescent="0.2">
      <c r="A59" s="174"/>
      <c r="B59" s="6" t="s">
        <v>39</v>
      </c>
      <c r="C59" s="7"/>
      <c r="D59" s="222"/>
      <c r="E59" s="162"/>
      <c r="F59" s="163"/>
      <c r="G59" s="163"/>
      <c r="H59" s="163"/>
      <c r="I59" s="163"/>
      <c r="J59" s="164"/>
    </row>
    <row r="60" spans="1:10" ht="35.1" customHeight="1" thickBot="1" x14ac:dyDescent="0.25">
      <c r="A60" s="156"/>
      <c r="B60" s="10" t="s">
        <v>40</v>
      </c>
      <c r="C60" s="48"/>
      <c r="D60" s="178"/>
      <c r="E60" s="165"/>
      <c r="F60" s="166"/>
      <c r="G60" s="166"/>
      <c r="H60" s="166"/>
      <c r="I60" s="166"/>
      <c r="J60" s="167"/>
    </row>
    <row r="61" spans="1:10" ht="120" customHeight="1" thickBot="1" x14ac:dyDescent="0.25">
      <c r="A61" s="168" t="s">
        <v>286</v>
      </c>
      <c r="B61" s="169"/>
      <c r="C61" s="169"/>
      <c r="D61" s="169"/>
      <c r="E61" s="169"/>
      <c r="F61" s="169"/>
      <c r="G61" s="169"/>
      <c r="H61" s="170"/>
      <c r="I61" s="171" t="str">
        <f>+IF(OR(D62=""),"Valide todas las variables",IF(AND(D62="Cumple variable"),"Cumple obligación","No cumple obligación"))</f>
        <v>Valide todas las variables</v>
      </c>
      <c r="J61" s="172"/>
    </row>
    <row r="62" spans="1:10" ht="20.100000000000001" customHeight="1" x14ac:dyDescent="0.2">
      <c r="A62" s="154" t="s">
        <v>287</v>
      </c>
      <c r="B62" s="179" t="s">
        <v>284</v>
      </c>
      <c r="C62" s="191"/>
      <c r="D62" s="157"/>
      <c r="E62" s="160" t="s">
        <v>45</v>
      </c>
      <c r="F62" s="160"/>
      <c r="G62" s="160"/>
      <c r="H62" s="160"/>
      <c r="I62" s="160"/>
      <c r="J62" s="161"/>
    </row>
    <row r="63" spans="1:10" ht="20.100000000000001" customHeight="1" x14ac:dyDescent="0.2">
      <c r="A63" s="155"/>
      <c r="B63" s="180"/>
      <c r="C63" s="192"/>
      <c r="D63" s="158"/>
      <c r="E63" s="162"/>
      <c r="F63" s="163"/>
      <c r="G63" s="163"/>
      <c r="H63" s="163"/>
      <c r="I63" s="163"/>
      <c r="J63" s="164"/>
    </row>
    <row r="64" spans="1:10" ht="20.100000000000001" customHeight="1" x14ac:dyDescent="0.2">
      <c r="A64" s="155"/>
      <c r="B64" s="180"/>
      <c r="C64" s="192"/>
      <c r="D64" s="158"/>
      <c r="E64" s="162"/>
      <c r="F64" s="163"/>
      <c r="G64" s="163"/>
      <c r="H64" s="163"/>
      <c r="I64" s="163"/>
      <c r="J64" s="164"/>
    </row>
    <row r="65" spans="1:10" ht="20.100000000000001" customHeight="1" x14ac:dyDescent="0.2">
      <c r="A65" s="155"/>
      <c r="B65" s="180"/>
      <c r="C65" s="192"/>
      <c r="D65" s="158"/>
      <c r="E65" s="162"/>
      <c r="F65" s="163"/>
      <c r="G65" s="163"/>
      <c r="H65" s="163"/>
      <c r="I65" s="163"/>
      <c r="J65" s="164"/>
    </row>
    <row r="66" spans="1:10" ht="20.100000000000001" customHeight="1" x14ac:dyDescent="0.2">
      <c r="A66" s="155"/>
      <c r="B66" s="180"/>
      <c r="C66" s="192"/>
      <c r="D66" s="158"/>
      <c r="E66" s="162"/>
      <c r="F66" s="163"/>
      <c r="G66" s="163"/>
      <c r="H66" s="163"/>
      <c r="I66" s="163"/>
      <c r="J66" s="164"/>
    </row>
    <row r="67" spans="1:10" ht="20.100000000000001" customHeight="1" x14ac:dyDescent="0.2">
      <c r="A67" s="155"/>
      <c r="B67" s="180"/>
      <c r="C67" s="192"/>
      <c r="D67" s="158"/>
      <c r="E67" s="162"/>
      <c r="F67" s="163"/>
      <c r="G67" s="163"/>
      <c r="H67" s="163"/>
      <c r="I67" s="163"/>
      <c r="J67" s="164"/>
    </row>
    <row r="68" spans="1:10" ht="20.100000000000001" customHeight="1" x14ac:dyDescent="0.2">
      <c r="A68" s="155"/>
      <c r="B68" s="180"/>
      <c r="C68" s="192"/>
      <c r="D68" s="158"/>
      <c r="E68" s="162"/>
      <c r="F68" s="163"/>
      <c r="G68" s="163"/>
      <c r="H68" s="163"/>
      <c r="I68" s="163"/>
      <c r="J68" s="164"/>
    </row>
    <row r="69" spans="1:10" ht="20.100000000000001" customHeight="1" thickBot="1" x14ac:dyDescent="0.25">
      <c r="A69" s="156"/>
      <c r="B69" s="181"/>
      <c r="C69" s="193"/>
      <c r="D69" s="159"/>
      <c r="E69" s="165"/>
      <c r="F69" s="166"/>
      <c r="G69" s="166"/>
      <c r="H69" s="166"/>
      <c r="I69" s="166"/>
      <c r="J69" s="167"/>
    </row>
    <row r="70" spans="1:10" ht="39.950000000000003" customHeight="1" thickBot="1" x14ac:dyDescent="0.25">
      <c r="A70" s="168" t="s">
        <v>174</v>
      </c>
      <c r="B70" s="169"/>
      <c r="C70" s="169"/>
      <c r="D70" s="169"/>
      <c r="E70" s="169"/>
      <c r="F70" s="169"/>
      <c r="G70" s="169"/>
      <c r="H70" s="170"/>
      <c r="I70" s="171" t="str">
        <f>+IF(C73="X","Obligación no aplica",IF(OR(D71="Valide todos los criterios"),"Valide todas las variables",IF(AND(D71="Cumple variable"),"Cumple obligación","No cumple obligación")))</f>
        <v>Valide todas las variables</v>
      </c>
      <c r="J70" s="172"/>
    </row>
    <row r="71" spans="1:10" ht="20.100000000000001" customHeight="1" x14ac:dyDescent="0.2">
      <c r="A71" s="173" t="s">
        <v>175</v>
      </c>
      <c r="B71" s="8" t="s">
        <v>36</v>
      </c>
      <c r="C71" s="9"/>
      <c r="D71" s="176" t="str">
        <f>+IF(C73="X","Variable no aplica",IF(C72="No aplica",IF(OR(C71=""),"Valide todos los criterios",IF(AND(C71="Cumple"),"Cumple variable","No cumple variable")),IF(OR(C71="",C72=""),"Valide todos los criterios",IF(AND(C71="Cumple",C72="Cumple"),"Cumple variable","No cumple variable"))))</f>
        <v>Valide todos los criterios</v>
      </c>
      <c r="E71" s="160" t="s">
        <v>45</v>
      </c>
      <c r="F71" s="160"/>
      <c r="G71" s="160"/>
      <c r="H71" s="160"/>
      <c r="I71" s="160"/>
      <c r="J71" s="161"/>
    </row>
    <row r="72" spans="1:10" ht="150" customHeight="1" x14ac:dyDescent="0.2">
      <c r="A72" s="174"/>
      <c r="B72" s="12" t="s">
        <v>37</v>
      </c>
      <c r="C72" s="13"/>
      <c r="D72" s="177"/>
      <c r="E72" s="162"/>
      <c r="F72" s="163"/>
      <c r="G72" s="163"/>
      <c r="H72" s="163"/>
      <c r="I72" s="163"/>
      <c r="J72" s="164"/>
    </row>
    <row r="73" spans="1:10" ht="20.100000000000001" customHeight="1" thickBot="1" x14ac:dyDescent="0.25">
      <c r="A73" s="175"/>
      <c r="B73" s="14" t="s">
        <v>47</v>
      </c>
      <c r="C73" s="15"/>
      <c r="D73" s="178"/>
      <c r="E73" s="165"/>
      <c r="F73" s="166"/>
      <c r="G73" s="166"/>
      <c r="H73" s="166"/>
      <c r="I73" s="166"/>
      <c r="J73" s="167"/>
    </row>
    <row r="74" spans="1:10" ht="99.95" customHeight="1" thickBot="1" x14ac:dyDescent="0.25">
      <c r="A74" s="168" t="s">
        <v>288</v>
      </c>
      <c r="B74" s="169"/>
      <c r="C74" s="169"/>
      <c r="D74" s="169"/>
      <c r="E74" s="169"/>
      <c r="F74" s="169"/>
      <c r="G74" s="169"/>
      <c r="H74" s="170"/>
      <c r="I74" s="171" t="str">
        <f>+IF(D75="Variable no aplica","Obligación no aplica",IF(OR(D75=""),"Valide todas las variables",IF(AND(D75="Cumple variable"),"Cumple obligación","No cumple obligación")))</f>
        <v>Valide todas las variables</v>
      </c>
      <c r="J74" s="172"/>
    </row>
    <row r="75" spans="1:10" ht="20.100000000000001" customHeight="1" x14ac:dyDescent="0.2">
      <c r="A75" s="154" t="s">
        <v>289</v>
      </c>
      <c r="B75" s="179" t="s">
        <v>284</v>
      </c>
      <c r="C75" s="191"/>
      <c r="D75" s="184"/>
      <c r="E75" s="160" t="s">
        <v>45</v>
      </c>
      <c r="F75" s="160"/>
      <c r="G75" s="160"/>
      <c r="H75" s="160"/>
      <c r="I75" s="160"/>
      <c r="J75" s="161"/>
    </row>
    <row r="76" spans="1:10" ht="20.100000000000001" customHeight="1" x14ac:dyDescent="0.2">
      <c r="A76" s="155"/>
      <c r="B76" s="180"/>
      <c r="C76" s="192"/>
      <c r="D76" s="185"/>
      <c r="E76" s="162"/>
      <c r="F76" s="163"/>
      <c r="G76" s="163"/>
      <c r="H76" s="163"/>
      <c r="I76" s="163"/>
      <c r="J76" s="164"/>
    </row>
    <row r="77" spans="1:10" ht="20.100000000000001" customHeight="1" x14ac:dyDescent="0.2">
      <c r="A77" s="155"/>
      <c r="B77" s="180"/>
      <c r="C77" s="192"/>
      <c r="D77" s="185"/>
      <c r="E77" s="162"/>
      <c r="F77" s="163"/>
      <c r="G77" s="163"/>
      <c r="H77" s="163"/>
      <c r="I77" s="163"/>
      <c r="J77" s="164"/>
    </row>
    <row r="78" spans="1:10" ht="20.100000000000001" customHeight="1" x14ac:dyDescent="0.2">
      <c r="A78" s="155"/>
      <c r="B78" s="180"/>
      <c r="C78" s="192"/>
      <c r="D78" s="185"/>
      <c r="E78" s="162"/>
      <c r="F78" s="163"/>
      <c r="G78" s="163"/>
      <c r="H78" s="163"/>
      <c r="I78" s="163"/>
      <c r="J78" s="164"/>
    </row>
    <row r="79" spans="1:10" ht="20.100000000000001" customHeight="1" x14ac:dyDescent="0.2">
      <c r="A79" s="155"/>
      <c r="B79" s="180"/>
      <c r="C79" s="192"/>
      <c r="D79" s="185"/>
      <c r="E79" s="162"/>
      <c r="F79" s="163"/>
      <c r="G79" s="163"/>
      <c r="H79" s="163"/>
      <c r="I79" s="163"/>
      <c r="J79" s="164"/>
    </row>
    <row r="80" spans="1:10" ht="20.100000000000001" customHeight="1" x14ac:dyDescent="0.2">
      <c r="A80" s="155"/>
      <c r="B80" s="180"/>
      <c r="C80" s="192"/>
      <c r="D80" s="185"/>
      <c r="E80" s="162"/>
      <c r="F80" s="163"/>
      <c r="G80" s="163"/>
      <c r="H80" s="163"/>
      <c r="I80" s="163"/>
      <c r="J80" s="164"/>
    </row>
    <row r="81" spans="1:10" ht="20.100000000000001" customHeight="1" x14ac:dyDescent="0.2">
      <c r="A81" s="155"/>
      <c r="B81" s="180"/>
      <c r="C81" s="192"/>
      <c r="D81" s="185"/>
      <c r="E81" s="162"/>
      <c r="F81" s="163"/>
      <c r="G81" s="163"/>
      <c r="H81" s="163"/>
      <c r="I81" s="163"/>
      <c r="J81" s="164"/>
    </row>
    <row r="82" spans="1:10" ht="20.100000000000001" customHeight="1" thickBot="1" x14ac:dyDescent="0.25">
      <c r="A82" s="156"/>
      <c r="B82" s="181"/>
      <c r="C82" s="193"/>
      <c r="D82" s="186"/>
      <c r="E82" s="165"/>
      <c r="F82" s="166"/>
      <c r="G82" s="166"/>
      <c r="H82" s="166"/>
      <c r="I82" s="166"/>
      <c r="J82" s="167"/>
    </row>
    <row r="83" spans="1:10" ht="39.950000000000003" customHeight="1" thickBot="1" x14ac:dyDescent="0.25">
      <c r="A83" s="168" t="s">
        <v>176</v>
      </c>
      <c r="B83" s="169"/>
      <c r="C83" s="169"/>
      <c r="D83" s="169"/>
      <c r="E83" s="169"/>
      <c r="F83" s="169"/>
      <c r="G83" s="169"/>
      <c r="H83" s="170"/>
      <c r="I83" s="171" t="str">
        <f>+IF(OR(D84="Valide todos los criterios"),"Valide todas las variables",IF(AND(D84="Cumple variable"),"Cumple obligación","No cumple obligación"))</f>
        <v>Valide todas las variables</v>
      </c>
      <c r="J83" s="172"/>
    </row>
    <row r="84" spans="1:10" ht="20.100000000000001" customHeight="1" x14ac:dyDescent="0.2">
      <c r="A84" s="154" t="s">
        <v>177</v>
      </c>
      <c r="B84" s="8" t="s">
        <v>36</v>
      </c>
      <c r="C84" s="9"/>
      <c r="D84" s="182" t="str">
        <f>+IF(C86="No aplica",IF(OR(C84="",C85=""),"Valide todos los criterios",IF(AND(C84="Cumple",C85="Cumple"),"Cumple variable","No cumple variable")),IF(OR(C84="",C85="",C86=""),"Valide todos los criterios",IF(AND(C84="Cumple",C85="Cumple",C86="Cumple"),"Cumple variable","No cumple variable")))</f>
        <v>Valide todos los criterios</v>
      </c>
      <c r="E84" s="160" t="s">
        <v>45</v>
      </c>
      <c r="F84" s="160"/>
      <c r="G84" s="160"/>
      <c r="H84" s="160"/>
      <c r="I84" s="160"/>
      <c r="J84" s="161"/>
    </row>
    <row r="85" spans="1:10" ht="99.95" customHeight="1" x14ac:dyDescent="0.2">
      <c r="A85" s="155"/>
      <c r="B85" s="6" t="s">
        <v>37</v>
      </c>
      <c r="C85" s="7"/>
      <c r="D85" s="187"/>
      <c r="E85" s="162"/>
      <c r="F85" s="163"/>
      <c r="G85" s="163"/>
      <c r="H85" s="163"/>
      <c r="I85" s="163"/>
      <c r="J85" s="164"/>
    </row>
    <row r="86" spans="1:10" ht="99.95" customHeight="1" thickBot="1" x14ac:dyDescent="0.25">
      <c r="A86" s="156"/>
      <c r="B86" s="10" t="s">
        <v>38</v>
      </c>
      <c r="C86" s="18"/>
      <c r="D86" s="183"/>
      <c r="E86" s="165"/>
      <c r="F86" s="166"/>
      <c r="G86" s="166"/>
      <c r="H86" s="166"/>
      <c r="I86" s="166"/>
      <c r="J86" s="167"/>
    </row>
    <row r="87" spans="1:10" ht="90" customHeight="1" thickBot="1" x14ac:dyDescent="0.25">
      <c r="A87" s="168" t="s">
        <v>178</v>
      </c>
      <c r="B87" s="169"/>
      <c r="C87" s="169"/>
      <c r="D87" s="169"/>
      <c r="E87" s="169"/>
      <c r="F87" s="169"/>
      <c r="G87" s="169"/>
      <c r="H87" s="170"/>
      <c r="I87" s="171" t="str">
        <f>+IF(D88="Variable no aplica","Obligación no aplica",IF(OR(D88=""),"Valide todas las variables",IF(AND(D88="Cumple variable"),"Cumple obligación","No cumple obligación")))</f>
        <v>Valide todas las variables</v>
      </c>
      <c r="J87" s="172"/>
    </row>
    <row r="88" spans="1:10" ht="20.100000000000001" customHeight="1" x14ac:dyDescent="0.2">
      <c r="A88" s="154" t="s">
        <v>179</v>
      </c>
      <c r="B88" s="179" t="s">
        <v>284</v>
      </c>
      <c r="C88" s="191"/>
      <c r="D88" s="184"/>
      <c r="E88" s="160" t="s">
        <v>45</v>
      </c>
      <c r="F88" s="160"/>
      <c r="G88" s="160"/>
      <c r="H88" s="160"/>
      <c r="I88" s="160"/>
      <c r="J88" s="161"/>
    </row>
    <row r="89" spans="1:10" ht="20.100000000000001" customHeight="1" x14ac:dyDescent="0.2">
      <c r="A89" s="155"/>
      <c r="B89" s="180"/>
      <c r="C89" s="192"/>
      <c r="D89" s="185"/>
      <c r="E89" s="162"/>
      <c r="F89" s="163"/>
      <c r="G89" s="163"/>
      <c r="H89" s="163"/>
      <c r="I89" s="163"/>
      <c r="J89" s="164"/>
    </row>
    <row r="90" spans="1:10" ht="20.100000000000001" customHeight="1" x14ac:dyDescent="0.2">
      <c r="A90" s="155"/>
      <c r="B90" s="180"/>
      <c r="C90" s="192"/>
      <c r="D90" s="185"/>
      <c r="E90" s="162"/>
      <c r="F90" s="163"/>
      <c r="G90" s="163"/>
      <c r="H90" s="163"/>
      <c r="I90" s="163"/>
      <c r="J90" s="164"/>
    </row>
    <row r="91" spans="1:10" ht="20.100000000000001" customHeight="1" x14ac:dyDescent="0.2">
      <c r="A91" s="155"/>
      <c r="B91" s="180"/>
      <c r="C91" s="192"/>
      <c r="D91" s="185"/>
      <c r="E91" s="162"/>
      <c r="F91" s="163"/>
      <c r="G91" s="163"/>
      <c r="H91" s="163"/>
      <c r="I91" s="163"/>
      <c r="J91" s="164"/>
    </row>
    <row r="92" spans="1:10" ht="20.100000000000001" customHeight="1" x14ac:dyDescent="0.2">
      <c r="A92" s="155"/>
      <c r="B92" s="180"/>
      <c r="C92" s="192"/>
      <c r="D92" s="185"/>
      <c r="E92" s="162"/>
      <c r="F92" s="163"/>
      <c r="G92" s="163"/>
      <c r="H92" s="163"/>
      <c r="I92" s="163"/>
      <c r="J92" s="164"/>
    </row>
    <row r="93" spans="1:10" ht="20.100000000000001" customHeight="1" x14ac:dyDescent="0.2">
      <c r="A93" s="155"/>
      <c r="B93" s="180"/>
      <c r="C93" s="192"/>
      <c r="D93" s="185"/>
      <c r="E93" s="162"/>
      <c r="F93" s="163"/>
      <c r="G93" s="163"/>
      <c r="H93" s="163"/>
      <c r="I93" s="163"/>
      <c r="J93" s="164"/>
    </row>
    <row r="94" spans="1:10" ht="20.100000000000001" customHeight="1" x14ac:dyDescent="0.2">
      <c r="A94" s="155"/>
      <c r="B94" s="180"/>
      <c r="C94" s="192"/>
      <c r="D94" s="185"/>
      <c r="E94" s="162"/>
      <c r="F94" s="163"/>
      <c r="G94" s="163"/>
      <c r="H94" s="163"/>
      <c r="I94" s="163"/>
      <c r="J94" s="164"/>
    </row>
    <row r="95" spans="1:10" ht="20.100000000000001" customHeight="1" thickBot="1" x14ac:dyDescent="0.25">
      <c r="A95" s="156"/>
      <c r="B95" s="181"/>
      <c r="C95" s="193"/>
      <c r="D95" s="186"/>
      <c r="E95" s="165"/>
      <c r="F95" s="166"/>
      <c r="G95" s="166"/>
      <c r="H95" s="166"/>
      <c r="I95" s="166"/>
      <c r="J95" s="167"/>
    </row>
    <row r="96" spans="1:10" ht="39.950000000000003" customHeight="1" thickBot="1" x14ac:dyDescent="0.25">
      <c r="A96" s="168" t="s">
        <v>180</v>
      </c>
      <c r="B96" s="169"/>
      <c r="C96" s="169"/>
      <c r="D96" s="169"/>
      <c r="E96" s="169"/>
      <c r="F96" s="169"/>
      <c r="G96" s="169"/>
      <c r="H96" s="170"/>
      <c r="I96" s="171" t="str">
        <f>+IF(OR(D97="Valide todos los criterios"),"Valide todas las variables",IF(AND(D97="Cumple variable"),"Cumple obligación","No cumple obligación"))</f>
        <v>Valide todas las variables</v>
      </c>
      <c r="J96" s="172"/>
    </row>
    <row r="97" spans="1:10" ht="20.100000000000001" customHeight="1" x14ac:dyDescent="0.2">
      <c r="A97" s="154" t="s">
        <v>181</v>
      </c>
      <c r="B97" s="8" t="s">
        <v>36</v>
      </c>
      <c r="C97" s="9"/>
      <c r="D97" s="182" t="str">
        <f>+IF(C98="No aplica",IF(OR(C97="",C99="",C100=""),"Valide todos los criterios",IF(AND(C97="Cumple",C99="Cumple",C100="Cumple"),"Cumple variable","No cumple variable")),IF(OR(C97="",C98="",C99="",C100=""),"Valide todos los criterios",IF(AND(C97="Cumple",C98="Cumple",C99="Cumple",C100="Cumple"),"Cumple variable","No cumple variable")))</f>
        <v>Valide todos los criterios</v>
      </c>
      <c r="E97" s="160" t="s">
        <v>45</v>
      </c>
      <c r="F97" s="160"/>
      <c r="G97" s="160"/>
      <c r="H97" s="160"/>
      <c r="I97" s="160"/>
      <c r="J97" s="161"/>
    </row>
    <row r="98" spans="1:10" ht="69.95" customHeight="1" x14ac:dyDescent="0.2">
      <c r="A98" s="155"/>
      <c r="B98" s="6" t="s">
        <v>37</v>
      </c>
      <c r="C98" s="7"/>
      <c r="D98" s="187"/>
      <c r="E98" s="162"/>
      <c r="F98" s="163"/>
      <c r="G98" s="163"/>
      <c r="H98" s="163"/>
      <c r="I98" s="163"/>
      <c r="J98" s="164"/>
    </row>
    <row r="99" spans="1:10" ht="69.95" customHeight="1" x14ac:dyDescent="0.2">
      <c r="A99" s="234"/>
      <c r="B99" s="50" t="s">
        <v>38</v>
      </c>
      <c r="C99" s="13"/>
      <c r="D99" s="187"/>
      <c r="E99" s="162"/>
      <c r="F99" s="163"/>
      <c r="G99" s="163"/>
      <c r="H99" s="163"/>
      <c r="I99" s="163"/>
      <c r="J99" s="164"/>
    </row>
    <row r="100" spans="1:10" ht="69.95" customHeight="1" thickBot="1" x14ac:dyDescent="0.25">
      <c r="A100" s="156"/>
      <c r="B100" s="10" t="s">
        <v>39</v>
      </c>
      <c r="C100" s="49"/>
      <c r="D100" s="183"/>
      <c r="E100" s="165"/>
      <c r="F100" s="166"/>
      <c r="G100" s="166"/>
      <c r="H100" s="166"/>
      <c r="I100" s="166"/>
      <c r="J100" s="167"/>
    </row>
    <row r="101" spans="1:10" ht="30" customHeight="1" thickBot="1" x14ac:dyDescent="0.25">
      <c r="A101" s="257" t="s">
        <v>291</v>
      </c>
      <c r="B101" s="258"/>
      <c r="C101" s="258"/>
      <c r="D101" s="258"/>
      <c r="E101" s="258"/>
      <c r="F101" s="258"/>
      <c r="G101" s="258"/>
      <c r="H101" s="258"/>
      <c r="I101" s="258"/>
      <c r="J101" s="259"/>
    </row>
    <row r="102" spans="1:10" ht="39.950000000000003" customHeight="1" thickBot="1" x14ac:dyDescent="0.25">
      <c r="A102" s="168" t="s">
        <v>182</v>
      </c>
      <c r="B102" s="169"/>
      <c r="C102" s="169"/>
      <c r="D102" s="169"/>
      <c r="E102" s="169"/>
      <c r="F102" s="169"/>
      <c r="G102" s="169"/>
      <c r="H102" s="170"/>
      <c r="I102" s="171" t="str">
        <f>+IF(OR(D103="Valide todos los criterios"),"Valide todas las variables",IF(AND(D103="Cumple variable"),"Cumple obligación","No cumple obligación"))</f>
        <v>Valide todas las variables</v>
      </c>
      <c r="J102" s="172"/>
    </row>
    <row r="103" spans="1:10" ht="20.100000000000001" customHeight="1" x14ac:dyDescent="0.2">
      <c r="A103" s="154" t="s">
        <v>182</v>
      </c>
      <c r="B103" s="8" t="s">
        <v>36</v>
      </c>
      <c r="C103" s="9"/>
      <c r="D103" s="176" t="str">
        <f>+IF(OR(C103="",C104="",C105=""),"Valide todos los criterios",IF(AND(C103="Cumple",C104="Cumple",C105="Cumple"),"Cumple variable","No cumple variable"))</f>
        <v>Valide todos los criterios</v>
      </c>
      <c r="E103" s="160" t="s">
        <v>45</v>
      </c>
      <c r="F103" s="160"/>
      <c r="G103" s="160"/>
      <c r="H103" s="160"/>
      <c r="I103" s="160"/>
      <c r="J103" s="161"/>
    </row>
    <row r="104" spans="1:10" ht="60" customHeight="1" x14ac:dyDescent="0.2">
      <c r="A104" s="155"/>
      <c r="B104" s="6" t="s">
        <v>37</v>
      </c>
      <c r="C104" s="7"/>
      <c r="D104" s="222"/>
      <c r="E104" s="162"/>
      <c r="F104" s="163"/>
      <c r="G104" s="163"/>
      <c r="H104" s="163"/>
      <c r="I104" s="163"/>
      <c r="J104" s="164"/>
    </row>
    <row r="105" spans="1:10" ht="60" customHeight="1" thickBot="1" x14ac:dyDescent="0.25">
      <c r="A105" s="156"/>
      <c r="B105" s="10" t="s">
        <v>38</v>
      </c>
      <c r="C105" s="18"/>
      <c r="D105" s="178"/>
      <c r="E105" s="165"/>
      <c r="F105" s="166"/>
      <c r="G105" s="166"/>
      <c r="H105" s="166"/>
      <c r="I105" s="166"/>
      <c r="J105" s="167"/>
    </row>
    <row r="106" spans="1:10" ht="210" customHeight="1" thickBot="1" x14ac:dyDescent="0.25">
      <c r="A106" s="168" t="s">
        <v>294</v>
      </c>
      <c r="B106" s="169"/>
      <c r="C106" s="169"/>
      <c r="D106" s="169"/>
      <c r="E106" s="169"/>
      <c r="F106" s="169"/>
      <c r="G106" s="169"/>
      <c r="H106" s="170"/>
      <c r="I106" s="171" t="str">
        <f>+IF(OR(D107="Valide todos los criterios"),"Valide todas las variables",IF(AND(D107="Cumple variable"),"Cumple obligación","No cumple obligación"))</f>
        <v>Valide todas las variables</v>
      </c>
      <c r="J106" s="172"/>
    </row>
    <row r="107" spans="1:10" ht="20.100000000000001" customHeight="1" x14ac:dyDescent="0.2">
      <c r="A107" s="154" t="s">
        <v>295</v>
      </c>
      <c r="B107" s="8" t="s">
        <v>36</v>
      </c>
      <c r="C107" s="9"/>
      <c r="D107" s="182" t="str">
        <f>+IF(OR(C107="",C108=""),"Valide todos los criterios",IF(AND(C107="Cumple",C108="Cumple"),"Cumple variable","No cumple variable"))</f>
        <v>Valide todos los criterios</v>
      </c>
      <c r="E107" s="160" t="s">
        <v>45</v>
      </c>
      <c r="F107" s="160"/>
      <c r="G107" s="160"/>
      <c r="H107" s="160"/>
      <c r="I107" s="160"/>
      <c r="J107" s="161"/>
    </row>
    <row r="108" spans="1:10" ht="120" customHeight="1" thickBot="1" x14ac:dyDescent="0.25">
      <c r="A108" s="156"/>
      <c r="B108" s="10" t="s">
        <v>37</v>
      </c>
      <c r="C108" s="18"/>
      <c r="D108" s="183"/>
      <c r="E108" s="165"/>
      <c r="F108" s="166"/>
      <c r="G108" s="166"/>
      <c r="H108" s="166"/>
      <c r="I108" s="166"/>
      <c r="J108" s="167"/>
    </row>
    <row r="109" spans="1:10" ht="90" customHeight="1" thickBot="1" x14ac:dyDescent="0.25">
      <c r="A109" s="168" t="s">
        <v>296</v>
      </c>
      <c r="B109" s="169"/>
      <c r="C109" s="169"/>
      <c r="D109" s="169"/>
      <c r="E109" s="169"/>
      <c r="F109" s="169"/>
      <c r="G109" s="169"/>
      <c r="H109" s="170"/>
      <c r="I109" s="171" t="str">
        <f>+IF(OR(D110=""),"Valide todas las variables",IF(AND(D110="Cumple variable"),"Cumple obligación","No cumple obligación"))</f>
        <v>Valide todas las variables</v>
      </c>
      <c r="J109" s="172"/>
    </row>
    <row r="110" spans="1:10" ht="20.100000000000001" customHeight="1" x14ac:dyDescent="0.2">
      <c r="A110" s="154" t="s">
        <v>183</v>
      </c>
      <c r="B110" s="179" t="s">
        <v>284</v>
      </c>
      <c r="C110" s="191"/>
      <c r="D110" s="184"/>
      <c r="E110" s="160" t="s">
        <v>45</v>
      </c>
      <c r="F110" s="160"/>
      <c r="G110" s="160"/>
      <c r="H110" s="160"/>
      <c r="I110" s="160"/>
      <c r="J110" s="161"/>
    </row>
    <row r="111" spans="1:10" ht="15" customHeight="1" x14ac:dyDescent="0.2">
      <c r="A111" s="155"/>
      <c r="B111" s="180"/>
      <c r="C111" s="192"/>
      <c r="D111" s="185"/>
      <c r="E111" s="162"/>
      <c r="F111" s="163"/>
      <c r="G111" s="163"/>
      <c r="H111" s="163"/>
      <c r="I111" s="163"/>
      <c r="J111" s="164"/>
    </row>
    <row r="112" spans="1:10" ht="15" customHeight="1" x14ac:dyDescent="0.2">
      <c r="A112" s="155"/>
      <c r="B112" s="180"/>
      <c r="C112" s="192"/>
      <c r="D112" s="185"/>
      <c r="E112" s="162"/>
      <c r="F112" s="163"/>
      <c r="G112" s="163"/>
      <c r="H112" s="163"/>
      <c r="I112" s="163"/>
      <c r="J112" s="164"/>
    </row>
    <row r="113" spans="1:10" ht="15" customHeight="1" x14ac:dyDescent="0.2">
      <c r="A113" s="155"/>
      <c r="B113" s="180"/>
      <c r="C113" s="192"/>
      <c r="D113" s="185"/>
      <c r="E113" s="162"/>
      <c r="F113" s="163"/>
      <c r="G113" s="163"/>
      <c r="H113" s="163"/>
      <c r="I113" s="163"/>
      <c r="J113" s="164"/>
    </row>
    <row r="114" spans="1:10" ht="15" customHeight="1" x14ac:dyDescent="0.2">
      <c r="A114" s="155"/>
      <c r="B114" s="180"/>
      <c r="C114" s="192"/>
      <c r="D114" s="185"/>
      <c r="E114" s="162"/>
      <c r="F114" s="163"/>
      <c r="G114" s="163"/>
      <c r="H114" s="163"/>
      <c r="I114" s="163"/>
      <c r="J114" s="164"/>
    </row>
    <row r="115" spans="1:10" ht="15" customHeight="1" x14ac:dyDescent="0.2">
      <c r="A115" s="155"/>
      <c r="B115" s="180"/>
      <c r="C115" s="192"/>
      <c r="D115" s="185"/>
      <c r="E115" s="162"/>
      <c r="F115" s="163"/>
      <c r="G115" s="163"/>
      <c r="H115" s="163"/>
      <c r="I115" s="163"/>
      <c r="J115" s="164"/>
    </row>
    <row r="116" spans="1:10" ht="15" customHeight="1" x14ac:dyDescent="0.2">
      <c r="A116" s="155"/>
      <c r="B116" s="180"/>
      <c r="C116" s="192"/>
      <c r="D116" s="185"/>
      <c r="E116" s="162"/>
      <c r="F116" s="163"/>
      <c r="G116" s="163"/>
      <c r="H116" s="163"/>
      <c r="I116" s="163"/>
      <c r="J116" s="164"/>
    </row>
    <row r="117" spans="1:10" ht="15" customHeight="1" thickBot="1" x14ac:dyDescent="0.25">
      <c r="A117" s="156"/>
      <c r="B117" s="181"/>
      <c r="C117" s="193"/>
      <c r="D117" s="186"/>
      <c r="E117" s="165"/>
      <c r="F117" s="166"/>
      <c r="G117" s="166"/>
      <c r="H117" s="166"/>
      <c r="I117" s="166"/>
      <c r="J117" s="167"/>
    </row>
    <row r="118" spans="1:10" ht="39.950000000000003" customHeight="1" thickBot="1" x14ac:dyDescent="0.25">
      <c r="A118" s="168" t="s">
        <v>184</v>
      </c>
      <c r="B118" s="169"/>
      <c r="C118" s="169"/>
      <c r="D118" s="169"/>
      <c r="E118" s="169"/>
      <c r="F118" s="169"/>
      <c r="G118" s="169"/>
      <c r="H118" s="170"/>
      <c r="I118" s="171" t="str">
        <f>+IF(D119="Variable no aplica","Obligación no aplica",IF(OR(D119=""),"Valide todas las variables",IF(AND(D119="Cumple variable"),"Cumple obligación","No cumple obligación")))</f>
        <v>Valide todas las variables</v>
      </c>
      <c r="J118" s="172"/>
    </row>
    <row r="119" spans="1:10" ht="20.100000000000001" customHeight="1" x14ac:dyDescent="0.2">
      <c r="A119" s="154" t="s">
        <v>185</v>
      </c>
      <c r="B119" s="179" t="s">
        <v>284</v>
      </c>
      <c r="C119" s="191"/>
      <c r="D119" s="184"/>
      <c r="E119" s="160" t="s">
        <v>45</v>
      </c>
      <c r="F119" s="160"/>
      <c r="G119" s="160"/>
      <c r="H119" s="160"/>
      <c r="I119" s="160"/>
      <c r="J119" s="161"/>
    </row>
    <row r="120" spans="1:10" ht="15" customHeight="1" x14ac:dyDescent="0.2">
      <c r="A120" s="155"/>
      <c r="B120" s="180"/>
      <c r="C120" s="192"/>
      <c r="D120" s="185"/>
      <c r="E120" s="162"/>
      <c r="F120" s="163"/>
      <c r="G120" s="163"/>
      <c r="H120" s="163"/>
      <c r="I120" s="163"/>
      <c r="J120" s="164"/>
    </row>
    <row r="121" spans="1:10" ht="15" customHeight="1" x14ac:dyDescent="0.2">
      <c r="A121" s="155"/>
      <c r="B121" s="180"/>
      <c r="C121" s="192"/>
      <c r="D121" s="185"/>
      <c r="E121" s="162"/>
      <c r="F121" s="163"/>
      <c r="G121" s="163"/>
      <c r="H121" s="163"/>
      <c r="I121" s="163"/>
      <c r="J121" s="164"/>
    </row>
    <row r="122" spans="1:10" ht="15" customHeight="1" x14ac:dyDescent="0.2">
      <c r="A122" s="155"/>
      <c r="B122" s="180"/>
      <c r="C122" s="192"/>
      <c r="D122" s="185"/>
      <c r="E122" s="162"/>
      <c r="F122" s="163"/>
      <c r="G122" s="163"/>
      <c r="H122" s="163"/>
      <c r="I122" s="163"/>
      <c r="J122" s="164"/>
    </row>
    <row r="123" spans="1:10" ht="15" customHeight="1" x14ac:dyDescent="0.2">
      <c r="A123" s="155"/>
      <c r="B123" s="180"/>
      <c r="C123" s="192"/>
      <c r="D123" s="185"/>
      <c r="E123" s="162"/>
      <c r="F123" s="163"/>
      <c r="G123" s="163"/>
      <c r="H123" s="163"/>
      <c r="I123" s="163"/>
      <c r="J123" s="164"/>
    </row>
    <row r="124" spans="1:10" ht="15" customHeight="1" x14ac:dyDescent="0.2">
      <c r="A124" s="155"/>
      <c r="B124" s="180"/>
      <c r="C124" s="192"/>
      <c r="D124" s="185"/>
      <c r="E124" s="162"/>
      <c r="F124" s="163"/>
      <c r="G124" s="163"/>
      <c r="H124" s="163"/>
      <c r="I124" s="163"/>
      <c r="J124" s="164"/>
    </row>
    <row r="125" spans="1:10" ht="15" customHeight="1" x14ac:dyDescent="0.2">
      <c r="A125" s="155"/>
      <c r="B125" s="180"/>
      <c r="C125" s="192"/>
      <c r="D125" s="185"/>
      <c r="E125" s="162"/>
      <c r="F125" s="163"/>
      <c r="G125" s="163"/>
      <c r="H125" s="163"/>
      <c r="I125" s="163"/>
      <c r="J125" s="164"/>
    </row>
    <row r="126" spans="1:10" ht="15" customHeight="1" thickBot="1" x14ac:dyDescent="0.25">
      <c r="A126" s="156"/>
      <c r="B126" s="181"/>
      <c r="C126" s="193"/>
      <c r="D126" s="186"/>
      <c r="E126" s="165"/>
      <c r="F126" s="166"/>
      <c r="G126" s="166"/>
      <c r="H126" s="166"/>
      <c r="I126" s="166"/>
      <c r="J126" s="167"/>
    </row>
    <row r="127" spans="1:10" ht="30" customHeight="1" thickBot="1" x14ac:dyDescent="0.25">
      <c r="A127" s="257" t="s">
        <v>299</v>
      </c>
      <c r="B127" s="258"/>
      <c r="C127" s="258"/>
      <c r="D127" s="258"/>
      <c r="E127" s="258"/>
      <c r="F127" s="258"/>
      <c r="G127" s="258"/>
      <c r="H127" s="258"/>
      <c r="I127" s="258"/>
      <c r="J127" s="259"/>
    </row>
    <row r="128" spans="1:10" ht="39.950000000000003" customHeight="1" thickBot="1" x14ac:dyDescent="0.25">
      <c r="A128" s="168" t="s">
        <v>292</v>
      </c>
      <c r="B128" s="169"/>
      <c r="C128" s="169"/>
      <c r="D128" s="169"/>
      <c r="E128" s="169"/>
      <c r="F128" s="169"/>
      <c r="G128" s="169"/>
      <c r="H128" s="170"/>
      <c r="I128" s="171" t="str">
        <f>+IF(OR(D129="Valide todos los criterios"),"Valide todas las variables",IF(AND(D129="Cumple variable"),"Cumple obligación","No cumple obligación"))</f>
        <v>Valide todas las variables</v>
      </c>
      <c r="J128" s="172"/>
    </row>
    <row r="129" spans="1:10" ht="20.100000000000001" customHeight="1" x14ac:dyDescent="0.2">
      <c r="A129" s="154" t="s">
        <v>292</v>
      </c>
      <c r="B129" s="8" t="s">
        <v>36</v>
      </c>
      <c r="C129" s="9"/>
      <c r="D129" s="176" t="str">
        <f>+IF(OR(C129="",C130="",C131="",C132="",C133=""),"Valide todos los criterios",IF(AND(C129="Cumple",C130="Cumple",C131="Cumple",C132="Cumple",C133="Cumple"),"Cumple variable","No cumple variable"))</f>
        <v>Valide todos los criterios</v>
      </c>
      <c r="E129" s="160" t="s">
        <v>45</v>
      </c>
      <c r="F129" s="160"/>
      <c r="G129" s="160"/>
      <c r="H129" s="160"/>
      <c r="I129" s="160"/>
      <c r="J129" s="161"/>
    </row>
    <row r="130" spans="1:10" ht="45" customHeight="1" x14ac:dyDescent="0.2">
      <c r="A130" s="155"/>
      <c r="B130" s="6" t="s">
        <v>37</v>
      </c>
      <c r="C130" s="7"/>
      <c r="D130" s="222"/>
      <c r="E130" s="162"/>
      <c r="F130" s="163"/>
      <c r="G130" s="163"/>
      <c r="H130" s="163"/>
      <c r="I130" s="163"/>
      <c r="J130" s="164"/>
    </row>
    <row r="131" spans="1:10" ht="45" customHeight="1" x14ac:dyDescent="0.2">
      <c r="A131" s="155"/>
      <c r="B131" s="6" t="s">
        <v>38</v>
      </c>
      <c r="C131" s="7"/>
      <c r="D131" s="222"/>
      <c r="E131" s="162"/>
      <c r="F131" s="163"/>
      <c r="G131" s="163"/>
      <c r="H131" s="163"/>
      <c r="I131" s="163"/>
      <c r="J131" s="164"/>
    </row>
    <row r="132" spans="1:10" ht="45" customHeight="1" x14ac:dyDescent="0.2">
      <c r="A132" s="155"/>
      <c r="B132" s="6" t="s">
        <v>39</v>
      </c>
      <c r="C132" s="7"/>
      <c r="D132" s="222"/>
      <c r="E132" s="162"/>
      <c r="F132" s="163"/>
      <c r="G132" s="163"/>
      <c r="H132" s="163"/>
      <c r="I132" s="163"/>
      <c r="J132" s="164"/>
    </row>
    <row r="133" spans="1:10" ht="45" customHeight="1" thickBot="1" x14ac:dyDescent="0.25">
      <c r="A133" s="156"/>
      <c r="B133" s="10" t="s">
        <v>40</v>
      </c>
      <c r="C133" s="19"/>
      <c r="D133" s="178"/>
      <c r="E133" s="165"/>
      <c r="F133" s="166"/>
      <c r="G133" s="166"/>
      <c r="H133" s="166"/>
      <c r="I133" s="166"/>
      <c r="J133" s="167"/>
    </row>
    <row r="134" spans="1:10" ht="39.950000000000003" customHeight="1" thickBot="1" x14ac:dyDescent="0.25">
      <c r="A134" s="168" t="s">
        <v>293</v>
      </c>
      <c r="B134" s="169"/>
      <c r="C134" s="169"/>
      <c r="D134" s="169"/>
      <c r="E134" s="169"/>
      <c r="F134" s="169"/>
      <c r="G134" s="169"/>
      <c r="H134" s="170"/>
      <c r="I134" s="171" t="str">
        <f>+IF(OR(D135="Valide todos los criterios"),"Valide todas las variables",IF(AND(D135="Cumple variable"),"Cumple obligación","No cumple obligación"))</f>
        <v>Valide todas las variables</v>
      </c>
      <c r="J134" s="172"/>
    </row>
    <row r="135" spans="1:10" ht="20.100000000000001" customHeight="1" x14ac:dyDescent="0.2">
      <c r="A135" s="154" t="s">
        <v>293</v>
      </c>
      <c r="B135" s="8" t="s">
        <v>36</v>
      </c>
      <c r="C135" s="9"/>
      <c r="D135" s="176" t="str">
        <f>+IF(C143="No aplica",IF(OR(C135="",C136="",C137="",C138="",C139="",C140="",C141="",C142=""),"Valide todos los criterios",IF(AND(C135="Cumple",C136="Cumple",C137="Cumple",C138="Cumple",C139="Cumple",C140="Cumple",C141="Cumple",C142="Cumple"),"Cumple variable","No cumple variable")),IF(OR(C135="",C136="",C137="",C138="",C139="",C140="",C141="",C142="",C143=""),"Valide todos los criterios",IF(AND(C135="Cumple",C136="Cumple",C137="Cumple",C138="Cumple",C139="Cumple",C140="Cumple",C141="Cumple",C142="Cumple",C143="Cumple"),"Cumple variable","No cumple variable")))</f>
        <v>Valide todos los criterios</v>
      </c>
      <c r="E135" s="160" t="s">
        <v>45</v>
      </c>
      <c r="F135" s="160"/>
      <c r="G135" s="160"/>
      <c r="H135" s="160"/>
      <c r="I135" s="160"/>
      <c r="J135" s="161"/>
    </row>
    <row r="136" spans="1:10" ht="24.95" customHeight="1" x14ac:dyDescent="0.2">
      <c r="A136" s="155"/>
      <c r="B136" s="6" t="s">
        <v>37</v>
      </c>
      <c r="C136" s="7"/>
      <c r="D136" s="222"/>
      <c r="E136" s="162"/>
      <c r="F136" s="163"/>
      <c r="G136" s="163"/>
      <c r="H136" s="163"/>
      <c r="I136" s="163"/>
      <c r="J136" s="164"/>
    </row>
    <row r="137" spans="1:10" ht="24.95" customHeight="1" x14ac:dyDescent="0.2">
      <c r="A137" s="155"/>
      <c r="B137" s="6" t="s">
        <v>38</v>
      </c>
      <c r="C137" s="7"/>
      <c r="D137" s="222"/>
      <c r="E137" s="162"/>
      <c r="F137" s="163"/>
      <c r="G137" s="163"/>
      <c r="H137" s="163"/>
      <c r="I137" s="163"/>
      <c r="J137" s="164"/>
    </row>
    <row r="138" spans="1:10" ht="24.95" customHeight="1" x14ac:dyDescent="0.2">
      <c r="A138" s="155"/>
      <c r="B138" s="6" t="s">
        <v>39</v>
      </c>
      <c r="C138" s="7"/>
      <c r="D138" s="222"/>
      <c r="E138" s="162"/>
      <c r="F138" s="163"/>
      <c r="G138" s="163"/>
      <c r="H138" s="163"/>
      <c r="I138" s="163"/>
      <c r="J138" s="164"/>
    </row>
    <row r="139" spans="1:10" ht="24.95" customHeight="1" x14ac:dyDescent="0.2">
      <c r="A139" s="155"/>
      <c r="B139" s="6" t="s">
        <v>40</v>
      </c>
      <c r="C139" s="7"/>
      <c r="D139" s="222"/>
      <c r="E139" s="162"/>
      <c r="F139" s="163"/>
      <c r="G139" s="163"/>
      <c r="H139" s="163"/>
      <c r="I139" s="163"/>
      <c r="J139" s="164"/>
    </row>
    <row r="140" spans="1:10" ht="24.95" customHeight="1" x14ac:dyDescent="0.2">
      <c r="A140" s="155"/>
      <c r="B140" s="6" t="s">
        <v>41</v>
      </c>
      <c r="C140" s="7"/>
      <c r="D140" s="222"/>
      <c r="E140" s="162"/>
      <c r="F140" s="163"/>
      <c r="G140" s="163"/>
      <c r="H140" s="163"/>
      <c r="I140" s="163"/>
      <c r="J140" s="164"/>
    </row>
    <row r="141" spans="1:10" ht="24.95" customHeight="1" x14ac:dyDescent="0.2">
      <c r="A141" s="155"/>
      <c r="B141" s="6" t="s">
        <v>42</v>
      </c>
      <c r="C141" s="7"/>
      <c r="D141" s="222"/>
      <c r="E141" s="162"/>
      <c r="F141" s="163"/>
      <c r="G141" s="163"/>
      <c r="H141" s="163"/>
      <c r="I141" s="163"/>
      <c r="J141" s="164"/>
    </row>
    <row r="142" spans="1:10" ht="24.95" customHeight="1" x14ac:dyDescent="0.2">
      <c r="A142" s="155"/>
      <c r="B142" s="6" t="s">
        <v>43</v>
      </c>
      <c r="C142" s="7"/>
      <c r="D142" s="222"/>
      <c r="E142" s="162"/>
      <c r="F142" s="163"/>
      <c r="G142" s="163"/>
      <c r="H142" s="163"/>
      <c r="I142" s="163"/>
      <c r="J142" s="164"/>
    </row>
    <row r="143" spans="1:10" ht="24.95" customHeight="1" thickBot="1" x14ac:dyDescent="0.25">
      <c r="A143" s="156"/>
      <c r="B143" s="10" t="s">
        <v>48</v>
      </c>
      <c r="C143" s="19"/>
      <c r="D143" s="178"/>
      <c r="E143" s="165"/>
      <c r="F143" s="166"/>
      <c r="G143" s="166"/>
      <c r="H143" s="166"/>
      <c r="I143" s="166"/>
      <c r="J143" s="167"/>
    </row>
    <row r="144" spans="1:10" ht="39.950000000000003" customHeight="1" thickBot="1" x14ac:dyDescent="0.25">
      <c r="A144" s="168" t="s">
        <v>56</v>
      </c>
      <c r="B144" s="169"/>
      <c r="C144" s="169"/>
      <c r="D144" s="169"/>
      <c r="E144" s="169"/>
      <c r="F144" s="169"/>
      <c r="G144" s="169"/>
      <c r="H144" s="170"/>
      <c r="I144" s="171" t="str">
        <f>+IF(OR(D145="Valide todos los criterios"),"Valide todas las variables",IF(AND(D145="Cumple variable"),"Cumple obligación","No cumple obligación"))</f>
        <v>Valide todas las variables</v>
      </c>
      <c r="J144" s="172"/>
    </row>
    <row r="145" spans="1:10" ht="20.100000000000001" customHeight="1" x14ac:dyDescent="0.2">
      <c r="A145" s="154" t="s">
        <v>56</v>
      </c>
      <c r="B145" s="8" t="s">
        <v>36</v>
      </c>
      <c r="C145" s="9"/>
      <c r="D145" s="176" t="str">
        <f>+IF(C146="No aplica",IF(OR(C145="",C147="",C148="",C149="",C150=""),"Valide todos los criterios",IF(AND(C145="Cumple",C147="Cumple",C148="Cumple",C149="Cumple",C150="Cumple"),"Cumple variable","No cumple variable")),IF(OR(C145="",C146="",C147="",C148="",C149="",C150=""),"Valide todos los criterios",IF(AND(C145="Cumple",C146="Cumple",C147="Cumple",C148="Cumple",C149="Cumple",C150="Cumple"),"Cumple variable","No cumple variable")))</f>
        <v>Valide todos los criterios</v>
      </c>
      <c r="E145" s="160" t="s">
        <v>45</v>
      </c>
      <c r="F145" s="160"/>
      <c r="G145" s="160"/>
      <c r="H145" s="160"/>
      <c r="I145" s="160"/>
      <c r="J145" s="161"/>
    </row>
    <row r="146" spans="1:10" ht="36.950000000000003" customHeight="1" x14ac:dyDescent="0.2">
      <c r="A146" s="155"/>
      <c r="B146" s="6" t="s">
        <v>37</v>
      </c>
      <c r="C146" s="7"/>
      <c r="D146" s="222"/>
      <c r="E146" s="162"/>
      <c r="F146" s="163"/>
      <c r="G146" s="163"/>
      <c r="H146" s="163"/>
      <c r="I146" s="163"/>
      <c r="J146" s="164"/>
    </row>
    <row r="147" spans="1:10" ht="36.950000000000003" customHeight="1" x14ac:dyDescent="0.2">
      <c r="A147" s="155"/>
      <c r="B147" s="6" t="s">
        <v>38</v>
      </c>
      <c r="C147" s="7"/>
      <c r="D147" s="222"/>
      <c r="E147" s="162"/>
      <c r="F147" s="163"/>
      <c r="G147" s="163"/>
      <c r="H147" s="163"/>
      <c r="I147" s="163"/>
      <c r="J147" s="164"/>
    </row>
    <row r="148" spans="1:10" ht="36.950000000000003" customHeight="1" x14ac:dyDescent="0.2">
      <c r="A148" s="155"/>
      <c r="B148" s="6" t="s">
        <v>39</v>
      </c>
      <c r="C148" s="7"/>
      <c r="D148" s="222"/>
      <c r="E148" s="162"/>
      <c r="F148" s="163"/>
      <c r="G148" s="163"/>
      <c r="H148" s="163"/>
      <c r="I148" s="163"/>
      <c r="J148" s="164"/>
    </row>
    <row r="149" spans="1:10" ht="36.950000000000003" customHeight="1" x14ac:dyDescent="0.2">
      <c r="A149" s="155"/>
      <c r="B149" s="6" t="s">
        <v>40</v>
      </c>
      <c r="C149" s="7"/>
      <c r="D149" s="222"/>
      <c r="E149" s="162"/>
      <c r="F149" s="163"/>
      <c r="G149" s="163"/>
      <c r="H149" s="163"/>
      <c r="I149" s="163"/>
      <c r="J149" s="164"/>
    </row>
    <row r="150" spans="1:10" ht="36.950000000000003" customHeight="1" thickBot="1" x14ac:dyDescent="0.25">
      <c r="A150" s="156"/>
      <c r="B150" s="10" t="s">
        <v>41</v>
      </c>
      <c r="C150" s="19"/>
      <c r="D150" s="178"/>
      <c r="E150" s="165"/>
      <c r="F150" s="166"/>
      <c r="G150" s="166"/>
      <c r="H150" s="166"/>
      <c r="I150" s="166"/>
      <c r="J150" s="167"/>
    </row>
    <row r="151" spans="1:10" ht="30" customHeight="1" thickBot="1" x14ac:dyDescent="0.25">
      <c r="A151" s="260" t="s">
        <v>302</v>
      </c>
      <c r="B151" s="261"/>
      <c r="C151" s="261"/>
      <c r="D151" s="261"/>
      <c r="E151" s="261"/>
      <c r="F151" s="261"/>
      <c r="G151" s="261"/>
      <c r="H151" s="261"/>
      <c r="I151" s="261"/>
      <c r="J151" s="262"/>
    </row>
    <row r="152" spans="1:10" ht="39.950000000000003" customHeight="1" thickBot="1" x14ac:dyDescent="0.25">
      <c r="A152" s="168" t="s">
        <v>267</v>
      </c>
      <c r="B152" s="169"/>
      <c r="C152" s="169"/>
      <c r="D152" s="169"/>
      <c r="E152" s="169"/>
      <c r="F152" s="169"/>
      <c r="G152" s="169"/>
      <c r="H152" s="170"/>
      <c r="I152" s="171" t="str">
        <f>+IF(C158="X","Obligación no aplica",IF(OR(D153="Valide todos los criterios"),"Valide todas las variables",IF(AND(D153="Cumple variable"),"Cumple obligación","No cumple obligación")))</f>
        <v>Valide todas las variables</v>
      </c>
      <c r="J152" s="172"/>
    </row>
    <row r="153" spans="1:10" ht="20.100000000000001" customHeight="1" x14ac:dyDescent="0.2">
      <c r="A153" s="173" t="s">
        <v>268</v>
      </c>
      <c r="B153" s="8" t="s">
        <v>36</v>
      </c>
      <c r="C153" s="9"/>
      <c r="D153" s="176" t="str">
        <f>+IF(C158="X","Variable no aplica",IF(C155="No aplica",IF(OR(C153="",C154="",C156="",C157=""),"Valide todos los criterios",IF(AND(C153="Cumple",C154="Cumple",C156="Cumple",C157="Cumple"),"Cumple variable","No cumple variable")),IF(OR(C153="",C154="",C155="",C156="",C157=""),"Valide todos los criterios",IF(AND(C153="Cumple",C154="Cumple",C155="Cumple",C156="Cumple",C157="Cumple"),"Cumple variable","No cumple variable"))))</f>
        <v>Valide todos los criterios</v>
      </c>
      <c r="E153" s="160" t="s">
        <v>45</v>
      </c>
      <c r="F153" s="160"/>
      <c r="G153" s="160"/>
      <c r="H153" s="160"/>
      <c r="I153" s="160"/>
      <c r="J153" s="161"/>
    </row>
    <row r="154" spans="1:10" ht="36.950000000000003" customHeight="1" x14ac:dyDescent="0.2">
      <c r="A154" s="174"/>
      <c r="B154" s="12" t="s">
        <v>37</v>
      </c>
      <c r="C154" s="13"/>
      <c r="D154" s="177"/>
      <c r="E154" s="162"/>
      <c r="F154" s="163"/>
      <c r="G154" s="163"/>
      <c r="H154" s="163"/>
      <c r="I154" s="163"/>
      <c r="J154" s="164"/>
    </row>
    <row r="155" spans="1:10" ht="36.950000000000003" customHeight="1" x14ac:dyDescent="0.2">
      <c r="A155" s="174"/>
      <c r="B155" s="12" t="s">
        <v>38</v>
      </c>
      <c r="C155" s="13"/>
      <c r="D155" s="177"/>
      <c r="E155" s="162"/>
      <c r="F155" s="163"/>
      <c r="G155" s="163"/>
      <c r="H155" s="163"/>
      <c r="I155" s="163"/>
      <c r="J155" s="164"/>
    </row>
    <row r="156" spans="1:10" ht="36.950000000000003" customHeight="1" x14ac:dyDescent="0.2">
      <c r="A156" s="174"/>
      <c r="B156" s="12" t="s">
        <v>39</v>
      </c>
      <c r="C156" s="13"/>
      <c r="D156" s="177"/>
      <c r="E156" s="162"/>
      <c r="F156" s="163"/>
      <c r="G156" s="163"/>
      <c r="H156" s="163"/>
      <c r="I156" s="163"/>
      <c r="J156" s="164"/>
    </row>
    <row r="157" spans="1:10" ht="36.950000000000003" customHeight="1" x14ac:dyDescent="0.2">
      <c r="A157" s="174"/>
      <c r="B157" s="12" t="s">
        <v>40</v>
      </c>
      <c r="C157" s="13"/>
      <c r="D157" s="177"/>
      <c r="E157" s="162"/>
      <c r="F157" s="163"/>
      <c r="G157" s="163"/>
      <c r="H157" s="163"/>
      <c r="I157" s="163"/>
      <c r="J157" s="164"/>
    </row>
    <row r="158" spans="1:10" ht="20.100000000000001" customHeight="1" thickBot="1" x14ac:dyDescent="0.25">
      <c r="A158" s="175"/>
      <c r="B158" s="14" t="s">
        <v>47</v>
      </c>
      <c r="C158" s="15"/>
      <c r="D158" s="178"/>
      <c r="E158" s="165"/>
      <c r="F158" s="166"/>
      <c r="G158" s="166"/>
      <c r="H158" s="166"/>
      <c r="I158" s="166"/>
      <c r="J158" s="167"/>
    </row>
    <row r="159" spans="1:10" ht="30" customHeight="1" thickBot="1" x14ac:dyDescent="0.25">
      <c r="A159" s="274" t="s">
        <v>336</v>
      </c>
      <c r="B159" s="275"/>
      <c r="C159" s="275"/>
      <c r="D159" s="275"/>
      <c r="E159" s="275"/>
      <c r="F159" s="275"/>
      <c r="G159" s="275"/>
      <c r="H159" s="275"/>
      <c r="I159" s="275"/>
      <c r="J159" s="276"/>
    </row>
    <row r="160" spans="1:10" ht="50.1" customHeight="1" x14ac:dyDescent="0.2">
      <c r="A160" s="264" t="s">
        <v>337</v>
      </c>
      <c r="B160" s="265"/>
      <c r="C160" s="265"/>
      <c r="D160" s="265"/>
      <c r="E160" s="265"/>
      <c r="F160" s="265"/>
      <c r="G160" s="265"/>
      <c r="H160" s="265"/>
      <c r="I160" s="265"/>
      <c r="J160" s="266"/>
    </row>
    <row r="161" spans="1:10" ht="150" customHeight="1" x14ac:dyDescent="0.2">
      <c r="A161" s="110" t="s">
        <v>338</v>
      </c>
      <c r="B161" s="267"/>
      <c r="C161" s="268"/>
      <c r="D161" s="268"/>
      <c r="E161" s="268"/>
      <c r="F161" s="268"/>
      <c r="G161" s="268"/>
      <c r="H161" s="268"/>
      <c r="I161" s="268"/>
      <c r="J161" s="269"/>
    </row>
    <row r="162" spans="1:10" ht="150" customHeight="1" x14ac:dyDescent="0.2">
      <c r="A162" s="110" t="s">
        <v>339</v>
      </c>
      <c r="B162" s="270"/>
      <c r="C162" s="270"/>
      <c r="D162" s="270"/>
      <c r="E162" s="270"/>
      <c r="F162" s="270"/>
      <c r="G162" s="270"/>
      <c r="H162" s="270"/>
      <c r="I162" s="270"/>
      <c r="J162" s="271"/>
    </row>
    <row r="163" spans="1:10" ht="150" customHeight="1" thickBot="1" x14ac:dyDescent="0.25">
      <c r="A163" s="111" t="s">
        <v>340</v>
      </c>
      <c r="B163" s="272"/>
      <c r="C163" s="272"/>
      <c r="D163" s="272"/>
      <c r="E163" s="272"/>
      <c r="F163" s="272"/>
      <c r="G163" s="272"/>
      <c r="H163" s="272"/>
      <c r="I163" s="272"/>
      <c r="J163" s="273"/>
    </row>
    <row r="164" spans="1:10" ht="30" customHeight="1" x14ac:dyDescent="0.2">
      <c r="A164" s="280" t="s">
        <v>76</v>
      </c>
      <c r="B164" s="281"/>
      <c r="C164" s="281"/>
      <c r="D164" s="281"/>
      <c r="E164" s="281"/>
      <c r="F164" s="281"/>
      <c r="G164" s="281"/>
      <c r="H164" s="281"/>
      <c r="I164" s="281"/>
      <c r="J164" s="282"/>
    </row>
    <row r="165" spans="1:10" ht="300" customHeight="1" thickBot="1" x14ac:dyDescent="0.25">
      <c r="A165" s="283"/>
      <c r="B165" s="284"/>
      <c r="C165" s="284"/>
      <c r="D165" s="284"/>
      <c r="E165" s="284"/>
      <c r="F165" s="284"/>
      <c r="G165" s="284"/>
      <c r="H165" s="284"/>
      <c r="I165" s="284"/>
      <c r="J165" s="285"/>
    </row>
    <row r="166" spans="1:10" ht="20.100000000000001" customHeight="1" x14ac:dyDescent="0.2">
      <c r="A166" s="277" t="s">
        <v>75</v>
      </c>
      <c r="B166" s="278"/>
      <c r="C166" s="278"/>
      <c r="D166" s="278"/>
      <c r="E166" s="278"/>
      <c r="F166" s="278"/>
      <c r="G166" s="278"/>
      <c r="H166" s="278"/>
      <c r="I166" s="278"/>
      <c r="J166" s="279"/>
    </row>
    <row r="167" spans="1:10" ht="18" customHeight="1" x14ac:dyDescent="0.2">
      <c r="A167" s="37" t="s">
        <v>77</v>
      </c>
      <c r="B167" s="256"/>
      <c r="C167" s="256"/>
      <c r="D167" s="256"/>
      <c r="E167" s="256"/>
      <c r="F167" s="36" t="s">
        <v>78</v>
      </c>
      <c r="G167" s="256"/>
      <c r="H167" s="256"/>
      <c r="I167" s="256"/>
      <c r="J167" s="263"/>
    </row>
    <row r="168" spans="1:10" ht="18" customHeight="1" x14ac:dyDescent="0.2">
      <c r="A168" s="37" t="s">
        <v>69</v>
      </c>
      <c r="B168" s="256"/>
      <c r="C168" s="256"/>
      <c r="D168" s="256"/>
      <c r="E168" s="256"/>
      <c r="F168" s="36" t="s">
        <v>69</v>
      </c>
      <c r="G168" s="256"/>
      <c r="H168" s="256"/>
      <c r="I168" s="256"/>
      <c r="J168" s="263"/>
    </row>
    <row r="169" spans="1:10" ht="18" customHeight="1" x14ac:dyDescent="0.2">
      <c r="A169" s="37" t="s">
        <v>71</v>
      </c>
      <c r="B169" s="256"/>
      <c r="C169" s="256"/>
      <c r="D169" s="256"/>
      <c r="E169" s="256"/>
      <c r="F169" s="36" t="s">
        <v>71</v>
      </c>
      <c r="G169" s="256"/>
      <c r="H169" s="256"/>
      <c r="I169" s="256"/>
      <c r="J169" s="263"/>
    </row>
    <row r="170" spans="1:10" ht="18" customHeight="1" x14ac:dyDescent="0.2">
      <c r="A170" s="37" t="s">
        <v>72</v>
      </c>
      <c r="B170" s="256"/>
      <c r="C170" s="256"/>
      <c r="D170" s="256"/>
      <c r="E170" s="256"/>
      <c r="F170" s="36" t="s">
        <v>72</v>
      </c>
      <c r="G170" s="256"/>
      <c r="H170" s="256"/>
      <c r="I170" s="256"/>
      <c r="J170" s="263"/>
    </row>
    <row r="171" spans="1:10" ht="30" customHeight="1" x14ac:dyDescent="0.2">
      <c r="A171" s="37" t="s">
        <v>70</v>
      </c>
      <c r="B171" s="256"/>
      <c r="C171" s="256"/>
      <c r="D171" s="256"/>
      <c r="E171" s="256"/>
      <c r="F171" s="36" t="s">
        <v>70</v>
      </c>
      <c r="G171" s="256"/>
      <c r="H171" s="256"/>
      <c r="I171" s="256"/>
      <c r="J171" s="263"/>
    </row>
    <row r="172" spans="1:10" ht="5.0999999999999996" customHeight="1" x14ac:dyDescent="0.2">
      <c r="A172" s="199"/>
      <c r="B172" s="200"/>
      <c r="C172" s="200"/>
      <c r="D172" s="200"/>
      <c r="E172" s="200"/>
      <c r="F172" s="200"/>
      <c r="G172" s="200"/>
      <c r="H172" s="200"/>
      <c r="I172" s="200"/>
      <c r="J172" s="203"/>
    </row>
    <row r="173" spans="1:10" ht="18" customHeight="1" x14ac:dyDescent="0.2">
      <c r="A173" s="37" t="s">
        <v>79</v>
      </c>
      <c r="B173" s="256"/>
      <c r="C173" s="256"/>
      <c r="D173" s="256"/>
      <c r="E173" s="256"/>
      <c r="F173" s="36" t="s">
        <v>80</v>
      </c>
      <c r="G173" s="256"/>
      <c r="H173" s="256"/>
      <c r="I173" s="256"/>
      <c r="J173" s="263"/>
    </row>
    <row r="174" spans="1:10" ht="18" customHeight="1" x14ac:dyDescent="0.2">
      <c r="A174" s="37" t="s">
        <v>69</v>
      </c>
      <c r="B174" s="256"/>
      <c r="C174" s="256"/>
      <c r="D174" s="256"/>
      <c r="E174" s="256"/>
      <c r="F174" s="36" t="s">
        <v>69</v>
      </c>
      <c r="G174" s="256"/>
      <c r="H174" s="256"/>
      <c r="I174" s="256"/>
      <c r="J174" s="263"/>
    </row>
    <row r="175" spans="1:10" ht="18" customHeight="1" x14ac:dyDescent="0.2">
      <c r="A175" s="37" t="s">
        <v>71</v>
      </c>
      <c r="B175" s="256"/>
      <c r="C175" s="256"/>
      <c r="D175" s="256"/>
      <c r="E175" s="256"/>
      <c r="F175" s="36" t="s">
        <v>71</v>
      </c>
      <c r="G175" s="256"/>
      <c r="H175" s="256"/>
      <c r="I175" s="256"/>
      <c r="J175" s="263"/>
    </row>
    <row r="176" spans="1:10" ht="18" customHeight="1" x14ac:dyDescent="0.2">
      <c r="A176" s="37" t="s">
        <v>72</v>
      </c>
      <c r="B176" s="256"/>
      <c r="C176" s="256"/>
      <c r="D176" s="256"/>
      <c r="E176" s="256"/>
      <c r="F176" s="36" t="s">
        <v>72</v>
      </c>
      <c r="G176" s="256"/>
      <c r="H176" s="256"/>
      <c r="I176" s="256"/>
      <c r="J176" s="263"/>
    </row>
    <row r="177" spans="1:10" ht="30" customHeight="1" thickBot="1" x14ac:dyDescent="0.25">
      <c r="A177" s="46" t="s">
        <v>70</v>
      </c>
      <c r="B177" s="286"/>
      <c r="C177" s="286"/>
      <c r="D177" s="286"/>
      <c r="E177" s="286"/>
      <c r="F177" s="47" t="s">
        <v>70</v>
      </c>
      <c r="G177" s="286"/>
      <c r="H177" s="286"/>
      <c r="I177" s="286"/>
      <c r="J177" s="287"/>
    </row>
    <row r="178" spans="1:10" ht="20.100000000000001" customHeight="1" x14ac:dyDescent="0.2">
      <c r="A178" s="288" t="s">
        <v>74</v>
      </c>
      <c r="B178" s="289"/>
      <c r="C178" s="289"/>
      <c r="D178" s="289"/>
      <c r="E178" s="289"/>
      <c r="F178" s="289"/>
      <c r="G178" s="289"/>
      <c r="H178" s="289"/>
      <c r="I178" s="289"/>
      <c r="J178" s="290"/>
    </row>
    <row r="179" spans="1:10" ht="18" customHeight="1" x14ac:dyDescent="0.2">
      <c r="A179" s="37" t="s">
        <v>77</v>
      </c>
      <c r="B179" s="256"/>
      <c r="C179" s="256"/>
      <c r="D179" s="256"/>
      <c r="E179" s="256"/>
      <c r="F179" s="36" t="s">
        <v>78</v>
      </c>
      <c r="G179" s="256"/>
      <c r="H179" s="256"/>
      <c r="I179" s="256"/>
      <c r="J179" s="263"/>
    </row>
    <row r="180" spans="1:10" ht="18" customHeight="1" x14ac:dyDescent="0.2">
      <c r="A180" s="37" t="s">
        <v>69</v>
      </c>
      <c r="B180" s="256"/>
      <c r="C180" s="256"/>
      <c r="D180" s="256"/>
      <c r="E180" s="256"/>
      <c r="F180" s="36" t="s">
        <v>69</v>
      </c>
      <c r="G180" s="256"/>
      <c r="H180" s="256"/>
      <c r="I180" s="256"/>
      <c r="J180" s="263"/>
    </row>
    <row r="181" spans="1:10" ht="18" customHeight="1" x14ac:dyDescent="0.2">
      <c r="A181" s="37" t="s">
        <v>73</v>
      </c>
      <c r="B181" s="256"/>
      <c r="C181" s="256"/>
      <c r="D181" s="256"/>
      <c r="E181" s="256"/>
      <c r="F181" s="36" t="s">
        <v>73</v>
      </c>
      <c r="G181" s="256"/>
      <c r="H181" s="256"/>
      <c r="I181" s="256"/>
      <c r="J181" s="263"/>
    </row>
    <row r="182" spans="1:10" ht="18" customHeight="1" x14ac:dyDescent="0.2">
      <c r="A182" s="37" t="s">
        <v>72</v>
      </c>
      <c r="B182" s="256"/>
      <c r="C182" s="256"/>
      <c r="D182" s="256"/>
      <c r="E182" s="256"/>
      <c r="F182" s="36" t="s">
        <v>72</v>
      </c>
      <c r="G182" s="256"/>
      <c r="H182" s="256"/>
      <c r="I182" s="256"/>
      <c r="J182" s="263"/>
    </row>
    <row r="183" spans="1:10" ht="30" customHeight="1" x14ac:dyDescent="0.2">
      <c r="A183" s="37" t="s">
        <v>70</v>
      </c>
      <c r="B183" s="256"/>
      <c r="C183" s="256"/>
      <c r="D183" s="256"/>
      <c r="E183" s="256"/>
      <c r="F183" s="36" t="s">
        <v>70</v>
      </c>
      <c r="G183" s="256"/>
      <c r="H183" s="256"/>
      <c r="I183" s="256"/>
      <c r="J183" s="263"/>
    </row>
    <row r="184" spans="1:10" ht="5.0999999999999996" customHeight="1" x14ac:dyDescent="0.2">
      <c r="A184" s="199"/>
      <c r="B184" s="200"/>
      <c r="C184" s="200"/>
      <c r="D184" s="200"/>
      <c r="E184" s="200"/>
      <c r="F184" s="200"/>
      <c r="G184" s="200"/>
      <c r="H184" s="200"/>
      <c r="I184" s="200"/>
      <c r="J184" s="203"/>
    </row>
    <row r="185" spans="1:10" ht="18" customHeight="1" x14ac:dyDescent="0.2">
      <c r="A185" s="37" t="s">
        <v>79</v>
      </c>
      <c r="B185" s="256"/>
      <c r="C185" s="256"/>
      <c r="D185" s="256"/>
      <c r="E185" s="256"/>
      <c r="F185" s="36" t="s">
        <v>80</v>
      </c>
      <c r="G185" s="256"/>
      <c r="H185" s="256"/>
      <c r="I185" s="256"/>
      <c r="J185" s="263"/>
    </row>
    <row r="186" spans="1:10" ht="18" customHeight="1" x14ac:dyDescent="0.2">
      <c r="A186" s="37" t="s">
        <v>69</v>
      </c>
      <c r="B186" s="256"/>
      <c r="C186" s="256"/>
      <c r="D186" s="256"/>
      <c r="E186" s="256"/>
      <c r="F186" s="36" t="s">
        <v>69</v>
      </c>
      <c r="G186" s="256"/>
      <c r="H186" s="256"/>
      <c r="I186" s="256"/>
      <c r="J186" s="263"/>
    </row>
    <row r="187" spans="1:10" ht="18" customHeight="1" x14ac:dyDescent="0.2">
      <c r="A187" s="37" t="s">
        <v>73</v>
      </c>
      <c r="B187" s="256"/>
      <c r="C187" s="256"/>
      <c r="D187" s="256"/>
      <c r="E187" s="256"/>
      <c r="F187" s="36" t="s">
        <v>73</v>
      </c>
      <c r="G187" s="256"/>
      <c r="H187" s="256"/>
      <c r="I187" s="256"/>
      <c r="J187" s="263"/>
    </row>
    <row r="188" spans="1:10" ht="18" customHeight="1" x14ac:dyDescent="0.2">
      <c r="A188" s="37" t="s">
        <v>72</v>
      </c>
      <c r="B188" s="256"/>
      <c r="C188" s="256"/>
      <c r="D188" s="256"/>
      <c r="E188" s="256"/>
      <c r="F188" s="36" t="s">
        <v>72</v>
      </c>
      <c r="G188" s="256"/>
      <c r="H188" s="256"/>
      <c r="I188" s="256"/>
      <c r="J188" s="263"/>
    </row>
    <row r="189" spans="1:10" ht="30" customHeight="1" x14ac:dyDescent="0.2">
      <c r="A189" s="37" t="s">
        <v>70</v>
      </c>
      <c r="B189" s="256"/>
      <c r="C189" s="256"/>
      <c r="D189" s="256"/>
      <c r="E189" s="256"/>
      <c r="F189" s="36" t="s">
        <v>70</v>
      </c>
      <c r="G189" s="256"/>
      <c r="H189" s="256"/>
      <c r="I189" s="256"/>
      <c r="J189" s="263"/>
    </row>
    <row r="190" spans="1:10" ht="5.0999999999999996" customHeight="1" x14ac:dyDescent="0.2">
      <c r="A190" s="199"/>
      <c r="B190" s="200"/>
      <c r="C190" s="200"/>
      <c r="D190" s="200"/>
      <c r="E190" s="200"/>
      <c r="F190" s="200"/>
      <c r="G190" s="200"/>
      <c r="H190" s="200"/>
      <c r="I190" s="200"/>
      <c r="J190" s="203"/>
    </row>
    <row r="191" spans="1:10" ht="18" customHeight="1" x14ac:dyDescent="0.2">
      <c r="A191" s="37" t="s">
        <v>155</v>
      </c>
      <c r="B191" s="256"/>
      <c r="C191" s="256"/>
      <c r="D191" s="256"/>
      <c r="E191" s="256"/>
      <c r="F191" s="36" t="s">
        <v>156</v>
      </c>
      <c r="G191" s="256"/>
      <c r="H191" s="256"/>
      <c r="I191" s="256"/>
      <c r="J191" s="263"/>
    </row>
    <row r="192" spans="1:10" ht="18" customHeight="1" x14ac:dyDescent="0.2">
      <c r="A192" s="37" t="s">
        <v>69</v>
      </c>
      <c r="B192" s="256"/>
      <c r="C192" s="256"/>
      <c r="D192" s="256"/>
      <c r="E192" s="256"/>
      <c r="F192" s="36" t="s">
        <v>69</v>
      </c>
      <c r="G192" s="256"/>
      <c r="H192" s="256"/>
      <c r="I192" s="256"/>
      <c r="J192" s="263"/>
    </row>
    <row r="193" spans="1:10" ht="18" customHeight="1" x14ac:dyDescent="0.2">
      <c r="A193" s="37" t="s">
        <v>73</v>
      </c>
      <c r="B193" s="256"/>
      <c r="C193" s="256"/>
      <c r="D193" s="256"/>
      <c r="E193" s="256"/>
      <c r="F193" s="36" t="s">
        <v>73</v>
      </c>
      <c r="G193" s="256"/>
      <c r="H193" s="256"/>
      <c r="I193" s="256"/>
      <c r="J193" s="263"/>
    </row>
    <row r="194" spans="1:10" ht="18" customHeight="1" x14ac:dyDescent="0.2">
      <c r="A194" s="37" t="s">
        <v>72</v>
      </c>
      <c r="B194" s="256"/>
      <c r="C194" s="256"/>
      <c r="D194" s="256"/>
      <c r="E194" s="256"/>
      <c r="F194" s="36" t="s">
        <v>72</v>
      </c>
      <c r="G194" s="256"/>
      <c r="H194" s="256"/>
      <c r="I194" s="256"/>
      <c r="J194" s="263"/>
    </row>
    <row r="195" spans="1:10" ht="30" customHeight="1" thickBot="1" x14ac:dyDescent="0.25">
      <c r="A195" s="38" t="s">
        <v>70</v>
      </c>
      <c r="B195" s="291"/>
      <c r="C195" s="291"/>
      <c r="D195" s="291"/>
      <c r="E195" s="291"/>
      <c r="F195" s="39" t="s">
        <v>70</v>
      </c>
      <c r="G195" s="291"/>
      <c r="H195" s="291"/>
      <c r="I195" s="291"/>
      <c r="J195" s="292"/>
    </row>
  </sheetData>
  <sheetProtection algorithmName="SHA-512" hashValue="FVUkH7dy3ciIoi6tMfOnBEFcyFX80OxEG2Inoklb440r6IjDAJrJCabaQwtdccbxe50IYS1CG5Nf/WHKAsQJew==" saltValue="F3gBxNk929/+mmGiTTVRcg==" spinCount="100000" sheet="1" formatRows="0"/>
  <mergeCells count="259">
    <mergeCell ref="B195:E195"/>
    <mergeCell ref="G195:J195"/>
    <mergeCell ref="A190:J190"/>
    <mergeCell ref="B191:E191"/>
    <mergeCell ref="G191:J191"/>
    <mergeCell ref="B192:E192"/>
    <mergeCell ref="G192:J192"/>
    <mergeCell ref="B193:E193"/>
    <mergeCell ref="G193:J193"/>
    <mergeCell ref="B194:E194"/>
    <mergeCell ref="G194:J194"/>
    <mergeCell ref="B187:E187"/>
    <mergeCell ref="G187:J187"/>
    <mergeCell ref="B188:E188"/>
    <mergeCell ref="G188:J188"/>
    <mergeCell ref="B189:E189"/>
    <mergeCell ref="G189:J189"/>
    <mergeCell ref="A164:J164"/>
    <mergeCell ref="A165:J165"/>
    <mergeCell ref="B182:E182"/>
    <mergeCell ref="G182:J182"/>
    <mergeCell ref="B183:E183"/>
    <mergeCell ref="G183:J183"/>
    <mergeCell ref="A184:J184"/>
    <mergeCell ref="B185:E185"/>
    <mergeCell ref="G185:J185"/>
    <mergeCell ref="B186:E186"/>
    <mergeCell ref="G186:J186"/>
    <mergeCell ref="B177:E177"/>
    <mergeCell ref="G177:J177"/>
    <mergeCell ref="A178:J178"/>
    <mergeCell ref="B179:E179"/>
    <mergeCell ref="G179:J179"/>
    <mergeCell ref="B180:E180"/>
    <mergeCell ref="G180:J180"/>
    <mergeCell ref="B181:E181"/>
    <mergeCell ref="G181:J181"/>
    <mergeCell ref="A172:J172"/>
    <mergeCell ref="B173:E173"/>
    <mergeCell ref="G173:J173"/>
    <mergeCell ref="B174:E174"/>
    <mergeCell ref="G174:J174"/>
    <mergeCell ref="B175:E175"/>
    <mergeCell ref="G175:J175"/>
    <mergeCell ref="B176:E176"/>
    <mergeCell ref="G176:J176"/>
    <mergeCell ref="B171:E171"/>
    <mergeCell ref="G167:J167"/>
    <mergeCell ref="G168:J168"/>
    <mergeCell ref="G169:J169"/>
    <mergeCell ref="G170:J170"/>
    <mergeCell ref="G171:J171"/>
    <mergeCell ref="B110:B117"/>
    <mergeCell ref="C110:C117"/>
    <mergeCell ref="A118:H118"/>
    <mergeCell ref="I118:J118"/>
    <mergeCell ref="E111:J117"/>
    <mergeCell ref="A152:H152"/>
    <mergeCell ref="A160:J160"/>
    <mergeCell ref="B161:J161"/>
    <mergeCell ref="B162:J162"/>
    <mergeCell ref="B163:J163"/>
    <mergeCell ref="A134:H134"/>
    <mergeCell ref="A159:J159"/>
    <mergeCell ref="A166:J166"/>
    <mergeCell ref="B167:E167"/>
    <mergeCell ref="B168:E168"/>
    <mergeCell ref="A119:A126"/>
    <mergeCell ref="A144:H144"/>
    <mergeCell ref="I144:J144"/>
    <mergeCell ref="B170:E170"/>
    <mergeCell ref="B119:B126"/>
    <mergeCell ref="C119:C126"/>
    <mergeCell ref="D119:D126"/>
    <mergeCell ref="E119:J119"/>
    <mergeCell ref="E120:J126"/>
    <mergeCell ref="A109:H109"/>
    <mergeCell ref="I109:J109"/>
    <mergeCell ref="A110:A117"/>
    <mergeCell ref="D110:D117"/>
    <mergeCell ref="E110:J110"/>
    <mergeCell ref="I152:J152"/>
    <mergeCell ref="A153:A158"/>
    <mergeCell ref="D153:D158"/>
    <mergeCell ref="E153:J153"/>
    <mergeCell ref="E154:J158"/>
    <mergeCell ref="A151:J151"/>
    <mergeCell ref="I134:J134"/>
    <mergeCell ref="A135:A143"/>
    <mergeCell ref="D135:D143"/>
    <mergeCell ref="E135:J135"/>
    <mergeCell ref="E136:J143"/>
    <mergeCell ref="B169:E169"/>
    <mergeCell ref="E108:J108"/>
    <mergeCell ref="A101:J101"/>
    <mergeCell ref="A102:H102"/>
    <mergeCell ref="I106:J106"/>
    <mergeCell ref="A129:A133"/>
    <mergeCell ref="D129:D133"/>
    <mergeCell ref="E129:J129"/>
    <mergeCell ref="E130:J133"/>
    <mergeCell ref="A127:J127"/>
    <mergeCell ref="A128:H128"/>
    <mergeCell ref="I128:J128"/>
    <mergeCell ref="A145:A150"/>
    <mergeCell ref="D145:D150"/>
    <mergeCell ref="E145:J145"/>
    <mergeCell ref="E146:J150"/>
    <mergeCell ref="D103:D105"/>
    <mergeCell ref="E103:J103"/>
    <mergeCell ref="A74:H74"/>
    <mergeCell ref="I74:J74"/>
    <mergeCell ref="A20:J20"/>
    <mergeCell ref="A21:H21"/>
    <mergeCell ref="A45:A46"/>
    <mergeCell ref="D45:D46"/>
    <mergeCell ref="E45:J45"/>
    <mergeCell ref="E46:J46"/>
    <mergeCell ref="B45:B46"/>
    <mergeCell ref="C45:C46"/>
    <mergeCell ref="A55:H55"/>
    <mergeCell ref="I55:J55"/>
    <mergeCell ref="A47:A54"/>
    <mergeCell ref="B47:B54"/>
    <mergeCell ref="C47:C54"/>
    <mergeCell ref="D47:D54"/>
    <mergeCell ref="E47:J47"/>
    <mergeCell ref="E48:J54"/>
    <mergeCell ref="I21:J21"/>
    <mergeCell ref="A37:A39"/>
    <mergeCell ref="D37:D39"/>
    <mergeCell ref="E37:J37"/>
    <mergeCell ref="E38:J39"/>
    <mergeCell ref="A44:H44"/>
    <mergeCell ref="I44:J44"/>
    <mergeCell ref="A56:A60"/>
    <mergeCell ref="D56:D60"/>
    <mergeCell ref="E56:J56"/>
    <mergeCell ref="A22:A25"/>
    <mergeCell ref="D22:D25"/>
    <mergeCell ref="E22:J22"/>
    <mergeCell ref="E23:J25"/>
    <mergeCell ref="A26:H26"/>
    <mergeCell ref="I26:J26"/>
    <mergeCell ref="A27:A35"/>
    <mergeCell ref="A36:H36"/>
    <mergeCell ref="I36:J36"/>
    <mergeCell ref="A17:B17"/>
    <mergeCell ref="C17:G17"/>
    <mergeCell ref="H17:J17"/>
    <mergeCell ref="D27:D35"/>
    <mergeCell ref="E27:J27"/>
    <mergeCell ref="E28:J35"/>
    <mergeCell ref="G15:H15"/>
    <mergeCell ref="I15:J15"/>
    <mergeCell ref="G14:H14"/>
    <mergeCell ref="A18:J18"/>
    <mergeCell ref="A19:B19"/>
    <mergeCell ref="C19:E19"/>
    <mergeCell ref="F19:G19"/>
    <mergeCell ref="H19:J19"/>
    <mergeCell ref="I14:J14"/>
    <mergeCell ref="A14:B14"/>
    <mergeCell ref="A15:B15"/>
    <mergeCell ref="C14:D14"/>
    <mergeCell ref="C15:D15"/>
    <mergeCell ref="E14:F14"/>
    <mergeCell ref="E15:F15"/>
    <mergeCell ref="A16:B16"/>
    <mergeCell ref="C16:G16"/>
    <mergeCell ref="H16:J16"/>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5:D5"/>
    <mergeCell ref="E5:J5"/>
    <mergeCell ref="A6:D6"/>
    <mergeCell ref="E6:J6"/>
    <mergeCell ref="A7:D7"/>
    <mergeCell ref="E7:G7"/>
    <mergeCell ref="H7:J7"/>
    <mergeCell ref="A8:D8"/>
    <mergeCell ref="E8:G8"/>
    <mergeCell ref="H8:J8"/>
    <mergeCell ref="A1:B1"/>
    <mergeCell ref="A2:J2"/>
    <mergeCell ref="A3:B3"/>
    <mergeCell ref="A4:B4"/>
    <mergeCell ref="C3:H3"/>
    <mergeCell ref="C4:H4"/>
    <mergeCell ref="I3:J3"/>
    <mergeCell ref="I4:J4"/>
    <mergeCell ref="I1:J1"/>
    <mergeCell ref="A75:A82"/>
    <mergeCell ref="D75:D82"/>
    <mergeCell ref="E75:J75"/>
    <mergeCell ref="A84:A86"/>
    <mergeCell ref="A40:H40"/>
    <mergeCell ref="I40:J40"/>
    <mergeCell ref="A41:A43"/>
    <mergeCell ref="D41:D43"/>
    <mergeCell ref="E41:J41"/>
    <mergeCell ref="E42:J43"/>
    <mergeCell ref="E57:J60"/>
    <mergeCell ref="D84:D86"/>
    <mergeCell ref="E84:J84"/>
    <mergeCell ref="E85:J86"/>
    <mergeCell ref="A61:H61"/>
    <mergeCell ref="I61:J61"/>
    <mergeCell ref="E72:J73"/>
    <mergeCell ref="B62:B69"/>
    <mergeCell ref="C62:C69"/>
    <mergeCell ref="A83:H83"/>
    <mergeCell ref="I83:J83"/>
    <mergeCell ref="E76:J82"/>
    <mergeCell ref="B75:B82"/>
    <mergeCell ref="C75:C82"/>
    <mergeCell ref="A87:H87"/>
    <mergeCell ref="I87:J87"/>
    <mergeCell ref="A88:A95"/>
    <mergeCell ref="B88:B95"/>
    <mergeCell ref="E104:J105"/>
    <mergeCell ref="A106:H106"/>
    <mergeCell ref="A107:A108"/>
    <mergeCell ref="D107:D108"/>
    <mergeCell ref="E107:J107"/>
    <mergeCell ref="I102:J102"/>
    <mergeCell ref="A103:A105"/>
    <mergeCell ref="C88:C95"/>
    <mergeCell ref="D88:D95"/>
    <mergeCell ref="E88:J88"/>
    <mergeCell ref="E89:J95"/>
    <mergeCell ref="A96:H96"/>
    <mergeCell ref="I96:J96"/>
    <mergeCell ref="A97:A100"/>
    <mergeCell ref="D97:D100"/>
    <mergeCell ref="E97:J97"/>
    <mergeCell ref="E98:J100"/>
    <mergeCell ref="A62:A69"/>
    <mergeCell ref="D62:D69"/>
    <mergeCell ref="E62:J62"/>
    <mergeCell ref="E63:J69"/>
    <mergeCell ref="A70:H70"/>
    <mergeCell ref="I70:J70"/>
    <mergeCell ref="A71:A73"/>
    <mergeCell ref="D71:D73"/>
    <mergeCell ref="E71:J71"/>
  </mergeCells>
  <conditionalFormatting sqref="C1:D1 C19:E19 H19:J19 A4:J4 A6:J6 A8:J8 A10:J10 A15 A17 C84:C86 C129:C133 C145:C150 A13:B13 E13 G13 I13 C15 E15 G15:J15 C135:C143 C37:C39 C103:C105 C17 H17 C27:C34 C45">
    <cfRule type="containsBlanks" dxfId="59" priority="137">
      <formula>LEN(TRIM(A1))=0</formula>
    </cfRule>
  </conditionalFormatting>
  <conditionalFormatting sqref="C107:C108">
    <cfRule type="containsBlanks" dxfId="58" priority="102">
      <formula>LEN(TRIM(C107))=0</formula>
    </cfRule>
  </conditionalFormatting>
  <conditionalFormatting sqref="C153:C157">
    <cfRule type="containsBlanks" dxfId="57" priority="96">
      <formula>LEN(TRIM(C153))=0</formula>
    </cfRule>
  </conditionalFormatting>
  <conditionalFormatting sqref="C41:C43">
    <cfRule type="containsBlanks" dxfId="56" priority="88">
      <formula>LEN(TRIM(C41))=0</formula>
    </cfRule>
  </conditionalFormatting>
  <conditionalFormatting sqref="C56:C60">
    <cfRule type="containsBlanks" dxfId="55" priority="86">
      <formula>LEN(TRIM(C56))=0</formula>
    </cfRule>
  </conditionalFormatting>
  <conditionalFormatting sqref="C71:C72">
    <cfRule type="containsBlanks" dxfId="54" priority="85">
      <formula>LEN(TRIM(C71))=0</formula>
    </cfRule>
  </conditionalFormatting>
  <conditionalFormatting sqref="C97:C100">
    <cfRule type="containsBlanks" dxfId="53" priority="84">
      <formula>LEN(TRIM(C97))=0</formula>
    </cfRule>
  </conditionalFormatting>
  <conditionalFormatting sqref="E1">
    <cfRule type="containsBlanks" dxfId="52" priority="82">
      <formula>LEN(TRIM(E1))=0</formula>
    </cfRule>
  </conditionalFormatting>
  <conditionalFormatting sqref="G1">
    <cfRule type="containsBlanks" dxfId="51" priority="81">
      <formula>LEN(TRIM(G1))=0</formula>
    </cfRule>
  </conditionalFormatting>
  <conditionalFormatting sqref="I1">
    <cfRule type="containsBlanks" priority="75" stopIfTrue="1">
      <formula>LEN(TRIM(I1))=0</formula>
    </cfRule>
    <cfRule type="cellIs" dxfId="50" priority="76" operator="lessThan">
      <formula>0.7</formula>
    </cfRule>
    <cfRule type="cellIs" dxfId="49" priority="77" operator="lessThan">
      <formula>0.8</formula>
    </cfRule>
    <cfRule type="cellIs" dxfId="48" priority="78" operator="lessThan">
      <formula>0.9</formula>
    </cfRule>
    <cfRule type="cellIs" dxfId="47" priority="79" operator="lessThan">
      <formula>1</formula>
    </cfRule>
    <cfRule type="cellIs" dxfId="46" priority="80" operator="equal">
      <formula>1</formula>
    </cfRule>
  </conditionalFormatting>
  <conditionalFormatting sqref="I21:J21">
    <cfRule type="containsText" dxfId="45" priority="73" operator="containsText" text="No cumple obligación">
      <formula>NOT(ISERROR(SEARCH("No cumple obligación",I21)))</formula>
    </cfRule>
    <cfRule type="containsText" dxfId="44" priority="74" operator="containsText" text="Cumple obligación">
      <formula>NOT(ISERROR(SEARCH("Cumple obligación",I21)))</formula>
    </cfRule>
  </conditionalFormatting>
  <conditionalFormatting sqref="C22:C25">
    <cfRule type="containsBlanks" dxfId="43" priority="71">
      <formula>LEN(TRIM(C22))=0</formula>
    </cfRule>
  </conditionalFormatting>
  <conditionalFormatting sqref="I26:J26">
    <cfRule type="containsText" dxfId="42" priority="69" operator="containsText" text="No cumple obligación">
      <formula>NOT(ISERROR(SEARCH("No cumple obligación",I26)))</formula>
    </cfRule>
    <cfRule type="containsText" dxfId="41" priority="70" operator="containsText" text="Cumple obligación">
      <formula>NOT(ISERROR(SEARCH("Cumple obligación",I26)))</formula>
    </cfRule>
  </conditionalFormatting>
  <conditionalFormatting sqref="I36:J36">
    <cfRule type="containsText" dxfId="40" priority="67" operator="containsText" text="No cumple obligación">
      <formula>NOT(ISERROR(SEARCH("No cumple obligación",I36)))</formula>
    </cfRule>
    <cfRule type="containsText" dxfId="39" priority="68" operator="containsText" text="Cumple obligación">
      <formula>NOT(ISERROR(SEARCH("Cumple obligación",I36)))</formula>
    </cfRule>
  </conditionalFormatting>
  <conditionalFormatting sqref="I40:J40">
    <cfRule type="containsText" dxfId="38" priority="65" operator="containsText" text="No cumple obligación">
      <formula>NOT(ISERROR(SEARCH("No cumple obligación",I40)))</formula>
    </cfRule>
    <cfRule type="containsText" dxfId="37" priority="66" operator="containsText" text="Cumple obligación">
      <formula>NOT(ISERROR(SEARCH("Cumple obligación",I40)))</formula>
    </cfRule>
  </conditionalFormatting>
  <conditionalFormatting sqref="I44:J44">
    <cfRule type="containsText" dxfId="36" priority="61" operator="containsText" text="No cumple obligación">
      <formula>NOT(ISERROR(SEARCH("No cumple obligación",I44)))</formula>
    </cfRule>
    <cfRule type="containsText" dxfId="35" priority="62" operator="containsText" text="Cumple obligación">
      <formula>NOT(ISERROR(SEARCH("Cumple obligación",I44)))</formula>
    </cfRule>
  </conditionalFormatting>
  <conditionalFormatting sqref="I55:J55">
    <cfRule type="containsText" dxfId="34" priority="57" operator="containsText" text="No cumple obligación">
      <formula>NOT(ISERROR(SEARCH("No cumple obligación",I55)))</formula>
    </cfRule>
    <cfRule type="containsText" dxfId="33" priority="58" operator="containsText" text="Cumple obligación">
      <formula>NOT(ISERROR(SEARCH("Cumple obligación",I55)))</formula>
    </cfRule>
  </conditionalFormatting>
  <conditionalFormatting sqref="I61:J61">
    <cfRule type="containsText" dxfId="32" priority="55" operator="containsText" text="No cumple obligación">
      <formula>NOT(ISERROR(SEARCH("No cumple obligación",I61)))</formula>
    </cfRule>
    <cfRule type="containsText" dxfId="31" priority="56" operator="containsText" text="Cumple obligación">
      <formula>NOT(ISERROR(SEARCH("Cumple obligación",I61)))</formula>
    </cfRule>
  </conditionalFormatting>
  <conditionalFormatting sqref="I70:J70">
    <cfRule type="containsText" dxfId="30" priority="53" operator="containsText" text="No cumple obligación">
      <formula>NOT(ISERROR(SEARCH("No cumple obligación",I70)))</formula>
    </cfRule>
    <cfRule type="containsText" dxfId="29" priority="54" operator="containsText" text="Cumple obligación">
      <formula>NOT(ISERROR(SEARCH("Cumple obligación",I70)))</formula>
    </cfRule>
  </conditionalFormatting>
  <conditionalFormatting sqref="I74:J74">
    <cfRule type="containsText" dxfId="28" priority="51" operator="containsText" text="No cumple obligación">
      <formula>NOT(ISERROR(SEARCH("No cumple obligación",I74)))</formula>
    </cfRule>
    <cfRule type="containsText" dxfId="27" priority="52" operator="containsText" text="Cumple obligación">
      <formula>NOT(ISERROR(SEARCH("Cumple obligación",I74)))</formula>
    </cfRule>
  </conditionalFormatting>
  <conditionalFormatting sqref="I83:J83">
    <cfRule type="containsText" dxfId="26" priority="49" operator="containsText" text="No cumple obligación">
      <formula>NOT(ISERROR(SEARCH("No cumple obligación",I83)))</formula>
    </cfRule>
    <cfRule type="containsText" dxfId="25" priority="50" operator="containsText" text="Cumple obligación">
      <formula>NOT(ISERROR(SEARCH("Cumple obligación",I83)))</formula>
    </cfRule>
  </conditionalFormatting>
  <conditionalFormatting sqref="I87:J87">
    <cfRule type="containsText" dxfId="24" priority="47" operator="containsText" text="No cumple obligación">
      <formula>NOT(ISERROR(SEARCH("No cumple obligación",I87)))</formula>
    </cfRule>
    <cfRule type="containsText" dxfId="23" priority="48" operator="containsText" text="Cumple obligación">
      <formula>NOT(ISERROR(SEARCH("Cumple obligación",I87)))</formula>
    </cfRule>
  </conditionalFormatting>
  <conditionalFormatting sqref="I96:J96">
    <cfRule type="containsText" dxfId="22" priority="45" operator="containsText" text="No cumple obligación">
      <formula>NOT(ISERROR(SEARCH("No cumple obligación",I96)))</formula>
    </cfRule>
    <cfRule type="containsText" dxfId="21" priority="46" operator="containsText" text="Cumple obligación">
      <formula>NOT(ISERROR(SEARCH("Cumple obligación",I96)))</formula>
    </cfRule>
  </conditionalFormatting>
  <conditionalFormatting sqref="I102:J102">
    <cfRule type="containsText" dxfId="20" priority="43" operator="containsText" text="No cumple obligación">
      <formula>NOT(ISERROR(SEARCH("No cumple obligación",I102)))</formula>
    </cfRule>
    <cfRule type="containsText" dxfId="19" priority="44" operator="containsText" text="Cumple obligación">
      <formula>NOT(ISERROR(SEARCH("Cumple obligación",I102)))</formula>
    </cfRule>
  </conditionalFormatting>
  <conditionalFormatting sqref="I106:J106">
    <cfRule type="containsText" dxfId="18" priority="41" operator="containsText" text="No cumple obligación">
      <formula>NOT(ISERROR(SEARCH("No cumple obligación",I106)))</formula>
    </cfRule>
    <cfRule type="containsText" dxfId="17" priority="42" operator="containsText" text="Cumple obligación">
      <formula>NOT(ISERROR(SEARCH("Cumple obligación",I106)))</formula>
    </cfRule>
  </conditionalFormatting>
  <conditionalFormatting sqref="I109:J109">
    <cfRule type="containsText" dxfId="16" priority="39" operator="containsText" text="No cumple obligación">
      <formula>NOT(ISERROR(SEARCH("No cumple obligación",I109)))</formula>
    </cfRule>
    <cfRule type="containsText" dxfId="15" priority="40" operator="containsText" text="Cumple obligación">
      <formula>NOT(ISERROR(SEARCH("Cumple obligación",I109)))</formula>
    </cfRule>
  </conditionalFormatting>
  <conditionalFormatting sqref="I118:J118">
    <cfRule type="containsText" dxfId="14" priority="35" operator="containsText" text="No cumple obligación">
      <formula>NOT(ISERROR(SEARCH("No cumple obligación",I118)))</formula>
    </cfRule>
    <cfRule type="containsText" dxfId="13" priority="36" operator="containsText" text="Cumple obligación">
      <formula>NOT(ISERROR(SEARCH("Cumple obligación",I118)))</formula>
    </cfRule>
  </conditionalFormatting>
  <conditionalFormatting sqref="I128:J128">
    <cfRule type="containsText" dxfId="12" priority="33" operator="containsText" text="No cumple obligación">
      <formula>NOT(ISERROR(SEARCH("No cumple obligación",I128)))</formula>
    </cfRule>
    <cfRule type="containsText" dxfId="11" priority="34" operator="containsText" text="Cumple obligación">
      <formula>NOT(ISERROR(SEARCH("Cumple obligación",I128)))</formula>
    </cfRule>
  </conditionalFormatting>
  <conditionalFormatting sqref="I134:J134">
    <cfRule type="containsText" dxfId="10" priority="31" operator="containsText" text="No cumple obligación">
      <formula>NOT(ISERROR(SEARCH("No cumple obligación",I134)))</formula>
    </cfRule>
    <cfRule type="containsText" dxfId="9" priority="32" operator="containsText" text="Cumple obligación">
      <formula>NOT(ISERROR(SEARCH("Cumple obligación",I134)))</formula>
    </cfRule>
  </conditionalFormatting>
  <conditionalFormatting sqref="I144:J144">
    <cfRule type="containsText" dxfId="8" priority="29" operator="containsText" text="No cumple obligación">
      <formula>NOT(ISERROR(SEARCH("No cumple obligación",I144)))</formula>
    </cfRule>
    <cfRule type="containsText" dxfId="7" priority="30" operator="containsText" text="Cumple obligación">
      <formula>NOT(ISERROR(SEARCH("Cumple obligación",I144)))</formula>
    </cfRule>
  </conditionalFormatting>
  <conditionalFormatting sqref="I152:J152">
    <cfRule type="containsText" dxfId="6" priority="27" operator="containsText" text="No cumple obligación">
      <formula>NOT(ISERROR(SEARCH("No cumple obligación",I152)))</formula>
    </cfRule>
    <cfRule type="containsText" dxfId="5" priority="28" operator="containsText" text="Cumple obligación">
      <formula>NOT(ISERROR(SEARCH("Cumple obligación",I152)))</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LIBERTAD VIGILADA SRPA&amp;R&amp;"Arial,Normal"&amp;10F10.A20.G27.P 
Versión 1 
Página &amp;P de &amp;N 
31/03/2022 
Clasificación de la Información 
Clasificada</oddHeader>
    <oddFooter>&amp;C&amp;G</oddFooter>
  </headerFooter>
  <rowBreaks count="8" manualBreakCount="8">
    <brk id="43" max="9" man="1"/>
    <brk id="82" max="9" man="1"/>
    <brk id="95" max="9" man="1"/>
    <brk id="133" max="9" man="1"/>
    <brk id="150" max="9" man="1"/>
    <brk id="158" max="9" man="1"/>
    <brk id="163" max="9" man="1"/>
    <brk id="177"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C56:C60 C34 C103:C105 C71 C129:C133 C135:C142 C153:C154 C156:C157 C41:C42 C22:C25 C27:C29 C37:C39 C84:C86 C97 C99:C100 C107:C108 C31:C32 C145 C147:C150 C45</xm:sqref>
        </x14:dataValidation>
        <x14:dataValidation type="list" allowBlank="1" showInputMessage="1" showErrorMessage="1" xr:uid="{00000000-0002-0000-0000-000004000000}">
          <x14:formula1>
            <xm:f>Tablas!$C$2</xm:f>
          </x14:formula1>
          <xm:sqref>C73 C158 C35</xm:sqref>
        </x14:dataValidation>
        <x14:dataValidation type="list" allowBlank="1" showInputMessage="1" showErrorMessage="1" xr:uid="{00000000-0002-0000-0000-000005000000}">
          <x14:formula1>
            <xm:f>Tablas!$D$2:$D$3</xm:f>
          </x14:formula1>
          <xm:sqref>D62:D69 D110:D117 D47:D54</xm:sqref>
        </x14:dataValidation>
        <x14:dataValidation type="list" allowBlank="1" showInputMessage="1" showErrorMessage="1" xr:uid="{00000000-0002-0000-0000-000006000000}">
          <x14:formula1>
            <xm:f>Tablas!$B$2:$B$4</xm:f>
          </x14:formula1>
          <xm:sqref>C30 C155 C98 C33 C43 C72 C143 C146</xm:sqref>
        </x14:dataValidation>
        <x14:dataValidation type="list" allowBlank="1" showInputMessage="1" showErrorMessage="1" xr:uid="{00000000-0002-0000-0000-000007000000}">
          <x14:formula1>
            <xm:f>Tablas!$D$2:$D$4</xm:f>
          </x14:formula1>
          <xm:sqref>D75:D82 D88:D95 D119:D126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X2" sqref="JX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08"/>
      <c r="B1" s="297" t="s">
        <v>341</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c r="HV1" s="298"/>
      <c r="HW1" s="298"/>
      <c r="HX1" s="298"/>
      <c r="HY1" s="298"/>
      <c r="HZ1" s="298"/>
      <c r="IA1" s="298"/>
      <c r="IB1" s="298"/>
      <c r="IC1" s="298"/>
      <c r="ID1" s="298"/>
      <c r="IE1" s="298"/>
      <c r="IF1" s="298"/>
      <c r="IG1" s="298"/>
      <c r="IH1" s="298"/>
      <c r="II1" s="298"/>
      <c r="IJ1" s="298"/>
      <c r="IK1" s="298"/>
      <c r="IL1" s="298"/>
      <c r="IM1" s="298"/>
      <c r="IN1" s="298"/>
      <c r="IO1" s="298"/>
      <c r="IP1" s="298"/>
      <c r="IQ1" s="298"/>
      <c r="IR1" s="298"/>
      <c r="IS1" s="298"/>
      <c r="IT1" s="298"/>
      <c r="IU1" s="298"/>
      <c r="IV1" s="298"/>
      <c r="IW1" s="298"/>
      <c r="IX1" s="298"/>
      <c r="IY1" s="298"/>
      <c r="IZ1" s="298"/>
      <c r="JA1" s="298"/>
      <c r="JB1" s="298"/>
      <c r="JC1" s="298"/>
      <c r="JD1" s="298"/>
      <c r="JE1" s="298"/>
      <c r="JF1" s="298"/>
      <c r="JG1" s="298"/>
      <c r="JH1" s="298"/>
      <c r="JI1" s="298"/>
      <c r="JJ1" s="298"/>
      <c r="JK1" s="298"/>
      <c r="JL1" s="298"/>
      <c r="JM1" s="298"/>
      <c r="JN1" s="298"/>
      <c r="JO1" s="298"/>
      <c r="JP1" s="298"/>
      <c r="JQ1" s="298"/>
      <c r="JR1" s="298"/>
      <c r="JS1" s="298"/>
      <c r="JT1" s="298"/>
      <c r="JU1" s="298"/>
      <c r="JV1" s="299"/>
      <c r="JW1" s="96" t="s">
        <v>381</v>
      </c>
      <c r="JX1" s="53">
        <v>44651</v>
      </c>
    </row>
    <row r="2" spans="1:297" ht="30" customHeight="1" x14ac:dyDescent="0.25">
      <c r="A2" s="309"/>
      <c r="B2" s="300"/>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1"/>
      <c r="AZ2" s="301"/>
      <c r="BA2" s="301"/>
      <c r="BB2" s="301"/>
      <c r="BC2" s="301"/>
      <c r="BD2" s="301"/>
      <c r="BE2" s="301"/>
      <c r="BF2" s="301"/>
      <c r="BG2" s="301"/>
      <c r="BH2" s="301"/>
      <c r="BI2" s="301"/>
      <c r="BJ2" s="301"/>
      <c r="BK2" s="301"/>
      <c r="BL2" s="301"/>
      <c r="BM2" s="301"/>
      <c r="BN2" s="301"/>
      <c r="BO2" s="301"/>
      <c r="BP2" s="301"/>
      <c r="BQ2" s="301"/>
      <c r="BR2" s="301"/>
      <c r="BS2" s="301"/>
      <c r="BT2" s="30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301"/>
      <c r="CZ2" s="301"/>
      <c r="DA2" s="301"/>
      <c r="DB2" s="301"/>
      <c r="DC2" s="301"/>
      <c r="DD2" s="301"/>
      <c r="DE2" s="301"/>
      <c r="DF2" s="301"/>
      <c r="DG2" s="301"/>
      <c r="DH2" s="301"/>
      <c r="DI2" s="301"/>
      <c r="DJ2" s="301"/>
      <c r="DK2" s="301"/>
      <c r="DL2" s="301"/>
      <c r="DM2" s="301"/>
      <c r="DN2" s="301"/>
      <c r="DO2" s="301"/>
      <c r="DP2" s="301"/>
      <c r="DQ2" s="301"/>
      <c r="DR2" s="301"/>
      <c r="DS2" s="301"/>
      <c r="DT2" s="301"/>
      <c r="DU2" s="301"/>
      <c r="DV2" s="301"/>
      <c r="DW2" s="301"/>
      <c r="DX2" s="301"/>
      <c r="DY2" s="301"/>
      <c r="DZ2" s="301"/>
      <c r="EA2" s="301"/>
      <c r="EB2" s="301"/>
      <c r="EC2" s="301"/>
      <c r="ED2" s="301"/>
      <c r="EE2" s="301"/>
      <c r="EF2" s="301"/>
      <c r="EG2" s="301"/>
      <c r="EH2" s="301"/>
      <c r="EI2" s="301"/>
      <c r="EJ2" s="301"/>
      <c r="EK2" s="301"/>
      <c r="EL2" s="301"/>
      <c r="EM2" s="301"/>
      <c r="EN2" s="301"/>
      <c r="EO2" s="301"/>
      <c r="EP2" s="301"/>
      <c r="EQ2" s="301"/>
      <c r="ER2" s="301"/>
      <c r="ES2" s="301"/>
      <c r="ET2" s="301"/>
      <c r="EU2" s="301"/>
      <c r="EV2" s="301"/>
      <c r="EW2" s="301"/>
      <c r="EX2" s="301"/>
      <c r="EY2" s="301"/>
      <c r="EZ2" s="301"/>
      <c r="FA2" s="301"/>
      <c r="FB2" s="301"/>
      <c r="FC2" s="301"/>
      <c r="FD2" s="301"/>
      <c r="FE2" s="301"/>
      <c r="FF2" s="301"/>
      <c r="FG2" s="301"/>
      <c r="FH2" s="301"/>
      <c r="FI2" s="301"/>
      <c r="FJ2" s="301"/>
      <c r="FK2" s="301"/>
      <c r="FL2" s="301"/>
      <c r="FM2" s="301"/>
      <c r="FN2" s="301"/>
      <c r="FO2" s="301"/>
      <c r="FP2" s="301"/>
      <c r="FQ2" s="301"/>
      <c r="FR2" s="301"/>
      <c r="FS2" s="301"/>
      <c r="FT2" s="301"/>
      <c r="FU2" s="301"/>
      <c r="FV2" s="301"/>
      <c r="FW2" s="301"/>
      <c r="FX2" s="301"/>
      <c r="FY2" s="301"/>
      <c r="FZ2" s="301"/>
      <c r="GA2" s="301"/>
      <c r="GB2" s="301"/>
      <c r="GC2" s="301"/>
      <c r="GD2" s="301"/>
      <c r="GE2" s="301"/>
      <c r="GF2" s="301"/>
      <c r="GG2" s="301"/>
      <c r="GH2" s="301"/>
      <c r="GI2" s="301"/>
      <c r="GJ2" s="301"/>
      <c r="GK2" s="301"/>
      <c r="GL2" s="301"/>
      <c r="GM2" s="301"/>
      <c r="GN2" s="301"/>
      <c r="GO2" s="301"/>
      <c r="GP2" s="301"/>
      <c r="GQ2" s="301"/>
      <c r="GR2" s="301"/>
      <c r="GS2" s="301"/>
      <c r="GT2" s="301"/>
      <c r="GU2" s="301"/>
      <c r="GV2" s="301"/>
      <c r="GW2" s="301"/>
      <c r="GX2" s="301"/>
      <c r="GY2" s="301"/>
      <c r="GZ2" s="301"/>
      <c r="HA2" s="301"/>
      <c r="HB2" s="301"/>
      <c r="HC2" s="301"/>
      <c r="HD2" s="301"/>
      <c r="HE2" s="301"/>
      <c r="HF2" s="301"/>
      <c r="HG2" s="301"/>
      <c r="HH2" s="301"/>
      <c r="HI2" s="301"/>
      <c r="HJ2" s="301"/>
      <c r="HK2" s="301"/>
      <c r="HL2" s="301"/>
      <c r="HM2" s="301"/>
      <c r="HN2" s="301"/>
      <c r="HO2" s="301"/>
      <c r="HP2" s="301"/>
      <c r="HQ2" s="301"/>
      <c r="HR2" s="301"/>
      <c r="HS2" s="301"/>
      <c r="HT2" s="301"/>
      <c r="HU2" s="301"/>
      <c r="HV2" s="301"/>
      <c r="HW2" s="301"/>
      <c r="HX2" s="301"/>
      <c r="HY2" s="301"/>
      <c r="HZ2" s="301"/>
      <c r="IA2" s="301"/>
      <c r="IB2" s="301"/>
      <c r="IC2" s="301"/>
      <c r="ID2" s="301"/>
      <c r="IE2" s="301"/>
      <c r="IF2" s="301"/>
      <c r="IG2" s="301"/>
      <c r="IH2" s="301"/>
      <c r="II2" s="301"/>
      <c r="IJ2" s="301"/>
      <c r="IK2" s="301"/>
      <c r="IL2" s="301"/>
      <c r="IM2" s="301"/>
      <c r="IN2" s="301"/>
      <c r="IO2" s="301"/>
      <c r="IP2" s="301"/>
      <c r="IQ2" s="301"/>
      <c r="IR2" s="301"/>
      <c r="IS2" s="301"/>
      <c r="IT2" s="301"/>
      <c r="IU2" s="301"/>
      <c r="IV2" s="301"/>
      <c r="IW2" s="301"/>
      <c r="IX2" s="301"/>
      <c r="IY2" s="301"/>
      <c r="IZ2" s="301"/>
      <c r="JA2" s="301"/>
      <c r="JB2" s="301"/>
      <c r="JC2" s="301"/>
      <c r="JD2" s="301"/>
      <c r="JE2" s="301"/>
      <c r="JF2" s="301"/>
      <c r="JG2" s="301"/>
      <c r="JH2" s="301"/>
      <c r="JI2" s="301"/>
      <c r="JJ2" s="301"/>
      <c r="JK2" s="301"/>
      <c r="JL2" s="301"/>
      <c r="JM2" s="301"/>
      <c r="JN2" s="301"/>
      <c r="JO2" s="301"/>
      <c r="JP2" s="301"/>
      <c r="JQ2" s="301"/>
      <c r="JR2" s="301"/>
      <c r="JS2" s="301"/>
      <c r="JT2" s="301"/>
      <c r="JU2" s="301"/>
      <c r="JV2" s="302"/>
      <c r="JW2" s="97" t="s">
        <v>273</v>
      </c>
      <c r="JX2" s="43" t="s">
        <v>152</v>
      </c>
    </row>
    <row r="3" spans="1:297" ht="30" customHeight="1" thickBot="1" x14ac:dyDescent="0.3">
      <c r="A3" s="310"/>
      <c r="B3" s="303"/>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c r="AV3" s="304"/>
      <c r="AW3" s="304"/>
      <c r="AX3" s="304"/>
      <c r="AY3" s="304"/>
      <c r="AZ3" s="304"/>
      <c r="BA3" s="304"/>
      <c r="BB3" s="304"/>
      <c r="BC3" s="304"/>
      <c r="BD3" s="304"/>
      <c r="BE3" s="304"/>
      <c r="BF3" s="304"/>
      <c r="BG3" s="304"/>
      <c r="BH3" s="304"/>
      <c r="BI3" s="304"/>
      <c r="BJ3" s="304"/>
      <c r="BK3" s="304"/>
      <c r="BL3" s="304"/>
      <c r="BM3" s="304"/>
      <c r="BN3" s="304"/>
      <c r="BO3" s="304"/>
      <c r="BP3" s="304"/>
      <c r="BQ3" s="304"/>
      <c r="BR3" s="304"/>
      <c r="BS3" s="304"/>
      <c r="BT3" s="304"/>
      <c r="BU3" s="304"/>
      <c r="BV3" s="304"/>
      <c r="BW3" s="304"/>
      <c r="BX3" s="304"/>
      <c r="BY3" s="304"/>
      <c r="BZ3" s="304"/>
      <c r="CA3" s="304"/>
      <c r="CB3" s="304"/>
      <c r="CC3" s="304"/>
      <c r="CD3" s="304"/>
      <c r="CE3" s="305"/>
      <c r="CF3" s="304"/>
      <c r="CG3" s="304"/>
      <c r="CH3" s="304"/>
      <c r="CI3" s="304"/>
      <c r="CJ3" s="304"/>
      <c r="CK3" s="304"/>
      <c r="CL3" s="304"/>
      <c r="CM3" s="304"/>
      <c r="CN3" s="304"/>
      <c r="CO3" s="304"/>
      <c r="CP3" s="304"/>
      <c r="CQ3" s="304"/>
      <c r="CR3" s="304"/>
      <c r="CS3" s="304"/>
      <c r="CT3" s="304"/>
      <c r="CU3" s="304"/>
      <c r="CV3" s="304"/>
      <c r="CW3" s="304"/>
      <c r="CX3" s="304"/>
      <c r="CY3" s="304"/>
      <c r="CZ3" s="304"/>
      <c r="DA3" s="304"/>
      <c r="DB3" s="304"/>
      <c r="DC3" s="304"/>
      <c r="DD3" s="304"/>
      <c r="DE3" s="304"/>
      <c r="DF3" s="304"/>
      <c r="DG3" s="304"/>
      <c r="DH3" s="304"/>
      <c r="DI3" s="304"/>
      <c r="DJ3" s="304"/>
      <c r="DK3" s="304"/>
      <c r="DL3" s="304"/>
      <c r="DM3" s="304"/>
      <c r="DN3" s="304"/>
      <c r="DO3" s="304"/>
      <c r="DP3" s="304"/>
      <c r="DQ3" s="304"/>
      <c r="DR3" s="304"/>
      <c r="DS3" s="304"/>
      <c r="DT3" s="304"/>
      <c r="DU3" s="304"/>
      <c r="DV3" s="304"/>
      <c r="DW3" s="304"/>
      <c r="DX3" s="304"/>
      <c r="DY3" s="304"/>
      <c r="DZ3" s="304"/>
      <c r="EA3" s="304"/>
      <c r="EB3" s="304"/>
      <c r="EC3" s="304"/>
      <c r="ED3" s="304"/>
      <c r="EE3" s="304"/>
      <c r="EF3" s="304"/>
      <c r="EG3" s="304"/>
      <c r="EH3" s="304"/>
      <c r="EI3" s="304"/>
      <c r="EJ3" s="304"/>
      <c r="EK3" s="304"/>
      <c r="EL3" s="304"/>
      <c r="EM3" s="304"/>
      <c r="EN3" s="304"/>
      <c r="EO3" s="304"/>
      <c r="EP3" s="304"/>
      <c r="EQ3" s="304"/>
      <c r="ER3" s="304"/>
      <c r="ES3" s="304"/>
      <c r="ET3" s="304"/>
      <c r="EU3" s="304"/>
      <c r="EV3" s="304"/>
      <c r="EW3" s="304"/>
      <c r="EX3" s="304"/>
      <c r="EY3" s="304"/>
      <c r="EZ3" s="304"/>
      <c r="FA3" s="304"/>
      <c r="FB3" s="304"/>
      <c r="FC3" s="304"/>
      <c r="FD3" s="304"/>
      <c r="FE3" s="304"/>
      <c r="FF3" s="304"/>
      <c r="FG3" s="304"/>
      <c r="FH3" s="304"/>
      <c r="FI3" s="304"/>
      <c r="FJ3" s="304"/>
      <c r="FK3" s="304"/>
      <c r="FL3" s="304"/>
      <c r="FM3" s="304"/>
      <c r="FN3" s="304"/>
      <c r="FO3" s="304"/>
      <c r="FP3" s="304"/>
      <c r="FQ3" s="304"/>
      <c r="FR3" s="304"/>
      <c r="FS3" s="304"/>
      <c r="FT3" s="304"/>
      <c r="FU3" s="304"/>
      <c r="FV3" s="304"/>
      <c r="FW3" s="304"/>
      <c r="FX3" s="304"/>
      <c r="FY3" s="304"/>
      <c r="FZ3" s="304"/>
      <c r="GA3" s="304"/>
      <c r="GB3" s="304"/>
      <c r="GC3" s="304"/>
      <c r="GD3" s="304"/>
      <c r="GE3" s="304"/>
      <c r="GF3" s="304"/>
      <c r="GG3" s="304"/>
      <c r="GH3" s="304"/>
      <c r="GI3" s="304"/>
      <c r="GJ3" s="304"/>
      <c r="GK3" s="304"/>
      <c r="GL3" s="304"/>
      <c r="GM3" s="304"/>
      <c r="GN3" s="304"/>
      <c r="GO3" s="304"/>
      <c r="GP3" s="304"/>
      <c r="GQ3" s="304"/>
      <c r="GR3" s="304"/>
      <c r="GS3" s="304"/>
      <c r="GT3" s="304"/>
      <c r="GU3" s="304"/>
      <c r="GV3" s="304"/>
      <c r="GW3" s="304"/>
      <c r="GX3" s="304"/>
      <c r="GY3" s="304"/>
      <c r="GZ3" s="304"/>
      <c r="HA3" s="304"/>
      <c r="HB3" s="304"/>
      <c r="HC3" s="304"/>
      <c r="HD3" s="304"/>
      <c r="HE3" s="304"/>
      <c r="HF3" s="304"/>
      <c r="HG3" s="304"/>
      <c r="HH3" s="304"/>
      <c r="HI3" s="304"/>
      <c r="HJ3" s="304"/>
      <c r="HK3" s="304"/>
      <c r="HL3" s="304"/>
      <c r="HM3" s="304"/>
      <c r="HN3" s="304"/>
      <c r="HO3" s="304"/>
      <c r="HP3" s="304"/>
      <c r="HQ3" s="304"/>
      <c r="HR3" s="304"/>
      <c r="HS3" s="304"/>
      <c r="HT3" s="304"/>
      <c r="HU3" s="304"/>
      <c r="HV3" s="304"/>
      <c r="HW3" s="304"/>
      <c r="HX3" s="304"/>
      <c r="HY3" s="304"/>
      <c r="HZ3" s="304"/>
      <c r="IA3" s="304"/>
      <c r="IB3" s="304"/>
      <c r="IC3" s="304"/>
      <c r="ID3" s="304"/>
      <c r="IE3" s="304"/>
      <c r="IF3" s="304"/>
      <c r="IG3" s="304"/>
      <c r="IH3" s="304"/>
      <c r="II3" s="304"/>
      <c r="IJ3" s="304"/>
      <c r="IK3" s="304"/>
      <c r="IL3" s="304"/>
      <c r="IM3" s="304"/>
      <c r="IN3" s="304"/>
      <c r="IO3" s="304"/>
      <c r="IP3" s="304"/>
      <c r="IQ3" s="304"/>
      <c r="IR3" s="304"/>
      <c r="IS3" s="304"/>
      <c r="IT3" s="304"/>
      <c r="IU3" s="304"/>
      <c r="IV3" s="304"/>
      <c r="IW3" s="304"/>
      <c r="IX3" s="304"/>
      <c r="IY3" s="304"/>
      <c r="IZ3" s="304"/>
      <c r="JA3" s="304"/>
      <c r="JB3" s="304"/>
      <c r="JC3" s="304"/>
      <c r="JD3" s="304"/>
      <c r="JE3" s="304"/>
      <c r="JF3" s="304"/>
      <c r="JG3" s="304"/>
      <c r="JH3" s="304"/>
      <c r="JI3" s="304"/>
      <c r="JJ3" s="304"/>
      <c r="JK3" s="304"/>
      <c r="JL3" s="304"/>
      <c r="JM3" s="304"/>
      <c r="JN3" s="304"/>
      <c r="JO3" s="304"/>
      <c r="JP3" s="304"/>
      <c r="JQ3" s="304"/>
      <c r="JR3" s="304"/>
      <c r="JS3" s="304"/>
      <c r="JT3" s="304"/>
      <c r="JU3" s="304"/>
      <c r="JV3" s="306"/>
      <c r="JW3" s="294" t="s">
        <v>151</v>
      </c>
      <c r="JX3" s="295"/>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98" t="s">
        <v>65</v>
      </c>
      <c r="BB4" s="98" t="s">
        <v>65</v>
      </c>
      <c r="BC4" s="98" t="s">
        <v>65</v>
      </c>
      <c r="BD4" s="98" t="s">
        <v>65</v>
      </c>
      <c r="BE4" s="98" t="s">
        <v>65</v>
      </c>
      <c r="BF4" s="98" t="s">
        <v>65</v>
      </c>
      <c r="BG4" s="98" t="s">
        <v>65</v>
      </c>
      <c r="BH4" s="98" t="s">
        <v>65</v>
      </c>
      <c r="BI4" s="98" t="s">
        <v>65</v>
      </c>
      <c r="BJ4" s="98" t="s">
        <v>65</v>
      </c>
      <c r="BK4" s="98" t="s">
        <v>65</v>
      </c>
      <c r="BL4" s="98" t="s">
        <v>65</v>
      </c>
      <c r="BM4" s="98" t="s">
        <v>65</v>
      </c>
      <c r="BN4" s="98" t="s">
        <v>65</v>
      </c>
      <c r="BO4" s="98" t="s">
        <v>65</v>
      </c>
      <c r="BP4" s="98" t="s">
        <v>65</v>
      </c>
      <c r="BQ4" s="98" t="s">
        <v>65</v>
      </c>
      <c r="BR4" s="98" t="s">
        <v>65</v>
      </c>
      <c r="BS4" s="98" t="s">
        <v>65</v>
      </c>
      <c r="BT4" s="98" t="s">
        <v>65</v>
      </c>
      <c r="BU4" s="98" t="s">
        <v>65</v>
      </c>
      <c r="BV4" s="98" t="s">
        <v>65</v>
      </c>
      <c r="BW4" s="99" t="s">
        <v>66</v>
      </c>
      <c r="BX4" s="99" t="s">
        <v>66</v>
      </c>
      <c r="BY4" s="99" t="s">
        <v>66</v>
      </c>
      <c r="BZ4" s="99" t="s">
        <v>66</v>
      </c>
      <c r="CA4" s="99" t="s">
        <v>66</v>
      </c>
      <c r="CB4" s="100" t="s">
        <v>67</v>
      </c>
      <c r="CC4" s="100" t="s">
        <v>67</v>
      </c>
      <c r="CD4" s="100" t="s">
        <v>67</v>
      </c>
      <c r="CE4" s="93" t="s">
        <v>68</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0"/>
      <c r="JX4" s="90"/>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77" t="s">
        <v>317</v>
      </c>
      <c r="BB5" s="77" t="s">
        <v>317</v>
      </c>
      <c r="BC5" s="76" t="s">
        <v>318</v>
      </c>
      <c r="BD5" s="78" t="s">
        <v>319</v>
      </c>
      <c r="BE5" s="79" t="s">
        <v>320</v>
      </c>
      <c r="BF5" s="79" t="s">
        <v>320</v>
      </c>
      <c r="BG5" s="79" t="s">
        <v>320</v>
      </c>
      <c r="BH5" s="79" t="s">
        <v>320</v>
      </c>
      <c r="BI5" s="79" t="s">
        <v>320</v>
      </c>
      <c r="BJ5" s="80" t="s">
        <v>321</v>
      </c>
      <c r="BK5" s="80" t="s">
        <v>321</v>
      </c>
      <c r="BL5" s="80" t="s">
        <v>321</v>
      </c>
      <c r="BM5" s="80" t="s">
        <v>321</v>
      </c>
      <c r="BN5" s="80" t="s">
        <v>321</v>
      </c>
      <c r="BO5" s="77" t="s">
        <v>317</v>
      </c>
      <c r="BP5" s="77" t="s">
        <v>317</v>
      </c>
      <c r="BQ5" s="81" t="s">
        <v>322</v>
      </c>
      <c r="BR5" s="81" t="s">
        <v>322</v>
      </c>
      <c r="BS5" s="40" t="s">
        <v>323</v>
      </c>
      <c r="BT5" s="81" t="s">
        <v>322</v>
      </c>
      <c r="BU5" s="81" t="s">
        <v>322</v>
      </c>
      <c r="BV5" s="40" t="s">
        <v>323</v>
      </c>
      <c r="BW5" s="91"/>
      <c r="BX5" s="91"/>
      <c r="BY5" s="91"/>
      <c r="BZ5" s="91"/>
      <c r="CA5" s="91"/>
      <c r="CB5" s="92"/>
      <c r="CC5" s="92"/>
      <c r="CD5" s="92"/>
      <c r="CE5" s="9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0"/>
      <c r="JX5" s="90"/>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2">
        <v>3</v>
      </c>
      <c r="BB6" s="102">
        <v>3</v>
      </c>
      <c r="BC6" s="102">
        <v>3</v>
      </c>
      <c r="BD6" s="102">
        <v>1</v>
      </c>
      <c r="BE6" s="102">
        <v>3</v>
      </c>
      <c r="BF6" s="102">
        <v>3</v>
      </c>
      <c r="BG6" s="102">
        <v>3</v>
      </c>
      <c r="BH6" s="102">
        <v>3</v>
      </c>
      <c r="BI6" s="102">
        <v>3</v>
      </c>
      <c r="BJ6" s="102">
        <v>3</v>
      </c>
      <c r="BK6" s="102">
        <v>3</v>
      </c>
      <c r="BL6" s="102">
        <v>3</v>
      </c>
      <c r="BM6" s="102">
        <v>3</v>
      </c>
      <c r="BN6" s="102">
        <v>1</v>
      </c>
      <c r="BO6" s="102">
        <v>2</v>
      </c>
      <c r="BP6" s="102">
        <v>3</v>
      </c>
      <c r="BQ6" s="102">
        <v>3</v>
      </c>
      <c r="BR6" s="102">
        <v>3</v>
      </c>
      <c r="BS6" s="102">
        <v>2</v>
      </c>
      <c r="BT6" s="102">
        <v>3</v>
      </c>
      <c r="BU6" s="102">
        <v>3</v>
      </c>
      <c r="BV6" s="102">
        <v>3</v>
      </c>
      <c r="BW6" s="102">
        <v>3</v>
      </c>
      <c r="BX6" s="102">
        <v>2</v>
      </c>
      <c r="BY6" s="102">
        <v>3</v>
      </c>
      <c r="BZ6" s="102">
        <v>3</v>
      </c>
      <c r="CA6" s="102">
        <v>3</v>
      </c>
      <c r="CB6" s="102">
        <v>1</v>
      </c>
      <c r="CC6" s="102">
        <v>3</v>
      </c>
      <c r="CD6" s="102">
        <v>2</v>
      </c>
      <c r="CE6" s="102">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0"/>
      <c r="JX6" s="90"/>
    </row>
    <row r="7" spans="1:297" x14ac:dyDescent="0.25">
      <c r="A7" s="23"/>
      <c r="B7" s="23"/>
      <c r="C7" s="23"/>
      <c r="D7" s="23"/>
      <c r="E7" s="23"/>
      <c r="F7" s="23"/>
      <c r="G7" s="23"/>
      <c r="H7" s="23"/>
      <c r="I7" s="24"/>
      <c r="J7" s="24"/>
      <c r="AD7" s="101" t="s">
        <v>81</v>
      </c>
      <c r="AE7" s="101" t="s">
        <v>81</v>
      </c>
      <c r="AF7" s="101" t="s">
        <v>81</v>
      </c>
      <c r="AG7" s="101" t="s">
        <v>81</v>
      </c>
      <c r="AH7" s="101" t="s">
        <v>81</v>
      </c>
      <c r="AI7" s="101" t="s">
        <v>81</v>
      </c>
      <c r="AJ7" s="101" t="s">
        <v>81</v>
      </c>
      <c r="AK7" s="101" t="s">
        <v>81</v>
      </c>
      <c r="AL7" s="101" t="s">
        <v>81</v>
      </c>
      <c r="AM7" s="101" t="s">
        <v>81</v>
      </c>
      <c r="AN7" s="101" t="s">
        <v>81</v>
      </c>
      <c r="AO7" s="101" t="s">
        <v>81</v>
      </c>
      <c r="AP7" s="101" t="s">
        <v>81</v>
      </c>
      <c r="AQ7" s="101" t="s">
        <v>81</v>
      </c>
      <c r="AR7" s="101" t="s">
        <v>81</v>
      </c>
      <c r="AS7" s="101" t="s">
        <v>81</v>
      </c>
      <c r="AT7" s="101" t="s">
        <v>81</v>
      </c>
      <c r="AU7" s="101" t="s">
        <v>81</v>
      </c>
      <c r="AV7" s="101" t="s">
        <v>81</v>
      </c>
      <c r="AW7" s="101" t="s">
        <v>81</v>
      </c>
      <c r="AX7" s="101" t="s">
        <v>81</v>
      </c>
      <c r="AY7" s="101" t="s">
        <v>81</v>
      </c>
      <c r="AZ7" s="101" t="s">
        <v>81</v>
      </c>
      <c r="BA7" s="94" t="s">
        <v>82</v>
      </c>
      <c r="BB7" s="44" t="s">
        <v>82</v>
      </c>
      <c r="BC7" s="44" t="s">
        <v>82</v>
      </c>
      <c r="BD7" s="44" t="s">
        <v>82</v>
      </c>
      <c r="BE7" s="44" t="s">
        <v>82</v>
      </c>
      <c r="BF7" s="44" t="s">
        <v>82</v>
      </c>
      <c r="BG7" s="44" t="s">
        <v>82</v>
      </c>
      <c r="BH7" s="44" t="s">
        <v>82</v>
      </c>
      <c r="BI7" s="44" t="s">
        <v>82</v>
      </c>
      <c r="BJ7" s="44" t="s">
        <v>82</v>
      </c>
      <c r="BK7" s="44" t="s">
        <v>82</v>
      </c>
      <c r="BL7" s="44" t="s">
        <v>82</v>
      </c>
      <c r="BM7" s="44" t="s">
        <v>82</v>
      </c>
      <c r="BN7" s="44" t="s">
        <v>82</v>
      </c>
      <c r="BO7" s="44" t="s">
        <v>82</v>
      </c>
      <c r="BP7" s="44" t="s">
        <v>82</v>
      </c>
      <c r="BQ7" s="44" t="s">
        <v>82</v>
      </c>
      <c r="BR7" s="44" t="s">
        <v>82</v>
      </c>
      <c r="BS7" s="44" t="s">
        <v>82</v>
      </c>
      <c r="BT7" s="44" t="s">
        <v>82</v>
      </c>
      <c r="BU7" s="44" t="s">
        <v>82</v>
      </c>
      <c r="BV7" s="44" t="s">
        <v>82</v>
      </c>
      <c r="BW7" s="44" t="s">
        <v>82</v>
      </c>
      <c r="BX7" s="44" t="s">
        <v>82</v>
      </c>
      <c r="BY7" s="44" t="s">
        <v>82</v>
      </c>
      <c r="BZ7" s="44" t="s">
        <v>82</v>
      </c>
      <c r="CA7" s="44" t="s">
        <v>82</v>
      </c>
      <c r="CB7" s="44" t="s">
        <v>82</v>
      </c>
      <c r="CC7" s="44" t="s">
        <v>82</v>
      </c>
      <c r="CD7" s="44" t="s">
        <v>82</v>
      </c>
      <c r="CE7" s="44" t="s">
        <v>82</v>
      </c>
      <c r="CF7" s="103" t="s">
        <v>150</v>
      </c>
      <c r="CG7" s="103" t="s">
        <v>150</v>
      </c>
      <c r="CH7" s="103" t="s">
        <v>150</v>
      </c>
      <c r="CI7" s="103" t="s">
        <v>150</v>
      </c>
      <c r="CJ7" s="103" t="s">
        <v>150</v>
      </c>
      <c r="CK7" s="103" t="s">
        <v>150</v>
      </c>
      <c r="CL7" s="103" t="s">
        <v>150</v>
      </c>
      <c r="CM7" s="103" t="s">
        <v>150</v>
      </c>
      <c r="CN7" s="103" t="s">
        <v>150</v>
      </c>
      <c r="CO7" s="103" t="s">
        <v>150</v>
      </c>
      <c r="CP7" s="103" t="s">
        <v>150</v>
      </c>
      <c r="CQ7" s="103" t="s">
        <v>150</v>
      </c>
      <c r="CR7" s="103" t="s">
        <v>150</v>
      </c>
      <c r="CS7" s="103" t="s">
        <v>150</v>
      </c>
      <c r="CT7" s="103" t="s">
        <v>150</v>
      </c>
      <c r="CU7" s="103" t="s">
        <v>150</v>
      </c>
      <c r="CV7" s="103" t="s">
        <v>150</v>
      </c>
      <c r="CW7" s="103" t="s">
        <v>150</v>
      </c>
      <c r="CX7" s="103" t="s">
        <v>150</v>
      </c>
      <c r="CY7" s="103" t="s">
        <v>150</v>
      </c>
      <c r="CZ7" s="103" t="s">
        <v>150</v>
      </c>
      <c r="DA7" s="103" t="s">
        <v>150</v>
      </c>
      <c r="DB7" s="103" t="s">
        <v>150</v>
      </c>
      <c r="DC7" s="103" t="s">
        <v>150</v>
      </c>
      <c r="DD7" s="103" t="s">
        <v>150</v>
      </c>
      <c r="DE7" s="103" t="s">
        <v>150</v>
      </c>
      <c r="DF7" s="103" t="s">
        <v>150</v>
      </c>
      <c r="DG7" s="103" t="s">
        <v>150</v>
      </c>
      <c r="DH7" s="103" t="s">
        <v>150</v>
      </c>
      <c r="DI7" s="103" t="s">
        <v>150</v>
      </c>
      <c r="DJ7" s="103" t="s">
        <v>150</v>
      </c>
      <c r="DK7" s="104" t="s">
        <v>83</v>
      </c>
      <c r="DL7" s="104" t="s">
        <v>83</v>
      </c>
      <c r="DM7" s="104" t="s">
        <v>83</v>
      </c>
      <c r="DN7" s="104" t="s">
        <v>83</v>
      </c>
      <c r="DO7" s="104" t="s">
        <v>83</v>
      </c>
      <c r="DP7" s="104" t="s">
        <v>83</v>
      </c>
      <c r="DQ7" s="104" t="s">
        <v>83</v>
      </c>
      <c r="DR7" s="104" t="s">
        <v>83</v>
      </c>
      <c r="DS7" s="104" t="s">
        <v>83</v>
      </c>
      <c r="DT7" s="104" t="s">
        <v>83</v>
      </c>
      <c r="DU7" s="104" t="s">
        <v>83</v>
      </c>
      <c r="DV7" s="104" t="s">
        <v>83</v>
      </c>
      <c r="DW7" s="104" t="s">
        <v>83</v>
      </c>
      <c r="DX7" s="104" t="s">
        <v>83</v>
      </c>
      <c r="DY7" s="104" t="s">
        <v>83</v>
      </c>
      <c r="DZ7" s="104" t="s">
        <v>83</v>
      </c>
      <c r="EA7" s="104" t="s">
        <v>83</v>
      </c>
      <c r="EB7" s="104" t="s">
        <v>83</v>
      </c>
      <c r="EC7" s="104" t="s">
        <v>83</v>
      </c>
      <c r="ED7" s="104" t="s">
        <v>83</v>
      </c>
      <c r="EE7" s="104" t="s">
        <v>83</v>
      </c>
      <c r="EF7" s="104" t="s">
        <v>83</v>
      </c>
      <c r="EG7" s="104" t="s">
        <v>83</v>
      </c>
      <c r="EH7" s="104" t="s">
        <v>83</v>
      </c>
      <c r="EI7" s="104" t="s">
        <v>83</v>
      </c>
      <c r="EJ7" s="104" t="s">
        <v>83</v>
      </c>
      <c r="EK7" s="104" t="s">
        <v>83</v>
      </c>
      <c r="EL7" s="104"/>
      <c r="EM7" s="104" t="s">
        <v>83</v>
      </c>
      <c r="EN7" s="104" t="s">
        <v>83</v>
      </c>
      <c r="EO7" s="104" t="s">
        <v>83</v>
      </c>
      <c r="EP7" s="104" t="s">
        <v>83</v>
      </c>
      <c r="EQ7" s="104" t="s">
        <v>83</v>
      </c>
      <c r="ER7" s="104" t="s">
        <v>83</v>
      </c>
      <c r="ES7" s="104" t="s">
        <v>83</v>
      </c>
      <c r="ET7" s="104" t="s">
        <v>83</v>
      </c>
      <c r="EU7" s="104" t="s">
        <v>83</v>
      </c>
      <c r="EV7" s="104" t="s">
        <v>83</v>
      </c>
      <c r="EW7" s="104" t="s">
        <v>83</v>
      </c>
      <c r="EX7" s="104" t="s">
        <v>83</v>
      </c>
      <c r="EY7" s="104" t="s">
        <v>83</v>
      </c>
      <c r="EZ7" s="104" t="s">
        <v>83</v>
      </c>
      <c r="FA7" s="104" t="s">
        <v>83</v>
      </c>
      <c r="FB7" s="104" t="s">
        <v>83</v>
      </c>
      <c r="FC7" s="104" t="s">
        <v>83</v>
      </c>
      <c r="FD7" s="104" t="s">
        <v>83</v>
      </c>
      <c r="FE7" s="104" t="s">
        <v>83</v>
      </c>
      <c r="FF7" s="104" t="s">
        <v>83</v>
      </c>
      <c r="FG7" s="104" t="s">
        <v>83</v>
      </c>
      <c r="FH7" s="104" t="s">
        <v>83</v>
      </c>
      <c r="FI7" s="104" t="s">
        <v>83</v>
      </c>
      <c r="FJ7" s="104" t="s">
        <v>83</v>
      </c>
      <c r="FK7" s="104" t="s">
        <v>83</v>
      </c>
      <c r="FL7" s="104" t="s">
        <v>83</v>
      </c>
      <c r="FM7" s="104" t="s">
        <v>83</v>
      </c>
      <c r="FN7" s="104" t="s">
        <v>83</v>
      </c>
      <c r="FO7" s="104" t="s">
        <v>83</v>
      </c>
      <c r="FP7" s="104" t="s">
        <v>83</v>
      </c>
      <c r="FQ7" s="104" t="s">
        <v>83</v>
      </c>
      <c r="FR7" s="104" t="s">
        <v>83</v>
      </c>
      <c r="FS7" s="104" t="s">
        <v>83</v>
      </c>
      <c r="FT7" s="104" t="s">
        <v>83</v>
      </c>
      <c r="FU7" s="104" t="s">
        <v>83</v>
      </c>
      <c r="FV7" s="104" t="s">
        <v>83</v>
      </c>
      <c r="FW7" s="104" t="s">
        <v>83</v>
      </c>
      <c r="FX7" s="104" t="s">
        <v>83</v>
      </c>
      <c r="FY7" s="104" t="s">
        <v>83</v>
      </c>
      <c r="FZ7" s="104" t="s">
        <v>83</v>
      </c>
      <c r="GA7" s="104" t="s">
        <v>83</v>
      </c>
      <c r="GB7" s="104" t="s">
        <v>83</v>
      </c>
      <c r="GC7" s="104" t="s">
        <v>83</v>
      </c>
      <c r="GD7" s="104" t="s">
        <v>83</v>
      </c>
      <c r="GE7" s="104" t="s">
        <v>83</v>
      </c>
      <c r="GF7" s="104" t="s">
        <v>83</v>
      </c>
      <c r="GG7" s="104" t="s">
        <v>83</v>
      </c>
      <c r="GH7" s="104" t="s">
        <v>83</v>
      </c>
      <c r="GI7" s="104" t="s">
        <v>83</v>
      </c>
      <c r="GJ7" s="104" t="s">
        <v>83</v>
      </c>
      <c r="GK7" s="104" t="s">
        <v>83</v>
      </c>
      <c r="GL7" s="104" t="s">
        <v>83</v>
      </c>
      <c r="GM7" s="104" t="s">
        <v>83</v>
      </c>
      <c r="GN7" s="104" t="s">
        <v>83</v>
      </c>
      <c r="GO7" s="104" t="s">
        <v>83</v>
      </c>
      <c r="GP7" s="104" t="s">
        <v>83</v>
      </c>
      <c r="GQ7" s="104" t="s">
        <v>83</v>
      </c>
      <c r="GR7" s="104" t="s">
        <v>83</v>
      </c>
      <c r="GS7" s="104" t="s">
        <v>83</v>
      </c>
      <c r="GT7" s="104" t="s">
        <v>83</v>
      </c>
      <c r="GU7" s="104" t="s">
        <v>83</v>
      </c>
      <c r="GV7" s="104" t="s">
        <v>83</v>
      </c>
      <c r="GW7" s="104" t="s">
        <v>83</v>
      </c>
      <c r="GX7" s="104" t="s">
        <v>83</v>
      </c>
      <c r="GY7" s="104" t="s">
        <v>83</v>
      </c>
      <c r="GZ7" s="104" t="s">
        <v>83</v>
      </c>
      <c r="HA7" s="104" t="s">
        <v>83</v>
      </c>
      <c r="HB7" s="104" t="s">
        <v>83</v>
      </c>
      <c r="HC7" s="104" t="s">
        <v>83</v>
      </c>
      <c r="HD7" s="104" t="s">
        <v>83</v>
      </c>
      <c r="HE7" s="104" t="s">
        <v>83</v>
      </c>
      <c r="HF7" s="104" t="s">
        <v>83</v>
      </c>
      <c r="HG7" s="104" t="s">
        <v>83</v>
      </c>
      <c r="HH7" s="104" t="s">
        <v>83</v>
      </c>
      <c r="HI7" s="104" t="s">
        <v>83</v>
      </c>
      <c r="HJ7" s="104" t="s">
        <v>83</v>
      </c>
      <c r="HK7" s="104" t="s">
        <v>83</v>
      </c>
      <c r="HL7" s="104" t="s">
        <v>83</v>
      </c>
      <c r="HM7" s="104" t="s">
        <v>83</v>
      </c>
      <c r="HN7" s="104" t="s">
        <v>83</v>
      </c>
      <c r="HO7" s="104" t="s">
        <v>83</v>
      </c>
      <c r="HP7" s="104" t="s">
        <v>83</v>
      </c>
      <c r="HQ7" s="104" t="s">
        <v>83</v>
      </c>
      <c r="HR7" s="104" t="s">
        <v>83</v>
      </c>
      <c r="HS7" s="104" t="s">
        <v>83</v>
      </c>
      <c r="HT7" s="104" t="s">
        <v>83</v>
      </c>
      <c r="HU7" s="104" t="s">
        <v>83</v>
      </c>
      <c r="HV7" s="104" t="s">
        <v>83</v>
      </c>
      <c r="HW7" s="104" t="s">
        <v>83</v>
      </c>
      <c r="HX7" s="104" t="s">
        <v>83</v>
      </c>
      <c r="HY7" s="104" t="s">
        <v>83</v>
      </c>
      <c r="HZ7" s="104" t="s">
        <v>83</v>
      </c>
      <c r="IA7" s="104" t="s">
        <v>83</v>
      </c>
      <c r="IB7" s="104" t="s">
        <v>83</v>
      </c>
      <c r="IC7" s="104" t="s">
        <v>83</v>
      </c>
      <c r="ID7" s="104" t="s">
        <v>83</v>
      </c>
      <c r="IE7" s="104" t="s">
        <v>83</v>
      </c>
      <c r="IF7" s="104" t="s">
        <v>83</v>
      </c>
      <c r="IG7" s="307" t="s">
        <v>336</v>
      </c>
      <c r="IH7" s="307"/>
      <c r="II7" s="307"/>
      <c r="IJ7" s="105"/>
      <c r="IK7" s="105"/>
      <c r="IL7" s="105"/>
      <c r="IM7" s="105"/>
      <c r="IN7" s="105"/>
      <c r="IO7" s="105"/>
      <c r="IP7" s="105"/>
      <c r="IQ7" s="105"/>
      <c r="IR7" s="105"/>
      <c r="IS7" s="105"/>
      <c r="IT7" s="105"/>
      <c r="IU7" s="105"/>
      <c r="IV7" s="105"/>
      <c r="IW7" s="105"/>
      <c r="IX7" s="105"/>
      <c r="IY7" s="105"/>
      <c r="IZ7" s="105"/>
      <c r="JA7" s="105"/>
      <c r="JB7" s="105"/>
      <c r="JC7" s="105"/>
      <c r="JD7" s="105"/>
      <c r="JE7" s="105"/>
      <c r="JF7" s="105"/>
      <c r="JG7" s="105"/>
      <c r="JH7" s="105"/>
      <c r="JI7" s="105"/>
      <c r="JJ7" s="105"/>
      <c r="JK7" s="105"/>
      <c r="JL7" s="105"/>
      <c r="JM7" s="105"/>
      <c r="JN7" s="105"/>
      <c r="JO7" s="105"/>
      <c r="JP7" s="105"/>
      <c r="JQ7" s="105"/>
      <c r="JR7" s="105"/>
      <c r="JS7" s="105"/>
      <c r="JT7" s="105"/>
      <c r="JU7" s="105"/>
      <c r="JV7" s="105"/>
      <c r="JW7" s="105"/>
      <c r="JX7" s="105"/>
      <c r="JY7" s="293" t="s">
        <v>304</v>
      </c>
      <c r="JZ7" s="293"/>
      <c r="KA7" s="293"/>
      <c r="KB7" s="293"/>
      <c r="KC7" s="293"/>
      <c r="KD7" s="293"/>
      <c r="KE7" s="293"/>
    </row>
    <row r="8" spans="1:297" ht="15" customHeight="1" x14ac:dyDescent="0.25">
      <c r="D8" s="296" t="s">
        <v>2</v>
      </c>
      <c r="E8" s="296"/>
      <c r="F8" s="296"/>
      <c r="G8" s="296"/>
      <c r="H8" s="296"/>
      <c r="I8" s="296"/>
      <c r="J8" s="296"/>
      <c r="K8" s="296"/>
      <c r="L8" s="296"/>
      <c r="M8" s="296"/>
      <c r="N8" s="296"/>
      <c r="O8" s="45"/>
      <c r="P8" s="296" t="s">
        <v>14</v>
      </c>
      <c r="Q8" s="296"/>
      <c r="R8" s="296"/>
      <c r="S8" s="296"/>
      <c r="T8" s="296"/>
      <c r="U8" s="296"/>
      <c r="V8" s="296"/>
      <c r="W8" s="296"/>
      <c r="X8" s="296"/>
      <c r="Y8" s="296"/>
      <c r="Z8" s="296"/>
      <c r="AA8" s="57"/>
      <c r="AB8" s="296" t="s">
        <v>64</v>
      </c>
      <c r="AC8" s="296"/>
      <c r="AD8" s="95" t="s">
        <v>65</v>
      </c>
      <c r="AE8" s="95" t="s">
        <v>65</v>
      </c>
      <c r="AF8" s="95" t="s">
        <v>65</v>
      </c>
      <c r="AG8" s="95" t="s">
        <v>65</v>
      </c>
      <c r="AH8" s="95" t="s">
        <v>65</v>
      </c>
      <c r="AI8" s="95" t="s">
        <v>65</v>
      </c>
      <c r="AJ8" s="95" t="s">
        <v>65</v>
      </c>
      <c r="AK8" s="95" t="s">
        <v>65</v>
      </c>
      <c r="AL8" s="95" t="s">
        <v>65</v>
      </c>
      <c r="AM8" s="95" t="s">
        <v>65</v>
      </c>
      <c r="AN8" s="95" t="s">
        <v>65</v>
      </c>
      <c r="AO8" s="95" t="s">
        <v>65</v>
      </c>
      <c r="AP8" s="95" t="s">
        <v>65</v>
      </c>
      <c r="AQ8" s="95" t="s">
        <v>65</v>
      </c>
      <c r="AR8" s="95" t="s">
        <v>66</v>
      </c>
      <c r="AS8" s="95" t="s">
        <v>66</v>
      </c>
      <c r="AT8" s="95" t="s">
        <v>66</v>
      </c>
      <c r="AU8" s="95" t="s">
        <v>66</v>
      </c>
      <c r="AV8" s="95" t="s">
        <v>66</v>
      </c>
      <c r="AW8" s="95" t="s">
        <v>67</v>
      </c>
      <c r="AX8" s="95" t="s">
        <v>67</v>
      </c>
      <c r="AY8" s="95" t="s">
        <v>67</v>
      </c>
      <c r="AZ8" s="95" t="s">
        <v>68</v>
      </c>
      <c r="BA8" s="25" t="s">
        <v>65</v>
      </c>
      <c r="BB8" s="25" t="s">
        <v>65</v>
      </c>
      <c r="BC8" s="25" t="s">
        <v>65</v>
      </c>
      <c r="BD8" s="25" t="s">
        <v>65</v>
      </c>
      <c r="BE8" s="25" t="s">
        <v>65</v>
      </c>
      <c r="BF8" s="25" t="s">
        <v>65</v>
      </c>
      <c r="BG8" s="25" t="s">
        <v>65</v>
      </c>
      <c r="BH8" s="25" t="s">
        <v>65</v>
      </c>
      <c r="BI8" s="25" t="s">
        <v>65</v>
      </c>
      <c r="BJ8" s="25" t="s">
        <v>65</v>
      </c>
      <c r="BK8" s="25" t="s">
        <v>65</v>
      </c>
      <c r="BL8" s="25" t="s">
        <v>65</v>
      </c>
      <c r="BM8" s="25" t="s">
        <v>65</v>
      </c>
      <c r="BN8" s="25" t="s">
        <v>65</v>
      </c>
      <c r="BO8" s="25" t="s">
        <v>65</v>
      </c>
      <c r="BP8" s="25" t="s">
        <v>65</v>
      </c>
      <c r="BQ8" s="25" t="s">
        <v>65</v>
      </c>
      <c r="BR8" s="25" t="s">
        <v>65</v>
      </c>
      <c r="BS8" s="25" t="s">
        <v>65</v>
      </c>
      <c r="BT8" s="25" t="s">
        <v>65</v>
      </c>
      <c r="BU8" s="25" t="s">
        <v>65</v>
      </c>
      <c r="BV8" s="25" t="s">
        <v>65</v>
      </c>
      <c r="BW8" s="25" t="s">
        <v>66</v>
      </c>
      <c r="BX8" s="25" t="s">
        <v>66</v>
      </c>
      <c r="BY8" s="25" t="s">
        <v>66</v>
      </c>
      <c r="BZ8" s="25" t="s">
        <v>66</v>
      </c>
      <c r="CA8" s="25" t="s">
        <v>66</v>
      </c>
      <c r="CB8" s="25" t="s">
        <v>67</v>
      </c>
      <c r="CC8" s="25" t="s">
        <v>67</v>
      </c>
      <c r="CD8" s="25" t="s">
        <v>67</v>
      </c>
      <c r="CE8" s="25" t="s">
        <v>68</v>
      </c>
      <c r="CF8" s="25" t="s">
        <v>65</v>
      </c>
      <c r="CG8" s="25" t="s">
        <v>65</v>
      </c>
      <c r="CH8" s="25" t="s">
        <v>65</v>
      </c>
      <c r="CI8" s="25" t="s">
        <v>65</v>
      </c>
      <c r="CJ8" s="25" t="s">
        <v>65</v>
      </c>
      <c r="CK8" s="25" t="s">
        <v>65</v>
      </c>
      <c r="CL8" s="25" t="s">
        <v>65</v>
      </c>
      <c r="CM8" s="25" t="s">
        <v>65</v>
      </c>
      <c r="CN8" s="25" t="s">
        <v>65</v>
      </c>
      <c r="CO8" s="25" t="s">
        <v>65</v>
      </c>
      <c r="CP8" s="25" t="s">
        <v>65</v>
      </c>
      <c r="CQ8" s="25" t="s">
        <v>65</v>
      </c>
      <c r="CR8" s="25" t="s">
        <v>65</v>
      </c>
      <c r="CS8" s="25" t="s">
        <v>65</v>
      </c>
      <c r="CT8" s="25" t="s">
        <v>65</v>
      </c>
      <c r="CU8" s="25" t="s">
        <v>65</v>
      </c>
      <c r="CV8" s="25" t="s">
        <v>65</v>
      </c>
      <c r="CW8" s="25" t="s">
        <v>65</v>
      </c>
      <c r="CX8" s="25" t="s">
        <v>65</v>
      </c>
      <c r="CY8" s="25" t="s">
        <v>65</v>
      </c>
      <c r="CZ8" s="25" t="s">
        <v>65</v>
      </c>
      <c r="DA8" s="25" t="s">
        <v>65</v>
      </c>
      <c r="DB8" s="25" t="s">
        <v>66</v>
      </c>
      <c r="DC8" s="25" t="s">
        <v>66</v>
      </c>
      <c r="DD8" s="25" t="s">
        <v>66</v>
      </c>
      <c r="DE8" s="25" t="s">
        <v>66</v>
      </c>
      <c r="DF8" s="25" t="s">
        <v>66</v>
      </c>
      <c r="DG8" s="25" t="s">
        <v>67</v>
      </c>
      <c r="DH8" s="25" t="s">
        <v>67</v>
      </c>
      <c r="DI8" s="25" t="s">
        <v>67</v>
      </c>
      <c r="DJ8" s="25" t="s">
        <v>68</v>
      </c>
      <c r="DK8" s="25" t="s">
        <v>65</v>
      </c>
      <c r="DL8" s="25" t="s">
        <v>65</v>
      </c>
      <c r="DM8" s="25" t="s">
        <v>65</v>
      </c>
      <c r="DN8" s="25" t="s">
        <v>65</v>
      </c>
      <c r="DO8" s="25" t="s">
        <v>65</v>
      </c>
      <c r="DP8" s="25" t="s">
        <v>65</v>
      </c>
      <c r="DQ8" s="25" t="s">
        <v>65</v>
      </c>
      <c r="DR8" s="25" t="s">
        <v>65</v>
      </c>
      <c r="DS8" s="25" t="s">
        <v>65</v>
      </c>
      <c r="DT8" s="25" t="s">
        <v>65</v>
      </c>
      <c r="DU8" s="25" t="s">
        <v>65</v>
      </c>
      <c r="DV8" s="25" t="s">
        <v>65</v>
      </c>
      <c r="DW8" s="25" t="s">
        <v>65</v>
      </c>
      <c r="DX8" s="25" t="s">
        <v>65</v>
      </c>
      <c r="DY8" s="25" t="s">
        <v>65</v>
      </c>
      <c r="DZ8" s="25" t="s">
        <v>65</v>
      </c>
      <c r="EA8" s="25" t="s">
        <v>65</v>
      </c>
      <c r="EB8" s="25" t="s">
        <v>65</v>
      </c>
      <c r="EC8" s="25" t="s">
        <v>65</v>
      </c>
      <c r="ED8" s="25" t="s">
        <v>65</v>
      </c>
      <c r="EE8" s="25" t="s">
        <v>65</v>
      </c>
      <c r="EF8" s="25" t="s">
        <v>65</v>
      </c>
      <c r="EG8" s="25" t="s">
        <v>65</v>
      </c>
      <c r="EH8" s="25" t="s">
        <v>65</v>
      </c>
      <c r="EI8" s="25" t="s">
        <v>65</v>
      </c>
      <c r="EJ8" s="25" t="s">
        <v>65</v>
      </c>
      <c r="EK8" s="25" t="s">
        <v>65</v>
      </c>
      <c r="EL8" s="25"/>
      <c r="EM8" s="25" t="s">
        <v>65</v>
      </c>
      <c r="EN8" s="25" t="s">
        <v>65</v>
      </c>
      <c r="EO8" s="25" t="s">
        <v>65</v>
      </c>
      <c r="EP8" s="25" t="s">
        <v>65</v>
      </c>
      <c r="EQ8" s="25" t="s">
        <v>65</v>
      </c>
      <c r="ER8" s="25" t="s">
        <v>65</v>
      </c>
      <c r="ES8" s="25" t="s">
        <v>65</v>
      </c>
      <c r="ET8" s="25" t="s">
        <v>65</v>
      </c>
      <c r="EU8" s="25" t="s">
        <v>65</v>
      </c>
      <c r="EV8" s="25" t="s">
        <v>65</v>
      </c>
      <c r="EW8" s="25" t="s">
        <v>65</v>
      </c>
      <c r="EX8" s="25" t="s">
        <v>65</v>
      </c>
      <c r="EY8" s="25" t="s">
        <v>65</v>
      </c>
      <c r="EZ8" s="25" t="s">
        <v>65</v>
      </c>
      <c r="FA8" s="25" t="s">
        <v>65</v>
      </c>
      <c r="FB8" s="25" t="s">
        <v>65</v>
      </c>
      <c r="FC8" s="25" t="s">
        <v>65</v>
      </c>
      <c r="FD8" s="25" t="s">
        <v>65</v>
      </c>
      <c r="FE8" s="25" t="s">
        <v>65</v>
      </c>
      <c r="FF8" s="25" t="s">
        <v>65</v>
      </c>
      <c r="FG8" s="25" t="s">
        <v>65</v>
      </c>
      <c r="FH8" s="25" t="s">
        <v>65</v>
      </c>
      <c r="FI8" s="25" t="s">
        <v>65</v>
      </c>
      <c r="FJ8" s="25" t="s">
        <v>65</v>
      </c>
      <c r="FK8" s="25" t="s">
        <v>65</v>
      </c>
      <c r="FL8" s="25" t="s">
        <v>65</v>
      </c>
      <c r="FM8" s="25" t="s">
        <v>65</v>
      </c>
      <c r="FN8" s="25" t="s">
        <v>65</v>
      </c>
      <c r="FO8" s="25" t="s">
        <v>65</v>
      </c>
      <c r="FP8" s="25" t="s">
        <v>65</v>
      </c>
      <c r="FQ8" s="25" t="s">
        <v>65</v>
      </c>
      <c r="FR8" s="25" t="s">
        <v>65</v>
      </c>
      <c r="FS8" s="25" t="s">
        <v>65</v>
      </c>
      <c r="FT8" s="25" t="s">
        <v>65</v>
      </c>
      <c r="FU8" s="25" t="s">
        <v>65</v>
      </c>
      <c r="FV8" s="25" t="s">
        <v>65</v>
      </c>
      <c r="FW8" s="25" t="s">
        <v>65</v>
      </c>
      <c r="FX8" s="25" t="s">
        <v>65</v>
      </c>
      <c r="FY8" s="25" t="s">
        <v>65</v>
      </c>
      <c r="FZ8" s="25" t="s">
        <v>65</v>
      </c>
      <c r="GA8" s="25" t="s">
        <v>65</v>
      </c>
      <c r="GB8" s="25" t="s">
        <v>65</v>
      </c>
      <c r="GC8" s="25" t="s">
        <v>65</v>
      </c>
      <c r="GD8" s="25" t="s">
        <v>65</v>
      </c>
      <c r="GE8" s="25" t="s">
        <v>65</v>
      </c>
      <c r="GF8" s="25" t="s">
        <v>65</v>
      </c>
      <c r="GG8" s="25" t="s">
        <v>65</v>
      </c>
      <c r="GH8" s="25" t="s">
        <v>65</v>
      </c>
      <c r="GI8" s="25" t="s">
        <v>65</v>
      </c>
      <c r="GJ8" s="25" t="s">
        <v>65</v>
      </c>
      <c r="GK8" s="25" t="s">
        <v>65</v>
      </c>
      <c r="GL8" s="25" t="s">
        <v>65</v>
      </c>
      <c r="GM8" s="25" t="s">
        <v>65</v>
      </c>
      <c r="GN8" s="25" t="s">
        <v>65</v>
      </c>
      <c r="GO8" s="25" t="s">
        <v>65</v>
      </c>
      <c r="GP8" s="25" t="s">
        <v>65</v>
      </c>
      <c r="GQ8" s="25" t="s">
        <v>65</v>
      </c>
      <c r="GR8" s="25" t="s">
        <v>65</v>
      </c>
      <c r="GS8" s="25" t="s">
        <v>65</v>
      </c>
      <c r="GT8" s="25" t="s">
        <v>65</v>
      </c>
      <c r="GU8" s="25" t="s">
        <v>65</v>
      </c>
      <c r="GV8" s="25" t="s">
        <v>65</v>
      </c>
      <c r="GW8" s="25" t="s">
        <v>66</v>
      </c>
      <c r="GX8" s="25" t="s">
        <v>66</v>
      </c>
      <c r="GY8" s="25" t="s">
        <v>66</v>
      </c>
      <c r="GZ8" s="25" t="s">
        <v>66</v>
      </c>
      <c r="HA8" s="25" t="s">
        <v>66</v>
      </c>
      <c r="HB8" s="25" t="s">
        <v>66</v>
      </c>
      <c r="HC8" s="25" t="s">
        <v>66</v>
      </c>
      <c r="HD8" s="25" t="s">
        <v>66</v>
      </c>
      <c r="HE8" s="25" t="s">
        <v>66</v>
      </c>
      <c r="HF8" s="25" t="s">
        <v>66</v>
      </c>
      <c r="HG8" s="25" t="s">
        <v>66</v>
      </c>
      <c r="HH8" s="25" t="s">
        <v>67</v>
      </c>
      <c r="HI8" s="25" t="s">
        <v>67</v>
      </c>
      <c r="HJ8" s="25" t="s">
        <v>67</v>
      </c>
      <c r="HK8" s="25" t="s">
        <v>67</v>
      </c>
      <c r="HL8" s="25" t="s">
        <v>67</v>
      </c>
      <c r="HM8" s="25" t="s">
        <v>67</v>
      </c>
      <c r="HN8" s="25" t="s">
        <v>67</v>
      </c>
      <c r="HO8" s="25" t="s">
        <v>67</v>
      </c>
      <c r="HP8" s="25" t="s">
        <v>67</v>
      </c>
      <c r="HQ8" s="25" t="s">
        <v>67</v>
      </c>
      <c r="HR8" s="25" t="s">
        <v>67</v>
      </c>
      <c r="HS8" s="25" t="s">
        <v>67</v>
      </c>
      <c r="HT8" s="25" t="s">
        <v>67</v>
      </c>
      <c r="HU8" s="25" t="s">
        <v>67</v>
      </c>
      <c r="HV8" s="25" t="s">
        <v>67</v>
      </c>
      <c r="HW8" s="25" t="s">
        <v>67</v>
      </c>
      <c r="HX8" s="25" t="s">
        <v>67</v>
      </c>
      <c r="HY8" s="25" t="s">
        <v>67</v>
      </c>
      <c r="HZ8" s="25" t="s">
        <v>67</v>
      </c>
      <c r="IA8" s="25" t="s">
        <v>67</v>
      </c>
      <c r="IB8" s="25" t="s">
        <v>68</v>
      </c>
      <c r="IC8" s="25" t="s">
        <v>68</v>
      </c>
      <c r="ID8" s="25" t="s">
        <v>68</v>
      </c>
      <c r="IE8" s="25" t="s">
        <v>68</v>
      </c>
      <c r="IF8" s="25" t="s">
        <v>68</v>
      </c>
      <c r="IG8" s="307"/>
      <c r="IH8" s="307"/>
      <c r="II8" s="307"/>
      <c r="IJ8" s="112"/>
      <c r="IK8" s="296" t="s">
        <v>142</v>
      </c>
      <c r="IL8" s="296"/>
      <c r="IM8" s="296"/>
      <c r="IN8" s="296"/>
      <c r="IO8" s="296" t="s">
        <v>143</v>
      </c>
      <c r="IP8" s="296"/>
      <c r="IQ8" s="296"/>
      <c r="IR8" s="296"/>
      <c r="IS8" s="296" t="s">
        <v>144</v>
      </c>
      <c r="IT8" s="296"/>
      <c r="IU8" s="296"/>
      <c r="IV8" s="296"/>
      <c r="IW8" s="296" t="s">
        <v>145</v>
      </c>
      <c r="IX8" s="296"/>
      <c r="IY8" s="296"/>
      <c r="IZ8" s="296"/>
      <c r="JA8" s="296" t="s">
        <v>146</v>
      </c>
      <c r="JB8" s="296"/>
      <c r="JC8" s="296"/>
      <c r="JD8" s="296"/>
      <c r="JE8" s="296" t="s">
        <v>147</v>
      </c>
      <c r="JF8" s="296"/>
      <c r="JG8" s="296"/>
      <c r="JH8" s="296"/>
      <c r="JI8" s="296" t="s">
        <v>148</v>
      </c>
      <c r="JJ8" s="296"/>
      <c r="JK8" s="296"/>
      <c r="JL8" s="296"/>
      <c r="JM8" s="296" t="s">
        <v>149</v>
      </c>
      <c r="JN8" s="296"/>
      <c r="JO8" s="296"/>
      <c r="JP8" s="296"/>
      <c r="JQ8" s="296" t="s">
        <v>158</v>
      </c>
      <c r="JR8" s="296"/>
      <c r="JS8" s="296"/>
      <c r="JT8" s="296"/>
      <c r="JU8" s="296" t="s">
        <v>157</v>
      </c>
      <c r="JV8" s="296"/>
      <c r="JW8" s="296"/>
      <c r="JX8" s="296"/>
      <c r="JY8" s="65">
        <v>7.0000000000000007E-2</v>
      </c>
      <c r="JZ8" s="66">
        <v>0.22</v>
      </c>
      <c r="KA8" s="67">
        <v>7.0000000000000007E-2</v>
      </c>
      <c r="KB8" s="68">
        <v>0.14000000000000001</v>
      </c>
      <c r="KC8" s="69">
        <v>0.14000000000000001</v>
      </c>
      <c r="KD8" s="70">
        <v>0.22</v>
      </c>
      <c r="KE8" s="71">
        <v>0.14000000000000001</v>
      </c>
      <c r="KF8" s="72">
        <v>0.78</v>
      </c>
      <c r="KG8" s="73">
        <v>0.05</v>
      </c>
      <c r="KH8" s="74">
        <v>0.15</v>
      </c>
      <c r="KI8" s="75">
        <v>0.02</v>
      </c>
    </row>
    <row r="9" spans="1:297" ht="89.25" x14ac:dyDescent="0.25">
      <c r="A9" s="35" t="s">
        <v>63</v>
      </c>
      <c r="B9" s="35" t="s">
        <v>0</v>
      </c>
      <c r="C9" s="22" t="s">
        <v>57</v>
      </c>
      <c r="D9" s="35" t="s">
        <v>3</v>
      </c>
      <c r="E9" s="35" t="s">
        <v>4</v>
      </c>
      <c r="F9" s="35" t="s">
        <v>58</v>
      </c>
      <c r="G9" s="35" t="s">
        <v>59</v>
      </c>
      <c r="H9" s="35" t="s">
        <v>6</v>
      </c>
      <c r="I9" s="35" t="s">
        <v>8</v>
      </c>
      <c r="J9" s="35" t="s">
        <v>9</v>
      </c>
      <c r="K9" s="35" t="s">
        <v>10</v>
      </c>
      <c r="L9" s="35" t="s">
        <v>11</v>
      </c>
      <c r="M9" s="35" t="s">
        <v>12</v>
      </c>
      <c r="N9" s="35" t="s">
        <v>13</v>
      </c>
      <c r="O9" s="35" t="s">
        <v>153</v>
      </c>
      <c r="P9" s="35" t="s">
        <v>15</v>
      </c>
      <c r="Q9" s="35" t="s">
        <v>60</v>
      </c>
      <c r="R9" s="35" t="s">
        <v>17</v>
      </c>
      <c r="S9" s="35" t="s">
        <v>154</v>
      </c>
      <c r="T9" s="35" t="s">
        <v>18</v>
      </c>
      <c r="U9" s="35" t="s">
        <v>19</v>
      </c>
      <c r="V9" s="35" t="s">
        <v>274</v>
      </c>
      <c r="W9" s="35" t="s">
        <v>61</v>
      </c>
      <c r="X9" s="35" t="s">
        <v>62</v>
      </c>
      <c r="Y9" s="35" t="s">
        <v>22</v>
      </c>
      <c r="Z9" s="35" t="s">
        <v>23</v>
      </c>
      <c r="AA9" s="35" t="s">
        <v>275</v>
      </c>
      <c r="AB9" s="35" t="s">
        <v>24</v>
      </c>
      <c r="AC9" s="35" t="s">
        <v>26</v>
      </c>
      <c r="AD9" s="34" t="s">
        <v>280</v>
      </c>
      <c r="AE9" s="34" t="s">
        <v>281</v>
      </c>
      <c r="AF9" s="34" t="s">
        <v>282</v>
      </c>
      <c r="AG9" s="34" t="s">
        <v>161</v>
      </c>
      <c r="AH9" s="52" t="s">
        <v>325</v>
      </c>
      <c r="AI9" s="34" t="s">
        <v>326</v>
      </c>
      <c r="AJ9" s="52" t="s">
        <v>172</v>
      </c>
      <c r="AK9" s="34" t="s">
        <v>173</v>
      </c>
      <c r="AL9" s="34" t="s">
        <v>287</v>
      </c>
      <c r="AM9" s="34" t="s">
        <v>175</v>
      </c>
      <c r="AN9" s="34" t="s">
        <v>289</v>
      </c>
      <c r="AO9" s="34" t="s">
        <v>177</v>
      </c>
      <c r="AP9" s="34" t="s">
        <v>179</v>
      </c>
      <c r="AQ9" s="34" t="s">
        <v>181</v>
      </c>
      <c r="AR9" s="34" t="s">
        <v>182</v>
      </c>
      <c r="AS9" s="34" t="s">
        <v>295</v>
      </c>
      <c r="AT9" s="34" t="s">
        <v>183</v>
      </c>
      <c r="AU9" s="52" t="s">
        <v>266</v>
      </c>
      <c r="AV9" s="34" t="s">
        <v>184</v>
      </c>
      <c r="AW9" s="34" t="s">
        <v>292</v>
      </c>
      <c r="AX9" s="34" t="s">
        <v>293</v>
      </c>
      <c r="AY9" s="34" t="s">
        <v>56</v>
      </c>
      <c r="AZ9" s="34" t="s">
        <v>267</v>
      </c>
      <c r="BA9" s="40" t="s">
        <v>280</v>
      </c>
      <c r="BB9" s="40" t="s">
        <v>281</v>
      </c>
      <c r="BC9" s="40" t="s">
        <v>282</v>
      </c>
      <c r="BD9" s="40" t="s">
        <v>161</v>
      </c>
      <c r="BE9" s="52" t="s">
        <v>162</v>
      </c>
      <c r="BF9" s="52" t="s">
        <v>163</v>
      </c>
      <c r="BG9" s="52" t="s">
        <v>164</v>
      </c>
      <c r="BH9" s="52" t="s">
        <v>165</v>
      </c>
      <c r="BI9" s="52" t="s">
        <v>166</v>
      </c>
      <c r="BJ9" s="52" t="s">
        <v>167</v>
      </c>
      <c r="BK9" s="52" t="s">
        <v>168</v>
      </c>
      <c r="BL9" s="40" t="s">
        <v>169</v>
      </c>
      <c r="BM9" s="52" t="s">
        <v>170</v>
      </c>
      <c r="BN9" s="40" t="s">
        <v>171</v>
      </c>
      <c r="BO9" s="52" t="s">
        <v>172</v>
      </c>
      <c r="BP9" s="40" t="s">
        <v>173</v>
      </c>
      <c r="BQ9" s="40" t="s">
        <v>287</v>
      </c>
      <c r="BR9" s="40" t="s">
        <v>175</v>
      </c>
      <c r="BS9" s="40" t="s">
        <v>289</v>
      </c>
      <c r="BT9" s="40" t="s">
        <v>177</v>
      </c>
      <c r="BU9" s="40" t="s">
        <v>179</v>
      </c>
      <c r="BV9" s="40" t="s">
        <v>181</v>
      </c>
      <c r="BW9" s="40" t="s">
        <v>182</v>
      </c>
      <c r="BX9" s="40" t="s">
        <v>295</v>
      </c>
      <c r="BY9" s="40" t="s">
        <v>183</v>
      </c>
      <c r="BZ9" s="52" t="s">
        <v>297</v>
      </c>
      <c r="CA9" s="40" t="s">
        <v>185</v>
      </c>
      <c r="CB9" s="40" t="s">
        <v>292</v>
      </c>
      <c r="CC9" s="40" t="s">
        <v>293</v>
      </c>
      <c r="CD9" s="40" t="s">
        <v>56</v>
      </c>
      <c r="CE9" s="40" t="s">
        <v>268</v>
      </c>
      <c r="CF9" s="42" t="s">
        <v>327</v>
      </c>
      <c r="CG9" s="42" t="s">
        <v>328</v>
      </c>
      <c r="CH9" s="42" t="s">
        <v>329</v>
      </c>
      <c r="CI9" s="42" t="s">
        <v>186</v>
      </c>
      <c r="CJ9" s="52" t="s">
        <v>187</v>
      </c>
      <c r="CK9" s="52" t="s">
        <v>188</v>
      </c>
      <c r="CL9" s="52" t="s">
        <v>189</v>
      </c>
      <c r="CM9" s="52" t="s">
        <v>190</v>
      </c>
      <c r="CN9" s="52" t="s">
        <v>191</v>
      </c>
      <c r="CO9" s="52" t="s">
        <v>192</v>
      </c>
      <c r="CP9" s="52" t="s">
        <v>193</v>
      </c>
      <c r="CQ9" s="42" t="s">
        <v>194</v>
      </c>
      <c r="CR9" s="52" t="s">
        <v>195</v>
      </c>
      <c r="CS9" s="42" t="s">
        <v>196</v>
      </c>
      <c r="CT9" s="52" t="s">
        <v>197</v>
      </c>
      <c r="CU9" s="42" t="s">
        <v>198</v>
      </c>
      <c r="CV9" s="42" t="s">
        <v>330</v>
      </c>
      <c r="CW9" s="42" t="s">
        <v>199</v>
      </c>
      <c r="CX9" s="42" t="s">
        <v>331</v>
      </c>
      <c r="CY9" s="42" t="s">
        <v>200</v>
      </c>
      <c r="CZ9" s="42" t="s">
        <v>201</v>
      </c>
      <c r="DA9" s="42" t="s">
        <v>202</v>
      </c>
      <c r="DB9" s="42" t="s">
        <v>203</v>
      </c>
      <c r="DC9" s="42" t="s">
        <v>332</v>
      </c>
      <c r="DD9" s="42" t="s">
        <v>204</v>
      </c>
      <c r="DE9" s="52" t="s">
        <v>333</v>
      </c>
      <c r="DF9" s="42" t="s">
        <v>205</v>
      </c>
      <c r="DG9" s="42" t="s">
        <v>334</v>
      </c>
      <c r="DH9" s="42" t="s">
        <v>335</v>
      </c>
      <c r="DI9" s="42" t="s">
        <v>206</v>
      </c>
      <c r="DJ9" s="42" t="s">
        <v>269</v>
      </c>
      <c r="DK9" s="41" t="s">
        <v>207</v>
      </c>
      <c r="DL9" s="41" t="s">
        <v>208</v>
      </c>
      <c r="DM9" s="41" t="s">
        <v>209</v>
      </c>
      <c r="DN9" s="41" t="s">
        <v>210</v>
      </c>
      <c r="DO9" s="41" t="s">
        <v>211</v>
      </c>
      <c r="DP9" s="41" t="s">
        <v>212</v>
      </c>
      <c r="DQ9" s="41" t="s">
        <v>213</v>
      </c>
      <c r="DR9" s="41" t="s">
        <v>214</v>
      </c>
      <c r="DS9" s="41" t="s">
        <v>215</v>
      </c>
      <c r="DT9" s="41" t="s">
        <v>216</v>
      </c>
      <c r="DU9" s="41" t="s">
        <v>217</v>
      </c>
      <c r="DV9" s="41" t="s">
        <v>218</v>
      </c>
      <c r="DW9" s="41" t="s">
        <v>84</v>
      </c>
      <c r="DX9" s="41" t="s">
        <v>85</v>
      </c>
      <c r="DY9" s="41" t="s">
        <v>86</v>
      </c>
      <c r="DZ9" s="41" t="s">
        <v>219</v>
      </c>
      <c r="EA9" s="41" t="s">
        <v>220</v>
      </c>
      <c r="EB9" s="41" t="s">
        <v>221</v>
      </c>
      <c r="EC9" s="51" t="s">
        <v>87</v>
      </c>
      <c r="ED9" s="51" t="s">
        <v>88</v>
      </c>
      <c r="EE9" s="51" t="s">
        <v>89</v>
      </c>
      <c r="EF9" s="51" t="s">
        <v>90</v>
      </c>
      <c r="EG9" s="51" t="s">
        <v>91</v>
      </c>
      <c r="EH9" s="51" t="s">
        <v>92</v>
      </c>
      <c r="EI9" s="51" t="s">
        <v>93</v>
      </c>
      <c r="EJ9" s="51" t="s">
        <v>94</v>
      </c>
      <c r="EK9" s="51" t="s">
        <v>95</v>
      </c>
      <c r="EL9" s="30" t="s">
        <v>52</v>
      </c>
      <c r="EM9" s="51" t="s">
        <v>96</v>
      </c>
      <c r="EN9" s="51" t="s">
        <v>97</v>
      </c>
      <c r="EO9" s="51" t="s">
        <v>98</v>
      </c>
      <c r="EP9" s="51" t="s">
        <v>99</v>
      </c>
      <c r="EQ9" s="51" t="s">
        <v>222</v>
      </c>
      <c r="ER9" s="51" t="s">
        <v>223</v>
      </c>
      <c r="ES9" s="51" t="s">
        <v>224</v>
      </c>
      <c r="ET9" s="51" t="s">
        <v>225</v>
      </c>
      <c r="EU9" s="51" t="s">
        <v>226</v>
      </c>
      <c r="EV9" s="51" t="s">
        <v>227</v>
      </c>
      <c r="EW9" s="51" t="s">
        <v>228</v>
      </c>
      <c r="EX9" s="51" t="s">
        <v>229</v>
      </c>
      <c r="EY9" s="51" t="s">
        <v>230</v>
      </c>
      <c r="EZ9" s="51" t="s">
        <v>231</v>
      </c>
      <c r="FA9" s="51" t="s">
        <v>303</v>
      </c>
      <c r="FB9" s="51" t="s">
        <v>232</v>
      </c>
      <c r="FC9" s="51" t="s">
        <v>233</v>
      </c>
      <c r="FD9" s="51" t="s">
        <v>100</v>
      </c>
      <c r="FE9" s="51" t="s">
        <v>101</v>
      </c>
      <c r="FF9" s="51" t="s">
        <v>102</v>
      </c>
      <c r="FG9" s="51" t="s">
        <v>103</v>
      </c>
      <c r="FH9" s="51" t="s">
        <v>104</v>
      </c>
      <c r="FI9" s="51" t="s">
        <v>105</v>
      </c>
      <c r="FJ9" s="51" t="s">
        <v>234</v>
      </c>
      <c r="FK9" s="51" t="s">
        <v>235</v>
      </c>
      <c r="FL9" s="51" t="s">
        <v>236</v>
      </c>
      <c r="FM9" s="51" t="s">
        <v>237</v>
      </c>
      <c r="FN9" s="51" t="s">
        <v>238</v>
      </c>
      <c r="FO9" s="51" t="s">
        <v>239</v>
      </c>
      <c r="FP9" s="51" t="s">
        <v>240</v>
      </c>
      <c r="FQ9" s="51" t="s">
        <v>241</v>
      </c>
      <c r="FR9" s="51" t="s">
        <v>242</v>
      </c>
      <c r="FS9" s="51" t="s">
        <v>243</v>
      </c>
      <c r="FT9" s="51" t="s">
        <v>244</v>
      </c>
      <c r="FU9" s="51" t="s">
        <v>245</v>
      </c>
      <c r="FV9" s="51" t="s">
        <v>246</v>
      </c>
      <c r="FW9" s="51" t="s">
        <v>253</v>
      </c>
      <c r="FX9" s="51" t="s">
        <v>254</v>
      </c>
      <c r="FY9" s="41" t="s">
        <v>247</v>
      </c>
      <c r="FZ9" s="51" t="s">
        <v>248</v>
      </c>
      <c r="GA9" s="51" t="s">
        <v>249</v>
      </c>
      <c r="GB9" s="51" t="s">
        <v>250</v>
      </c>
      <c r="GC9" s="51" t="s">
        <v>251</v>
      </c>
      <c r="GD9" s="51" t="s">
        <v>252</v>
      </c>
      <c r="GE9" s="51" t="s">
        <v>255</v>
      </c>
      <c r="GF9" s="51" t="s">
        <v>106</v>
      </c>
      <c r="GG9" s="51" t="s">
        <v>107</v>
      </c>
      <c r="GH9" s="51" t="s">
        <v>265</v>
      </c>
      <c r="GI9" s="41" t="s">
        <v>256</v>
      </c>
      <c r="GJ9" s="41" t="s">
        <v>257</v>
      </c>
      <c r="GK9" s="41" t="s">
        <v>258</v>
      </c>
      <c r="GL9" s="41" t="s">
        <v>259</v>
      </c>
      <c r="GM9" s="41" t="s">
        <v>260</v>
      </c>
      <c r="GN9" s="41" t="s">
        <v>108</v>
      </c>
      <c r="GO9" s="41" t="s">
        <v>109</v>
      </c>
      <c r="GP9" s="41" t="s">
        <v>110</v>
      </c>
      <c r="GQ9" s="41" t="s">
        <v>111</v>
      </c>
      <c r="GR9" s="41" t="s">
        <v>112</v>
      </c>
      <c r="GS9" s="41" t="s">
        <v>113</v>
      </c>
      <c r="GT9" s="41" t="s">
        <v>114</v>
      </c>
      <c r="GU9" s="41" t="s">
        <v>115</v>
      </c>
      <c r="GV9" s="41" t="s">
        <v>116</v>
      </c>
      <c r="GW9" s="41" t="s">
        <v>117</v>
      </c>
      <c r="GX9" s="41" t="s">
        <v>118</v>
      </c>
      <c r="GY9" s="41" t="s">
        <v>261</v>
      </c>
      <c r="GZ9" s="41" t="s">
        <v>119</v>
      </c>
      <c r="HA9" s="41" t="s">
        <v>120</v>
      </c>
      <c r="HB9" s="51" t="s">
        <v>121</v>
      </c>
      <c r="HC9" s="51" t="s">
        <v>122</v>
      </c>
      <c r="HD9" s="51" t="s">
        <v>262</v>
      </c>
      <c r="HE9" s="51" t="s">
        <v>263</v>
      </c>
      <c r="HF9" s="51" t="s">
        <v>264</v>
      </c>
      <c r="HG9" s="51" t="s">
        <v>298</v>
      </c>
      <c r="HH9" s="41" t="s">
        <v>123</v>
      </c>
      <c r="HI9" s="41" t="s">
        <v>124</v>
      </c>
      <c r="HJ9" s="41" t="s">
        <v>125</v>
      </c>
      <c r="HK9" s="41" t="s">
        <v>126</v>
      </c>
      <c r="HL9" s="41" t="s">
        <v>127</v>
      </c>
      <c r="HM9" s="41" t="s">
        <v>128</v>
      </c>
      <c r="HN9" s="41" t="s">
        <v>129</v>
      </c>
      <c r="HO9" s="41" t="s">
        <v>130</v>
      </c>
      <c r="HP9" s="41" t="s">
        <v>131</v>
      </c>
      <c r="HQ9" s="41" t="s">
        <v>132</v>
      </c>
      <c r="HR9" s="41" t="s">
        <v>133</v>
      </c>
      <c r="HS9" s="41" t="s">
        <v>134</v>
      </c>
      <c r="HT9" s="41" t="s">
        <v>300</v>
      </c>
      <c r="HU9" s="41" t="s">
        <v>301</v>
      </c>
      <c r="HV9" s="41" t="s">
        <v>135</v>
      </c>
      <c r="HW9" s="41" t="s">
        <v>136</v>
      </c>
      <c r="HX9" s="41" t="s">
        <v>137</v>
      </c>
      <c r="HY9" s="41" t="s">
        <v>138</v>
      </c>
      <c r="HZ9" s="41" t="s">
        <v>159</v>
      </c>
      <c r="IA9" s="41" t="s">
        <v>160</v>
      </c>
      <c r="IB9" s="41" t="s">
        <v>139</v>
      </c>
      <c r="IC9" s="41" t="s">
        <v>140</v>
      </c>
      <c r="ID9" s="41" t="s">
        <v>270</v>
      </c>
      <c r="IE9" s="41" t="s">
        <v>271</v>
      </c>
      <c r="IF9" s="41" t="s">
        <v>272</v>
      </c>
      <c r="IG9" s="113" t="s">
        <v>338</v>
      </c>
      <c r="IH9" s="113" t="s">
        <v>339</v>
      </c>
      <c r="II9" s="113" t="s">
        <v>340</v>
      </c>
      <c r="IJ9" s="35" t="s">
        <v>141</v>
      </c>
      <c r="IK9" s="35" t="s">
        <v>77</v>
      </c>
      <c r="IL9" s="35" t="s">
        <v>69</v>
      </c>
      <c r="IM9" s="35" t="s">
        <v>71</v>
      </c>
      <c r="IN9" s="35" t="s">
        <v>72</v>
      </c>
      <c r="IO9" s="35" t="s">
        <v>78</v>
      </c>
      <c r="IP9" s="35" t="s">
        <v>69</v>
      </c>
      <c r="IQ9" s="35" t="s">
        <v>71</v>
      </c>
      <c r="IR9" s="35" t="s">
        <v>72</v>
      </c>
      <c r="IS9" s="35" t="s">
        <v>79</v>
      </c>
      <c r="IT9" s="35" t="s">
        <v>69</v>
      </c>
      <c r="IU9" s="35" t="s">
        <v>71</v>
      </c>
      <c r="IV9" s="35" t="s">
        <v>72</v>
      </c>
      <c r="IW9" s="35" t="s">
        <v>80</v>
      </c>
      <c r="IX9" s="35" t="s">
        <v>69</v>
      </c>
      <c r="IY9" s="35" t="s">
        <v>71</v>
      </c>
      <c r="IZ9" s="35" t="s">
        <v>72</v>
      </c>
      <c r="JA9" s="35" t="s">
        <v>77</v>
      </c>
      <c r="JB9" s="35" t="s">
        <v>69</v>
      </c>
      <c r="JC9" s="35" t="s">
        <v>73</v>
      </c>
      <c r="JD9" s="35" t="s">
        <v>72</v>
      </c>
      <c r="JE9" s="35" t="s">
        <v>78</v>
      </c>
      <c r="JF9" s="35" t="s">
        <v>69</v>
      </c>
      <c r="JG9" s="35" t="s">
        <v>73</v>
      </c>
      <c r="JH9" s="35" t="s">
        <v>72</v>
      </c>
      <c r="JI9" s="35" t="s">
        <v>79</v>
      </c>
      <c r="JJ9" s="35" t="s">
        <v>69</v>
      </c>
      <c r="JK9" s="35" t="s">
        <v>73</v>
      </c>
      <c r="JL9" s="35" t="s">
        <v>72</v>
      </c>
      <c r="JM9" s="35" t="s">
        <v>80</v>
      </c>
      <c r="JN9" s="35" t="s">
        <v>69</v>
      </c>
      <c r="JO9" s="35" t="s">
        <v>73</v>
      </c>
      <c r="JP9" s="35" t="s">
        <v>72</v>
      </c>
      <c r="JQ9" s="35" t="s">
        <v>155</v>
      </c>
      <c r="JR9" s="35" t="s">
        <v>69</v>
      </c>
      <c r="JS9" s="35" t="s">
        <v>73</v>
      </c>
      <c r="JT9" s="35" t="s">
        <v>72</v>
      </c>
      <c r="JU9" s="35" t="s">
        <v>156</v>
      </c>
      <c r="JV9" s="35" t="s">
        <v>69</v>
      </c>
      <c r="JW9" s="35" t="s">
        <v>73</v>
      </c>
      <c r="JX9" s="35" t="s">
        <v>72</v>
      </c>
      <c r="JY9" s="76" t="s">
        <v>305</v>
      </c>
      <c r="JZ9" s="77" t="s">
        <v>306</v>
      </c>
      <c r="KA9" s="78" t="s">
        <v>307</v>
      </c>
      <c r="KB9" s="79" t="s">
        <v>308</v>
      </c>
      <c r="KC9" s="80" t="s">
        <v>309</v>
      </c>
      <c r="KD9" s="81" t="s">
        <v>310</v>
      </c>
      <c r="KE9" s="40" t="s">
        <v>311</v>
      </c>
      <c r="KF9" s="82" t="s">
        <v>312</v>
      </c>
      <c r="KG9" s="83" t="s">
        <v>313</v>
      </c>
      <c r="KH9" s="84" t="s">
        <v>314</v>
      </c>
      <c r="KI9" s="106" t="s">
        <v>68</v>
      </c>
      <c r="KJ9" s="107" t="s">
        <v>315</v>
      </c>
      <c r="KK9" s="108" t="s">
        <v>316</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52"/>
      <c r="AI10" s="26" t="str">
        <f>+Registro!I44</f>
        <v>Valide todas las variables</v>
      </c>
      <c r="AJ10" s="52"/>
      <c r="AK10" s="26" t="str">
        <f>+Registro!I55</f>
        <v>Valide todas las variables</v>
      </c>
      <c r="AL10" s="26" t="str">
        <f>+Registro!I61</f>
        <v>Valide todas las variables</v>
      </c>
      <c r="AM10" s="26" t="str">
        <f>+Registro!I70</f>
        <v>Valide todas las variables</v>
      </c>
      <c r="AN10" s="26" t="str">
        <f>+Registro!I74</f>
        <v>Valide todas las variables</v>
      </c>
      <c r="AO10" s="26" t="str">
        <f>+Registro!I83</f>
        <v>Valide todas las variables</v>
      </c>
      <c r="AP10" s="26" t="str">
        <f>+Registro!I87</f>
        <v>Valide todas las variables</v>
      </c>
      <c r="AQ10" s="26" t="str">
        <f>+Registro!I96</f>
        <v>Valide todas las variables</v>
      </c>
      <c r="AR10" s="26" t="str">
        <f>+Registro!I102</f>
        <v>Valide todas las variables</v>
      </c>
      <c r="AS10" s="26" t="str">
        <f>+Registro!I106</f>
        <v>Valide todas las variables</v>
      </c>
      <c r="AT10" s="26" t="str">
        <f>+Registro!I109</f>
        <v>Valide todas las variables</v>
      </c>
      <c r="AU10" s="52"/>
      <c r="AV10" s="26" t="str">
        <f>+Registro!I118</f>
        <v>Valide todas las variables</v>
      </c>
      <c r="AW10" s="26" t="str">
        <f>+Registro!I128</f>
        <v>Valide todas las variables</v>
      </c>
      <c r="AX10" s="26" t="str">
        <f>+Registro!I134</f>
        <v>Valide todas las variables</v>
      </c>
      <c r="AY10" s="26" t="str">
        <f>+Registro!I144</f>
        <v>Valide todas las variables</v>
      </c>
      <c r="AZ10" s="26" t="str">
        <f>+Registro!I152</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52"/>
      <c r="BF10" s="52"/>
      <c r="BG10" s="52"/>
      <c r="BH10" s="52"/>
      <c r="BI10" s="52"/>
      <c r="BJ10" s="52"/>
      <c r="BK10" s="52"/>
      <c r="BL10" s="26" t="str">
        <f>+Registro!D45</f>
        <v>Valide todos los criterios</v>
      </c>
      <c r="BM10" s="52"/>
      <c r="BN10" s="26">
        <f>+Registro!D47</f>
        <v>0</v>
      </c>
      <c r="BO10" s="52"/>
      <c r="BP10" s="26" t="str">
        <f>+Registro!D56</f>
        <v>Valide todos los criterios</v>
      </c>
      <c r="BQ10" s="26">
        <f>+Registro!D62</f>
        <v>0</v>
      </c>
      <c r="BR10" s="26" t="str">
        <f>+Registro!D71</f>
        <v>Valide todos los criterios</v>
      </c>
      <c r="BS10" s="26">
        <f>+Registro!D75</f>
        <v>0</v>
      </c>
      <c r="BT10" s="26" t="str">
        <f>+Registro!D84</f>
        <v>Valide todos los criterios</v>
      </c>
      <c r="BU10" s="26">
        <f>+Registro!D88</f>
        <v>0</v>
      </c>
      <c r="BV10" s="26" t="str">
        <f>+Registro!D97</f>
        <v>Valide todos los criterios</v>
      </c>
      <c r="BW10" s="26" t="str">
        <f>+Registro!D103</f>
        <v>Valide todos los criterios</v>
      </c>
      <c r="BX10" s="26" t="str">
        <f>+Registro!D107</f>
        <v>Valide todos los criterios</v>
      </c>
      <c r="BY10" s="26">
        <f>+Registro!D110</f>
        <v>0</v>
      </c>
      <c r="BZ10" s="52"/>
      <c r="CA10" s="26">
        <f>+Registro!D119</f>
        <v>0</v>
      </c>
      <c r="CB10" s="26" t="str">
        <f>+Registro!D129</f>
        <v>Valide todos los criterios</v>
      </c>
      <c r="CC10" s="26" t="str">
        <f>+Registro!D135</f>
        <v>Valide todos los criterios</v>
      </c>
      <c r="CD10" s="26" t="str">
        <f>+Registro!D145</f>
        <v>Valide todos los criterios</v>
      </c>
      <c r="CE10" s="26" t="str">
        <f>+Registro!D153</f>
        <v>Valide todos los criterios</v>
      </c>
      <c r="CF10" s="26">
        <f>+Registro!E23</f>
        <v>0</v>
      </c>
      <c r="CG10" s="26">
        <f>+Registro!E28</f>
        <v>0</v>
      </c>
      <c r="CH10" s="26">
        <f>+Registro!E38</f>
        <v>0</v>
      </c>
      <c r="CI10" s="26">
        <f>+Registro!E42</f>
        <v>0</v>
      </c>
      <c r="CJ10" s="52"/>
      <c r="CK10" s="52"/>
      <c r="CL10" s="52"/>
      <c r="CM10" s="52"/>
      <c r="CN10" s="52"/>
      <c r="CO10" s="52"/>
      <c r="CP10" s="52"/>
      <c r="CQ10" s="26">
        <f>+Registro!E46</f>
        <v>0</v>
      </c>
      <c r="CR10" s="52"/>
      <c r="CS10" s="26">
        <f>+Registro!E48</f>
        <v>0</v>
      </c>
      <c r="CT10" s="52"/>
      <c r="CU10" s="26">
        <f>+Registro!E57</f>
        <v>0</v>
      </c>
      <c r="CV10" s="26">
        <f>+Registro!E63</f>
        <v>0</v>
      </c>
      <c r="CW10" s="26">
        <f>+Registro!E72</f>
        <v>0</v>
      </c>
      <c r="CX10" s="26">
        <f>+Registro!E76</f>
        <v>0</v>
      </c>
      <c r="CY10" s="26">
        <f>+Registro!E85</f>
        <v>0</v>
      </c>
      <c r="CZ10" s="26">
        <f>+Registro!E89</f>
        <v>0</v>
      </c>
      <c r="DA10" s="26">
        <f>+Registro!E98</f>
        <v>0</v>
      </c>
      <c r="DB10" s="26">
        <f>+Registro!E104</f>
        <v>0</v>
      </c>
      <c r="DC10" s="26">
        <f>+Registro!E108</f>
        <v>0</v>
      </c>
      <c r="DD10" s="26">
        <f>+Registro!E111</f>
        <v>0</v>
      </c>
      <c r="DE10" s="52"/>
      <c r="DF10" s="26">
        <f>+Registro!E120</f>
        <v>0</v>
      </c>
      <c r="DG10" s="26">
        <f>+Registro!E130</f>
        <v>0</v>
      </c>
      <c r="DH10" s="26">
        <f>+Registro!E136</f>
        <v>0</v>
      </c>
      <c r="DI10" s="26">
        <f>+Registro!E146</f>
        <v>0</v>
      </c>
      <c r="DJ10" s="26">
        <f>+Registro!E154</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52"/>
      <c r="ED10" s="52"/>
      <c r="EE10" s="52"/>
      <c r="EF10" s="52"/>
      <c r="EG10" s="52"/>
      <c r="EH10" s="52"/>
      <c r="EI10" s="52"/>
      <c r="EJ10" s="52"/>
      <c r="EK10" s="52"/>
      <c r="EL10" s="26"/>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26">
        <f>+Registro!C45</f>
        <v>0</v>
      </c>
      <c r="FZ10" s="52"/>
      <c r="GA10" s="52"/>
      <c r="GB10" s="52"/>
      <c r="GC10" s="52"/>
      <c r="GD10" s="52"/>
      <c r="GE10" s="52"/>
      <c r="GF10" s="52"/>
      <c r="GG10" s="52"/>
      <c r="GH10" s="52"/>
      <c r="GI10" s="26">
        <f>+Registro!C56</f>
        <v>0</v>
      </c>
      <c r="GJ10" s="26">
        <f>+Registro!C57</f>
        <v>0</v>
      </c>
      <c r="GK10" s="26">
        <f>+Registro!C58</f>
        <v>0</v>
      </c>
      <c r="GL10" s="26">
        <f>+Registro!C59</f>
        <v>0</v>
      </c>
      <c r="GM10" s="26">
        <f>+Registro!C60</f>
        <v>0</v>
      </c>
      <c r="GN10" s="26">
        <f>+Registro!C71</f>
        <v>0</v>
      </c>
      <c r="GO10" s="26">
        <f>+Registro!C72</f>
        <v>0</v>
      </c>
      <c r="GP10" s="26">
        <f>+Registro!C84</f>
        <v>0</v>
      </c>
      <c r="GQ10" s="26">
        <f>+Registro!C85</f>
        <v>0</v>
      </c>
      <c r="GR10" s="26">
        <f>+Registro!C86</f>
        <v>0</v>
      </c>
      <c r="GS10" s="26">
        <f>+Registro!C97</f>
        <v>0</v>
      </c>
      <c r="GT10" s="26">
        <f>+Registro!C98</f>
        <v>0</v>
      </c>
      <c r="GU10" s="26">
        <f>+Registro!C99</f>
        <v>0</v>
      </c>
      <c r="GV10" s="26">
        <f>+Registro!C100</f>
        <v>0</v>
      </c>
      <c r="GW10" s="26">
        <f>+Registro!C103</f>
        <v>0</v>
      </c>
      <c r="GX10" s="26">
        <f>+Registro!C104</f>
        <v>0</v>
      </c>
      <c r="GY10" s="26">
        <f>+Registro!C105</f>
        <v>0</v>
      </c>
      <c r="GZ10" s="26">
        <f>+Registro!C107</f>
        <v>0</v>
      </c>
      <c r="HA10" s="26">
        <f>+Registro!C108</f>
        <v>0</v>
      </c>
      <c r="HB10" s="52"/>
      <c r="HC10" s="52"/>
      <c r="HD10" s="52"/>
      <c r="HE10" s="52"/>
      <c r="HF10" s="52"/>
      <c r="HG10" s="52"/>
      <c r="HH10" s="26">
        <f>+Registro!C129</f>
        <v>0</v>
      </c>
      <c r="HI10" s="26">
        <f>+Registro!C130</f>
        <v>0</v>
      </c>
      <c r="HJ10" s="26">
        <f>+Registro!C131</f>
        <v>0</v>
      </c>
      <c r="HK10" s="26">
        <f>+Registro!C132</f>
        <v>0</v>
      </c>
      <c r="HL10" s="26">
        <f>+Registro!C133</f>
        <v>0</v>
      </c>
      <c r="HM10" s="26">
        <f>+Registro!C135</f>
        <v>0</v>
      </c>
      <c r="HN10" s="26">
        <f>+Registro!C136</f>
        <v>0</v>
      </c>
      <c r="HO10" s="26">
        <f>+Registro!C137</f>
        <v>0</v>
      </c>
      <c r="HP10" s="26">
        <f>+Registro!C138</f>
        <v>0</v>
      </c>
      <c r="HQ10" s="26">
        <f>+Registro!C139</f>
        <v>0</v>
      </c>
      <c r="HR10" s="26">
        <f>+Registro!C140</f>
        <v>0</v>
      </c>
      <c r="HS10" s="26">
        <f>+Registro!C141</f>
        <v>0</v>
      </c>
      <c r="HT10" s="26">
        <f>+Registro!C142</f>
        <v>0</v>
      </c>
      <c r="HU10" s="26">
        <f>+Registro!C143</f>
        <v>0</v>
      </c>
      <c r="HV10" s="26">
        <f>+Registro!C145</f>
        <v>0</v>
      </c>
      <c r="HW10" s="26">
        <f>+Registro!C146</f>
        <v>0</v>
      </c>
      <c r="HX10" s="26">
        <f>+Registro!C147</f>
        <v>0</v>
      </c>
      <c r="HY10" s="26">
        <f>+Registro!C148</f>
        <v>0</v>
      </c>
      <c r="HZ10" s="26">
        <f>+Registro!C149</f>
        <v>0</v>
      </c>
      <c r="IA10" s="26">
        <f>+Registro!C150</f>
        <v>0</v>
      </c>
      <c r="IB10" s="26">
        <f>+Registro!C153</f>
        <v>0</v>
      </c>
      <c r="IC10" s="26">
        <f>+Registro!C154</f>
        <v>0</v>
      </c>
      <c r="ID10" s="26">
        <f>+Registro!C155</f>
        <v>0</v>
      </c>
      <c r="IE10" s="26">
        <f>+Registro!C156</f>
        <v>0</v>
      </c>
      <c r="IF10" s="26">
        <f>+Registro!C157</f>
        <v>0</v>
      </c>
      <c r="IG10" s="29">
        <f>+Registro!B161</f>
        <v>0</v>
      </c>
      <c r="IH10" s="29">
        <f>+Registro!B162</f>
        <v>0</v>
      </c>
      <c r="II10" s="29">
        <f>+Registro!B163</f>
        <v>0</v>
      </c>
      <c r="IJ10" s="29">
        <f>+Registro!A165</f>
        <v>0</v>
      </c>
      <c r="IK10" s="29">
        <f>+Registro!B167</f>
        <v>0</v>
      </c>
      <c r="IL10" s="29">
        <f>+Registro!B168</f>
        <v>0</v>
      </c>
      <c r="IM10" s="29">
        <f>+Registro!B169</f>
        <v>0</v>
      </c>
      <c r="IN10" s="29">
        <f>+Registro!B170</f>
        <v>0</v>
      </c>
      <c r="IO10" s="29">
        <f>+Registro!G167</f>
        <v>0</v>
      </c>
      <c r="IP10" s="29">
        <f>+Registro!G168</f>
        <v>0</v>
      </c>
      <c r="IQ10" s="29">
        <f>+Registro!G169</f>
        <v>0</v>
      </c>
      <c r="IR10" s="29">
        <f>+Registro!G170</f>
        <v>0</v>
      </c>
      <c r="IS10" s="29">
        <f>+Registro!B173</f>
        <v>0</v>
      </c>
      <c r="IT10" s="29">
        <f>+Registro!B174</f>
        <v>0</v>
      </c>
      <c r="IU10" s="29">
        <f>+Registro!B175</f>
        <v>0</v>
      </c>
      <c r="IV10" s="29">
        <f>+Registro!B176</f>
        <v>0</v>
      </c>
      <c r="IW10" s="29">
        <f>+Registro!G173</f>
        <v>0</v>
      </c>
      <c r="IX10" s="29">
        <f>+Registro!G174</f>
        <v>0</v>
      </c>
      <c r="IY10" s="29">
        <f>+Registro!G175</f>
        <v>0</v>
      </c>
      <c r="IZ10" s="29">
        <f>+Registro!G176</f>
        <v>0</v>
      </c>
      <c r="JA10" s="29">
        <f>+Registro!B179</f>
        <v>0</v>
      </c>
      <c r="JB10" s="29">
        <f>+Registro!B180</f>
        <v>0</v>
      </c>
      <c r="JC10" s="29">
        <f>+Registro!B181</f>
        <v>0</v>
      </c>
      <c r="JD10" s="29">
        <f>+Registro!B182</f>
        <v>0</v>
      </c>
      <c r="JE10" s="29">
        <f>+Registro!G179</f>
        <v>0</v>
      </c>
      <c r="JF10" s="29">
        <f>+Registro!G180</f>
        <v>0</v>
      </c>
      <c r="JG10" s="29">
        <f>+Registro!G181</f>
        <v>0</v>
      </c>
      <c r="JH10" s="29">
        <f>+Registro!G182</f>
        <v>0</v>
      </c>
      <c r="JI10" s="29">
        <f>+Registro!B185</f>
        <v>0</v>
      </c>
      <c r="JJ10" s="29">
        <f>+Registro!B186</f>
        <v>0</v>
      </c>
      <c r="JK10" s="29">
        <f>+Registro!B187</f>
        <v>0</v>
      </c>
      <c r="JL10" s="29">
        <f>+Registro!B188</f>
        <v>0</v>
      </c>
      <c r="JM10" s="29">
        <f>+Registro!G185</f>
        <v>0</v>
      </c>
      <c r="JN10" s="29">
        <f>+Registro!G186</f>
        <v>0</v>
      </c>
      <c r="JO10" s="29">
        <f>+Registro!G187</f>
        <v>0</v>
      </c>
      <c r="JP10" s="29">
        <f>+Registro!G188</f>
        <v>0</v>
      </c>
      <c r="JQ10" s="29">
        <f>+Registro!B191</f>
        <v>0</v>
      </c>
      <c r="JR10" s="29">
        <f>+Registro!B192</f>
        <v>0</v>
      </c>
      <c r="JS10" s="29">
        <f>+Registro!B193</f>
        <v>0</v>
      </c>
      <c r="JT10" s="29">
        <f>+Registro!B194</f>
        <v>0</v>
      </c>
      <c r="JU10" s="29">
        <f>+Registro!G191</f>
        <v>0</v>
      </c>
      <c r="JV10" s="29">
        <f>+Registro!G192</f>
        <v>0</v>
      </c>
      <c r="JW10" s="29">
        <f>+Registro!G193</f>
        <v>0</v>
      </c>
      <c r="JX10" s="29">
        <f>+Registro!G194</f>
        <v>0</v>
      </c>
      <c r="JY10" s="85">
        <f>IFERROR((IF(BC10="Cumple variable",$BC$6,0))/(IF(OR(BC10="Cumple variable",BC10="No cumple variable"),$BC$6,0)),1)</f>
        <v>1</v>
      </c>
      <c r="JZ10" s="85">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5">
        <f>IFERROR((IF(BD10="Cumple variable",$BD$6,0))/(IF(OR(BD10="Cumple variable",BD10="No cumple variable"),$BD$6,0)),1)</f>
        <v>1</v>
      </c>
      <c r="KB10" s="85">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5">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5">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5">
        <f>IFERROR((IF(BS10="Cumple variable",$BS$6,0)+IF(BV10="Cumple variable",$BV$6,0))/(IF(OR(BS10="Cumple variable",BS10="No cumple variable"),$BS$6,0)+IF(OR(BV10="Cumple variable",BV10="No cumple variable"),$BV$6,0)),1)</f>
        <v>1</v>
      </c>
      <c r="KF10" s="86">
        <f>+JY10*$JY$8+JZ10*$JZ$8+KA10*$KA$8+KB10*$KB$8+KC10*$KC$8+KD10*$KD$8+KE10*$KE$8</f>
        <v>1</v>
      </c>
      <c r="KG10" s="87">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88">
        <f>IFERROR((IF(CB10="Cumple variable",$CB$6,0)+IF(CC10="Cumple variable",$CC$6,0)+IF(CD10="Cumple variable",$CD$6,0))/(IF(OR(CB10="Cumple variable",CB10="No cumple variable"),$CB$6,0)+IF(OR(CC10="Cumple variable",CC10="No cumple variable"),$CC$6,0)+IF(OR(CD10="Cumple variable",CD10="No cumple variable"),$CD$6,0)),1)</f>
        <v>1</v>
      </c>
      <c r="KI10" s="89">
        <f>IFERROR((IF(CE10="Cumple variable",$CE$6,0))/(IF(OR(CE10="Cumple variable",CE10="No cumple variable"),$CE$6,0)),1)</f>
        <v>1</v>
      </c>
      <c r="KJ10" s="109">
        <f>+KF10*$KF$8+KG10*$KG$8+KH10*$KH$8+KI10*$KI$8</f>
        <v>1</v>
      </c>
      <c r="KK10" s="109" t="str">
        <f>+IF(KJ10=1,"100%",IF(AND(KJ10&lt;1,KJ10&gt;=0.9),"90%-99%",IF(AND(KJ10&lt;0.9,KJ10&gt;=0.8),"80%-89%",IF(AND(KJ10&lt;8,KJ10&gt;=0.7),"70%-79%","&lt;70"))))</f>
        <v>100%</v>
      </c>
    </row>
  </sheetData>
  <sheetProtection algorithmName="SHA-512" hashValue="bVjRCegxl5CfGJzFxTmBRBY8XfKURKvE+rydLRxE9Be7ZtDLg/21DYsXXe4FzIiTvYyVxlCZUzXxCrMlixjDMA==" saltValue="Ei0oBrx2lv/tMqRA3dD2eg==" spinCount="100000" sheet="1" objects="1" scenarios="1"/>
  <mergeCells count="18">
    <mergeCell ref="JM8:JP8"/>
    <mergeCell ref="A1:A3"/>
    <mergeCell ref="JY7:KE7"/>
    <mergeCell ref="JW3:JX3"/>
    <mergeCell ref="AB8:AC8"/>
    <mergeCell ref="P8:Z8"/>
    <mergeCell ref="D8:N8"/>
    <mergeCell ref="B1:JV3"/>
    <mergeCell ref="JE8:JH8"/>
    <mergeCell ref="JQ8:JT8"/>
    <mergeCell ref="JU8:JX8"/>
    <mergeCell ref="IK8:IN8"/>
    <mergeCell ref="IO8:IR8"/>
    <mergeCell ref="IS8:IV8"/>
    <mergeCell ref="IG7:II8"/>
    <mergeCell ref="IW8:IZ8"/>
    <mergeCell ref="JA8:JD8"/>
    <mergeCell ref="JI8:JL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C1" sqref="C1"/>
    </sheetView>
  </sheetViews>
  <sheetFormatPr baseColWidth="10" defaultColWidth="11.5703125" defaultRowHeight="12" x14ac:dyDescent="0.2"/>
  <cols>
    <col min="1" max="1" width="5.140625" style="120" customWidth="1"/>
    <col min="2" max="2" width="33.140625" style="120" customWidth="1"/>
    <col min="3" max="18" width="6.42578125" style="120" customWidth="1"/>
    <col min="19" max="16384" width="11.5703125" style="120"/>
  </cols>
  <sheetData>
    <row r="1" spans="1:18" ht="142.15" customHeight="1" thickBot="1" x14ac:dyDescent="0.25">
      <c r="A1" s="115" t="s">
        <v>342</v>
      </c>
      <c r="B1" s="116" t="s">
        <v>343</v>
      </c>
      <c r="C1" s="117" t="s">
        <v>344</v>
      </c>
      <c r="D1" s="117" t="s">
        <v>345</v>
      </c>
      <c r="E1" s="117" t="s">
        <v>346</v>
      </c>
      <c r="F1" s="117" t="s">
        <v>347</v>
      </c>
      <c r="G1" s="117" t="s">
        <v>348</v>
      </c>
      <c r="H1" s="117" t="s">
        <v>349</v>
      </c>
      <c r="I1" s="117" t="s">
        <v>350</v>
      </c>
      <c r="J1" s="117" t="s">
        <v>351</v>
      </c>
      <c r="K1" s="117" t="s">
        <v>352</v>
      </c>
      <c r="L1" s="117" t="s">
        <v>353</v>
      </c>
      <c r="M1" s="118" t="s">
        <v>354</v>
      </c>
      <c r="N1" s="118" t="s">
        <v>355</v>
      </c>
      <c r="O1" s="117" t="s">
        <v>356</v>
      </c>
      <c r="P1" s="117" t="s">
        <v>357</v>
      </c>
      <c r="Q1" s="117" t="s">
        <v>358</v>
      </c>
      <c r="R1" s="119" t="s">
        <v>355</v>
      </c>
    </row>
    <row r="2" spans="1:18" ht="12.75" customHeight="1" x14ac:dyDescent="0.2">
      <c r="A2" s="121">
        <v>1</v>
      </c>
      <c r="B2" s="122"/>
      <c r="C2" s="144"/>
      <c r="D2" s="144"/>
      <c r="E2" s="144"/>
      <c r="F2" s="144"/>
      <c r="G2" s="144"/>
      <c r="H2" s="144"/>
      <c r="I2" s="144"/>
      <c r="J2" s="144"/>
      <c r="K2" s="144"/>
      <c r="L2" s="144"/>
      <c r="M2" s="144"/>
      <c r="N2" s="144"/>
      <c r="O2" s="144"/>
      <c r="P2" s="144"/>
      <c r="Q2" s="144"/>
      <c r="R2" s="145"/>
    </row>
    <row r="3" spans="1:18" x14ac:dyDescent="0.2">
      <c r="A3" s="123">
        <v>2</v>
      </c>
      <c r="B3" s="122"/>
      <c r="C3" s="144"/>
      <c r="D3" s="144"/>
      <c r="E3" s="144"/>
      <c r="F3" s="144"/>
      <c r="G3" s="144"/>
      <c r="H3" s="144"/>
      <c r="I3" s="144"/>
      <c r="J3" s="144"/>
      <c r="K3" s="144"/>
      <c r="L3" s="144"/>
      <c r="M3" s="144"/>
      <c r="N3" s="144"/>
      <c r="O3" s="144"/>
      <c r="P3" s="144"/>
      <c r="Q3" s="144"/>
      <c r="R3" s="145"/>
    </row>
    <row r="4" spans="1:18" x14ac:dyDescent="0.2">
      <c r="A4" s="123">
        <v>3</v>
      </c>
      <c r="B4" s="122"/>
      <c r="C4" s="144"/>
      <c r="D4" s="144"/>
      <c r="E4" s="144"/>
      <c r="F4" s="144"/>
      <c r="G4" s="144"/>
      <c r="H4" s="144"/>
      <c r="I4" s="144"/>
      <c r="J4" s="144"/>
      <c r="K4" s="144"/>
      <c r="L4" s="144"/>
      <c r="M4" s="144"/>
      <c r="N4" s="144"/>
      <c r="O4" s="144"/>
      <c r="P4" s="144"/>
      <c r="Q4" s="144"/>
      <c r="R4" s="145"/>
    </row>
    <row r="5" spans="1:18" x14ac:dyDescent="0.2">
      <c r="A5" s="123">
        <v>4</v>
      </c>
      <c r="B5" s="122"/>
      <c r="C5" s="144"/>
      <c r="D5" s="144"/>
      <c r="E5" s="144"/>
      <c r="F5" s="144"/>
      <c r="G5" s="144"/>
      <c r="H5" s="144"/>
      <c r="I5" s="144"/>
      <c r="J5" s="144"/>
      <c r="K5" s="144"/>
      <c r="L5" s="144"/>
      <c r="M5" s="144"/>
      <c r="N5" s="144"/>
      <c r="O5" s="144"/>
      <c r="P5" s="144"/>
      <c r="Q5" s="144"/>
      <c r="R5" s="145"/>
    </row>
    <row r="6" spans="1:18" x14ac:dyDescent="0.2">
      <c r="A6" s="123">
        <v>5</v>
      </c>
      <c r="B6" s="122"/>
      <c r="C6" s="144"/>
      <c r="D6" s="144"/>
      <c r="E6" s="144"/>
      <c r="F6" s="144"/>
      <c r="G6" s="144"/>
      <c r="H6" s="144"/>
      <c r="I6" s="144"/>
      <c r="J6" s="144"/>
      <c r="K6" s="144"/>
      <c r="L6" s="144"/>
      <c r="M6" s="144"/>
      <c r="N6" s="144"/>
      <c r="O6" s="144"/>
      <c r="P6" s="144"/>
      <c r="Q6" s="144"/>
      <c r="R6" s="145"/>
    </row>
    <row r="7" spans="1:18" x14ac:dyDescent="0.2">
      <c r="A7" s="123">
        <v>6</v>
      </c>
      <c r="B7" s="122"/>
      <c r="C7" s="144"/>
      <c r="D7" s="144"/>
      <c r="E7" s="144"/>
      <c r="F7" s="144"/>
      <c r="G7" s="144"/>
      <c r="H7" s="144"/>
      <c r="I7" s="144"/>
      <c r="J7" s="144"/>
      <c r="K7" s="144"/>
      <c r="L7" s="144"/>
      <c r="M7" s="144"/>
      <c r="N7" s="144"/>
      <c r="O7" s="144"/>
      <c r="P7" s="144"/>
      <c r="Q7" s="144"/>
      <c r="R7" s="145"/>
    </row>
    <row r="8" spans="1:18" x14ac:dyDescent="0.2">
      <c r="A8" s="123">
        <v>7</v>
      </c>
      <c r="B8" s="122"/>
      <c r="C8" s="144"/>
      <c r="D8" s="144"/>
      <c r="E8" s="144"/>
      <c r="F8" s="144"/>
      <c r="G8" s="144"/>
      <c r="H8" s="144"/>
      <c r="I8" s="144"/>
      <c r="J8" s="144"/>
      <c r="K8" s="144"/>
      <c r="L8" s="144"/>
      <c r="M8" s="144"/>
      <c r="N8" s="144"/>
      <c r="O8" s="144"/>
      <c r="P8" s="144"/>
      <c r="Q8" s="144"/>
      <c r="R8" s="145"/>
    </row>
    <row r="9" spans="1:18" x14ac:dyDescent="0.2">
      <c r="A9" s="123">
        <v>8</v>
      </c>
      <c r="B9" s="122"/>
      <c r="C9" s="144"/>
      <c r="D9" s="144"/>
      <c r="E9" s="144"/>
      <c r="F9" s="144"/>
      <c r="G9" s="144"/>
      <c r="H9" s="144"/>
      <c r="I9" s="144"/>
      <c r="J9" s="144"/>
      <c r="K9" s="144"/>
      <c r="L9" s="144"/>
      <c r="M9" s="144"/>
      <c r="N9" s="144"/>
      <c r="O9" s="144"/>
      <c r="P9" s="144"/>
      <c r="Q9" s="144"/>
      <c r="R9" s="145"/>
    </row>
    <row r="10" spans="1:18" x14ac:dyDescent="0.2">
      <c r="A10" s="123">
        <v>9</v>
      </c>
      <c r="B10" s="122"/>
      <c r="C10" s="144"/>
      <c r="D10" s="144"/>
      <c r="E10" s="144"/>
      <c r="F10" s="144"/>
      <c r="G10" s="144"/>
      <c r="H10" s="144"/>
      <c r="I10" s="144"/>
      <c r="J10" s="144"/>
      <c r="K10" s="144"/>
      <c r="L10" s="144"/>
      <c r="M10" s="144"/>
      <c r="N10" s="144"/>
      <c r="O10" s="144"/>
      <c r="P10" s="144"/>
      <c r="Q10" s="144"/>
      <c r="R10" s="145"/>
    </row>
    <row r="11" spans="1:18" x14ac:dyDescent="0.2">
      <c r="A11" s="123">
        <v>10</v>
      </c>
      <c r="B11" s="122"/>
      <c r="C11" s="144"/>
      <c r="D11" s="144"/>
      <c r="E11" s="144"/>
      <c r="F11" s="144"/>
      <c r="G11" s="144"/>
      <c r="H11" s="144"/>
      <c r="I11" s="144"/>
      <c r="J11" s="144"/>
      <c r="K11" s="144"/>
      <c r="L11" s="144"/>
      <c r="M11" s="144"/>
      <c r="N11" s="144"/>
      <c r="O11" s="144"/>
      <c r="P11" s="144"/>
      <c r="Q11" s="144"/>
      <c r="R11" s="145"/>
    </row>
    <row r="12" spans="1:18" x14ac:dyDescent="0.2">
      <c r="A12" s="123">
        <v>11</v>
      </c>
      <c r="B12" s="122"/>
      <c r="C12" s="144"/>
      <c r="D12" s="144"/>
      <c r="E12" s="144"/>
      <c r="F12" s="144"/>
      <c r="G12" s="144"/>
      <c r="H12" s="144"/>
      <c r="I12" s="144"/>
      <c r="J12" s="144"/>
      <c r="K12" s="144"/>
      <c r="L12" s="144"/>
      <c r="M12" s="144"/>
      <c r="N12" s="144"/>
      <c r="O12" s="144"/>
      <c r="P12" s="144"/>
      <c r="Q12" s="144"/>
      <c r="R12" s="145"/>
    </row>
    <row r="13" spans="1:18" x14ac:dyDescent="0.2">
      <c r="A13" s="123">
        <v>12</v>
      </c>
      <c r="B13" s="122"/>
      <c r="C13" s="144"/>
      <c r="D13" s="144"/>
      <c r="E13" s="144"/>
      <c r="F13" s="144"/>
      <c r="G13" s="144"/>
      <c r="H13" s="144"/>
      <c r="I13" s="144"/>
      <c r="J13" s="144"/>
      <c r="K13" s="144"/>
      <c r="L13" s="144"/>
      <c r="M13" s="144"/>
      <c r="N13" s="144"/>
      <c r="O13" s="144"/>
      <c r="P13" s="144"/>
      <c r="Q13" s="144"/>
      <c r="R13" s="145"/>
    </row>
    <row r="14" spans="1:18" x14ac:dyDescent="0.2">
      <c r="A14" s="123">
        <v>13</v>
      </c>
      <c r="B14" s="122"/>
      <c r="C14" s="144"/>
      <c r="D14" s="144"/>
      <c r="E14" s="144"/>
      <c r="F14" s="144"/>
      <c r="G14" s="144"/>
      <c r="H14" s="144"/>
      <c r="I14" s="144"/>
      <c r="J14" s="144"/>
      <c r="K14" s="144"/>
      <c r="L14" s="144"/>
      <c r="M14" s="144"/>
      <c r="N14" s="144"/>
      <c r="O14" s="144"/>
      <c r="P14" s="144"/>
      <c r="Q14" s="144"/>
      <c r="R14" s="145"/>
    </row>
    <row r="15" spans="1:18" x14ac:dyDescent="0.2">
      <c r="A15" s="123">
        <v>14</v>
      </c>
      <c r="B15" s="122"/>
      <c r="C15" s="144"/>
      <c r="D15" s="144"/>
      <c r="E15" s="144"/>
      <c r="F15" s="144"/>
      <c r="G15" s="144"/>
      <c r="H15" s="144"/>
      <c r="I15" s="144"/>
      <c r="J15" s="144"/>
      <c r="K15" s="144"/>
      <c r="L15" s="144"/>
      <c r="M15" s="144"/>
      <c r="N15" s="144"/>
      <c r="O15" s="144"/>
      <c r="P15" s="144"/>
      <c r="Q15" s="144"/>
      <c r="R15" s="145"/>
    </row>
    <row r="16" spans="1:18" x14ac:dyDescent="0.2">
      <c r="A16" s="123">
        <v>15</v>
      </c>
      <c r="B16" s="122"/>
      <c r="C16" s="144"/>
      <c r="D16" s="144"/>
      <c r="E16" s="144"/>
      <c r="F16" s="144"/>
      <c r="G16" s="144"/>
      <c r="H16" s="144"/>
      <c r="I16" s="144"/>
      <c r="J16" s="144"/>
      <c r="K16" s="144"/>
      <c r="L16" s="144"/>
      <c r="M16" s="144"/>
      <c r="N16" s="144"/>
      <c r="O16" s="144"/>
      <c r="P16" s="144"/>
      <c r="Q16" s="144"/>
      <c r="R16" s="145"/>
    </row>
    <row r="17" spans="1:18" x14ac:dyDescent="0.2">
      <c r="A17" s="123">
        <v>16</v>
      </c>
      <c r="B17" s="122"/>
      <c r="C17" s="144"/>
      <c r="D17" s="144"/>
      <c r="E17" s="144"/>
      <c r="F17" s="144"/>
      <c r="G17" s="144"/>
      <c r="H17" s="144"/>
      <c r="I17" s="144"/>
      <c r="J17" s="144"/>
      <c r="K17" s="144"/>
      <c r="L17" s="144"/>
      <c r="M17" s="144"/>
      <c r="N17" s="144"/>
      <c r="O17" s="144"/>
      <c r="P17" s="144"/>
      <c r="Q17" s="144"/>
      <c r="R17" s="145"/>
    </row>
    <row r="18" spans="1:18" ht="12.75" thickBot="1" x14ac:dyDescent="0.25">
      <c r="A18" s="124">
        <v>17</v>
      </c>
      <c r="B18" s="125"/>
      <c r="C18" s="146"/>
      <c r="D18" s="146"/>
      <c r="E18" s="146"/>
      <c r="F18" s="146"/>
      <c r="G18" s="146"/>
      <c r="H18" s="146"/>
      <c r="I18" s="146"/>
      <c r="J18" s="146"/>
      <c r="K18" s="146"/>
      <c r="L18" s="146"/>
      <c r="M18" s="146"/>
      <c r="N18" s="146"/>
      <c r="O18" s="146"/>
      <c r="P18" s="146"/>
      <c r="Q18" s="146"/>
      <c r="R18" s="147"/>
    </row>
    <row r="19" spans="1:18" ht="12.75" thickBot="1" x14ac:dyDescent="0.25">
      <c r="A19" s="126"/>
      <c r="B19" s="126"/>
      <c r="C19" s="126"/>
      <c r="D19" s="126"/>
      <c r="E19" s="126"/>
      <c r="F19" s="126"/>
      <c r="G19" s="126"/>
      <c r="H19" s="126"/>
      <c r="I19" s="126"/>
      <c r="J19" s="126"/>
      <c r="K19" s="126"/>
      <c r="L19" s="126"/>
      <c r="M19" s="126"/>
      <c r="N19" s="126"/>
      <c r="O19" s="126"/>
      <c r="P19" s="126"/>
      <c r="Q19" s="126"/>
      <c r="R19" s="126"/>
    </row>
    <row r="20" spans="1:18" x14ac:dyDescent="0.2">
      <c r="A20" s="311" t="s">
        <v>359</v>
      </c>
      <c r="B20" s="312"/>
      <c r="C20" s="312"/>
      <c r="D20" s="312"/>
      <c r="E20" s="312"/>
      <c r="F20" s="312"/>
      <c r="G20" s="312"/>
      <c r="H20" s="312"/>
      <c r="I20" s="312"/>
      <c r="J20" s="313"/>
      <c r="K20" s="126"/>
      <c r="L20" s="126"/>
      <c r="M20" s="126"/>
      <c r="N20" s="126"/>
      <c r="O20" s="126"/>
      <c r="P20" s="126"/>
      <c r="Q20" s="126"/>
      <c r="R20" s="126"/>
    </row>
    <row r="21" spans="1:18" x14ac:dyDescent="0.2">
      <c r="A21" s="127" t="s">
        <v>360</v>
      </c>
      <c r="B21" s="314" t="s">
        <v>361</v>
      </c>
      <c r="C21" s="314"/>
      <c r="D21" s="314"/>
      <c r="E21" s="314"/>
      <c r="F21" s="314"/>
      <c r="G21" s="314"/>
      <c r="H21" s="314"/>
      <c r="I21" s="314"/>
      <c r="J21" s="315"/>
      <c r="K21" s="126"/>
      <c r="L21" s="126"/>
      <c r="M21" s="126"/>
      <c r="N21" s="126"/>
      <c r="O21" s="126"/>
      <c r="P21" s="126"/>
      <c r="Q21" s="126"/>
      <c r="R21" s="126"/>
    </row>
    <row r="22" spans="1:18" x14ac:dyDescent="0.2">
      <c r="A22" s="127" t="s">
        <v>362</v>
      </c>
      <c r="B22" s="314" t="s">
        <v>363</v>
      </c>
      <c r="C22" s="314"/>
      <c r="D22" s="314"/>
      <c r="E22" s="314"/>
      <c r="F22" s="314"/>
      <c r="G22" s="314"/>
      <c r="H22" s="314"/>
      <c r="I22" s="314"/>
      <c r="J22" s="315"/>
      <c r="K22" s="126"/>
      <c r="L22" s="126"/>
      <c r="M22" s="126"/>
      <c r="N22" s="126"/>
      <c r="O22" s="126"/>
      <c r="P22" s="126"/>
      <c r="Q22" s="126"/>
      <c r="R22" s="126"/>
    </row>
    <row r="23" spans="1:18" ht="12.75" thickBot="1" x14ac:dyDescent="0.25">
      <c r="A23" s="128" t="s">
        <v>364</v>
      </c>
      <c r="B23" s="316" t="s">
        <v>365</v>
      </c>
      <c r="C23" s="316"/>
      <c r="D23" s="316"/>
      <c r="E23" s="316"/>
      <c r="F23" s="316"/>
      <c r="G23" s="316"/>
      <c r="H23" s="316"/>
      <c r="I23" s="316"/>
      <c r="J23" s="317"/>
      <c r="K23" s="126"/>
      <c r="L23" s="126"/>
      <c r="M23" s="126"/>
      <c r="N23" s="126"/>
      <c r="O23" s="126"/>
      <c r="P23" s="126"/>
      <c r="Q23" s="126"/>
      <c r="R23" s="126"/>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LIBERTAD VIGILADA SRPA&amp;R&amp;"Arial,Normal"&amp;10F10.A20.G27.P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36" customWidth="1"/>
    <col min="2" max="2" width="31.28515625" style="136" customWidth="1"/>
    <col min="3" max="6" width="5.5703125" style="136" customWidth="1"/>
    <col min="7" max="7" width="6.5703125" style="136" customWidth="1"/>
    <col min="8" max="9" width="5.7109375" style="136" customWidth="1"/>
    <col min="10" max="10" width="5.85546875" style="136" customWidth="1"/>
    <col min="11" max="12" width="6.42578125" style="136" customWidth="1"/>
    <col min="13" max="13" width="8" style="136" customWidth="1"/>
    <col min="14" max="14" width="6.42578125" style="136" customWidth="1"/>
    <col min="15" max="16" width="6.85546875" style="136" customWidth="1"/>
    <col min="17" max="16384" width="11.42578125" style="136"/>
  </cols>
  <sheetData>
    <row r="1" spans="1:16" s="133" customFormat="1" ht="129.6" customHeight="1" thickBot="1" x14ac:dyDescent="0.25">
      <c r="A1" s="129" t="s">
        <v>342</v>
      </c>
      <c r="B1" s="130" t="s">
        <v>366</v>
      </c>
      <c r="C1" s="131" t="s">
        <v>367</v>
      </c>
      <c r="D1" s="131" t="s">
        <v>368</v>
      </c>
      <c r="E1" s="131" t="s">
        <v>369</v>
      </c>
      <c r="F1" s="131" t="s">
        <v>370</v>
      </c>
      <c r="G1" s="131" t="s">
        <v>371</v>
      </c>
      <c r="H1" s="131" t="s">
        <v>372</v>
      </c>
      <c r="I1" s="131" t="s">
        <v>373</v>
      </c>
      <c r="J1" s="131" t="s">
        <v>374</v>
      </c>
      <c r="K1" s="131" t="s">
        <v>375</v>
      </c>
      <c r="L1" s="131" t="s">
        <v>376</v>
      </c>
      <c r="M1" s="131" t="s">
        <v>377</v>
      </c>
      <c r="N1" s="131" t="s">
        <v>378</v>
      </c>
      <c r="O1" s="131" t="s">
        <v>379</v>
      </c>
      <c r="P1" s="132" t="s">
        <v>380</v>
      </c>
    </row>
    <row r="2" spans="1:16" ht="15" x14ac:dyDescent="0.2">
      <c r="A2" s="134">
        <v>1</v>
      </c>
      <c r="B2" s="135"/>
      <c r="C2" s="148"/>
      <c r="D2" s="148"/>
      <c r="E2" s="148"/>
      <c r="F2" s="148"/>
      <c r="G2" s="148"/>
      <c r="H2" s="148"/>
      <c r="I2" s="148"/>
      <c r="J2" s="148"/>
      <c r="K2" s="148"/>
      <c r="L2" s="148"/>
      <c r="M2" s="148"/>
      <c r="N2" s="148"/>
      <c r="O2" s="148"/>
      <c r="P2" s="149"/>
    </row>
    <row r="3" spans="1:16" ht="15" x14ac:dyDescent="0.2">
      <c r="A3" s="137">
        <v>2</v>
      </c>
      <c r="B3" s="138"/>
      <c r="C3" s="150"/>
      <c r="D3" s="150"/>
      <c r="E3" s="150"/>
      <c r="F3" s="150"/>
      <c r="G3" s="150"/>
      <c r="H3" s="150"/>
      <c r="I3" s="150"/>
      <c r="J3" s="150"/>
      <c r="K3" s="150"/>
      <c r="L3" s="150"/>
      <c r="M3" s="150"/>
      <c r="N3" s="150"/>
      <c r="O3" s="150"/>
      <c r="P3" s="151"/>
    </row>
    <row r="4" spans="1:16" ht="15" x14ac:dyDescent="0.2">
      <c r="A4" s="137">
        <v>3</v>
      </c>
      <c r="B4" s="138"/>
      <c r="C4" s="150"/>
      <c r="D4" s="150"/>
      <c r="E4" s="150"/>
      <c r="F4" s="150"/>
      <c r="G4" s="150"/>
      <c r="H4" s="150"/>
      <c r="I4" s="150"/>
      <c r="J4" s="150"/>
      <c r="K4" s="150"/>
      <c r="L4" s="150"/>
      <c r="M4" s="150"/>
      <c r="N4" s="150"/>
      <c r="O4" s="150"/>
      <c r="P4" s="151"/>
    </row>
    <row r="5" spans="1:16" ht="15" x14ac:dyDescent="0.2">
      <c r="A5" s="137">
        <v>4</v>
      </c>
      <c r="B5" s="138"/>
      <c r="C5" s="150"/>
      <c r="D5" s="150"/>
      <c r="E5" s="150"/>
      <c r="F5" s="150"/>
      <c r="G5" s="150"/>
      <c r="H5" s="150"/>
      <c r="I5" s="150"/>
      <c r="J5" s="150"/>
      <c r="K5" s="150"/>
      <c r="L5" s="150"/>
      <c r="M5" s="150"/>
      <c r="N5" s="150"/>
      <c r="O5" s="150"/>
      <c r="P5" s="151"/>
    </row>
    <row r="6" spans="1:16" ht="15" x14ac:dyDescent="0.2">
      <c r="A6" s="137">
        <v>5</v>
      </c>
      <c r="B6" s="138"/>
      <c r="C6" s="150"/>
      <c r="D6" s="150"/>
      <c r="E6" s="150"/>
      <c r="F6" s="150"/>
      <c r="G6" s="150"/>
      <c r="H6" s="150"/>
      <c r="I6" s="150"/>
      <c r="J6" s="150"/>
      <c r="K6" s="150"/>
      <c r="L6" s="150"/>
      <c r="M6" s="150"/>
      <c r="N6" s="150"/>
      <c r="O6" s="150"/>
      <c r="P6" s="151"/>
    </row>
    <row r="7" spans="1:16" ht="15" x14ac:dyDescent="0.2">
      <c r="A7" s="137">
        <v>6</v>
      </c>
      <c r="B7" s="138"/>
      <c r="C7" s="150"/>
      <c r="D7" s="150"/>
      <c r="E7" s="150"/>
      <c r="F7" s="150"/>
      <c r="G7" s="150"/>
      <c r="H7" s="150"/>
      <c r="I7" s="150"/>
      <c r="J7" s="150"/>
      <c r="K7" s="150"/>
      <c r="L7" s="150"/>
      <c r="M7" s="150"/>
      <c r="N7" s="150"/>
      <c r="O7" s="150"/>
      <c r="P7" s="151"/>
    </row>
    <row r="8" spans="1:16" ht="15.6" customHeight="1" x14ac:dyDescent="0.2">
      <c r="A8" s="137">
        <v>7</v>
      </c>
      <c r="B8" s="138"/>
      <c r="C8" s="150"/>
      <c r="D8" s="150"/>
      <c r="E8" s="150"/>
      <c r="F8" s="150"/>
      <c r="G8" s="150"/>
      <c r="H8" s="150"/>
      <c r="I8" s="150"/>
      <c r="J8" s="150"/>
      <c r="K8" s="150"/>
      <c r="L8" s="150"/>
      <c r="M8" s="150"/>
      <c r="N8" s="150"/>
      <c r="O8" s="150"/>
      <c r="P8" s="151"/>
    </row>
    <row r="9" spans="1:16" ht="15" x14ac:dyDescent="0.2">
      <c r="A9" s="137">
        <v>8</v>
      </c>
      <c r="B9" s="138"/>
      <c r="C9" s="150"/>
      <c r="D9" s="150"/>
      <c r="E9" s="150"/>
      <c r="F9" s="150"/>
      <c r="G9" s="150"/>
      <c r="H9" s="150"/>
      <c r="I9" s="150"/>
      <c r="J9" s="150"/>
      <c r="K9" s="150"/>
      <c r="L9" s="150"/>
      <c r="M9" s="150"/>
      <c r="N9" s="150"/>
      <c r="O9" s="150"/>
      <c r="P9" s="151"/>
    </row>
    <row r="10" spans="1:16" ht="15" x14ac:dyDescent="0.2">
      <c r="A10" s="137">
        <v>9</v>
      </c>
      <c r="B10" s="138"/>
      <c r="C10" s="150"/>
      <c r="D10" s="150"/>
      <c r="E10" s="150"/>
      <c r="F10" s="150"/>
      <c r="G10" s="150"/>
      <c r="H10" s="150"/>
      <c r="I10" s="150"/>
      <c r="J10" s="150"/>
      <c r="K10" s="150"/>
      <c r="L10" s="150"/>
      <c r="M10" s="150"/>
      <c r="N10" s="150"/>
      <c r="O10" s="150"/>
      <c r="P10" s="151"/>
    </row>
    <row r="11" spans="1:16" ht="15" x14ac:dyDescent="0.2">
      <c r="A11" s="137">
        <v>10</v>
      </c>
      <c r="B11" s="138"/>
      <c r="C11" s="150"/>
      <c r="D11" s="150"/>
      <c r="E11" s="150"/>
      <c r="F11" s="150"/>
      <c r="G11" s="150"/>
      <c r="H11" s="150"/>
      <c r="I11" s="150"/>
      <c r="J11" s="150"/>
      <c r="K11" s="150"/>
      <c r="L11" s="150"/>
      <c r="M11" s="150"/>
      <c r="N11" s="150"/>
      <c r="O11" s="150"/>
      <c r="P11" s="151"/>
    </row>
    <row r="12" spans="1:16" ht="15" x14ac:dyDescent="0.2">
      <c r="A12" s="137">
        <v>11</v>
      </c>
      <c r="B12" s="138"/>
      <c r="C12" s="150"/>
      <c r="D12" s="150"/>
      <c r="E12" s="150"/>
      <c r="F12" s="150"/>
      <c r="G12" s="150"/>
      <c r="H12" s="150"/>
      <c r="I12" s="150"/>
      <c r="J12" s="150"/>
      <c r="K12" s="150"/>
      <c r="L12" s="150"/>
      <c r="M12" s="150"/>
      <c r="N12" s="150"/>
      <c r="O12" s="150"/>
      <c r="P12" s="151"/>
    </row>
    <row r="13" spans="1:16" ht="15" x14ac:dyDescent="0.2">
      <c r="A13" s="137">
        <v>12</v>
      </c>
      <c r="B13" s="138"/>
      <c r="C13" s="150"/>
      <c r="D13" s="150"/>
      <c r="E13" s="150"/>
      <c r="F13" s="150"/>
      <c r="G13" s="150"/>
      <c r="H13" s="150"/>
      <c r="I13" s="150"/>
      <c r="J13" s="150"/>
      <c r="K13" s="150"/>
      <c r="L13" s="150"/>
      <c r="M13" s="150"/>
      <c r="N13" s="150"/>
      <c r="O13" s="150"/>
      <c r="P13" s="151"/>
    </row>
    <row r="14" spans="1:16" ht="15" x14ac:dyDescent="0.2">
      <c r="A14" s="137">
        <v>13</v>
      </c>
      <c r="B14" s="138"/>
      <c r="C14" s="150"/>
      <c r="D14" s="150"/>
      <c r="E14" s="150"/>
      <c r="F14" s="150"/>
      <c r="G14" s="150"/>
      <c r="H14" s="150"/>
      <c r="I14" s="150"/>
      <c r="J14" s="150"/>
      <c r="K14" s="150"/>
      <c r="L14" s="150"/>
      <c r="M14" s="150"/>
      <c r="N14" s="150"/>
      <c r="O14" s="150"/>
      <c r="P14" s="151"/>
    </row>
    <row r="15" spans="1:16" ht="15" x14ac:dyDescent="0.2">
      <c r="A15" s="137">
        <v>14</v>
      </c>
      <c r="B15" s="138"/>
      <c r="C15" s="150"/>
      <c r="D15" s="150"/>
      <c r="E15" s="150"/>
      <c r="F15" s="150"/>
      <c r="G15" s="150"/>
      <c r="H15" s="150"/>
      <c r="I15" s="150"/>
      <c r="J15" s="150"/>
      <c r="K15" s="150"/>
      <c r="L15" s="150"/>
      <c r="M15" s="150"/>
      <c r="N15" s="150"/>
      <c r="O15" s="150"/>
      <c r="P15" s="151"/>
    </row>
    <row r="16" spans="1:16" ht="15" x14ac:dyDescent="0.2">
      <c r="A16" s="137">
        <v>15</v>
      </c>
      <c r="B16" s="138"/>
      <c r="C16" s="150"/>
      <c r="D16" s="150"/>
      <c r="E16" s="150"/>
      <c r="F16" s="150"/>
      <c r="G16" s="150"/>
      <c r="H16" s="150"/>
      <c r="I16" s="150"/>
      <c r="J16" s="150"/>
      <c r="K16" s="150"/>
      <c r="L16" s="150"/>
      <c r="M16" s="150"/>
      <c r="N16" s="150"/>
      <c r="O16" s="150"/>
      <c r="P16" s="151"/>
    </row>
    <row r="17" spans="1:16" ht="15" x14ac:dyDescent="0.2">
      <c r="A17" s="137">
        <v>16</v>
      </c>
      <c r="B17" s="138"/>
      <c r="C17" s="150"/>
      <c r="D17" s="150"/>
      <c r="E17" s="150"/>
      <c r="F17" s="150"/>
      <c r="G17" s="150"/>
      <c r="H17" s="150"/>
      <c r="I17" s="150"/>
      <c r="J17" s="150"/>
      <c r="K17" s="150"/>
      <c r="L17" s="150"/>
      <c r="M17" s="150"/>
      <c r="N17" s="150"/>
      <c r="O17" s="150"/>
      <c r="P17" s="151"/>
    </row>
    <row r="18" spans="1:16" ht="15.75" thickBot="1" x14ac:dyDescent="0.25">
      <c r="A18" s="139">
        <v>17</v>
      </c>
      <c r="B18" s="140"/>
      <c r="C18" s="152"/>
      <c r="D18" s="152"/>
      <c r="E18" s="152"/>
      <c r="F18" s="152"/>
      <c r="G18" s="152"/>
      <c r="H18" s="152"/>
      <c r="I18" s="152"/>
      <c r="J18" s="152"/>
      <c r="K18" s="152"/>
      <c r="L18" s="152"/>
      <c r="M18" s="152"/>
      <c r="N18" s="152"/>
      <c r="O18" s="152"/>
      <c r="P18" s="153"/>
    </row>
    <row r="19" spans="1:16" ht="10.9" customHeight="1" thickBot="1" x14ac:dyDescent="0.25">
      <c r="A19" s="141"/>
      <c r="B19" s="141"/>
      <c r="C19" s="141"/>
      <c r="D19" s="141"/>
      <c r="E19" s="141"/>
      <c r="F19" s="141"/>
      <c r="G19" s="141"/>
      <c r="H19" s="141"/>
      <c r="I19" s="141"/>
      <c r="J19" s="141"/>
      <c r="K19" s="141"/>
      <c r="L19" s="141"/>
      <c r="M19" s="141"/>
      <c r="N19" s="141"/>
      <c r="O19" s="141"/>
      <c r="P19" s="141"/>
    </row>
    <row r="20" spans="1:16" ht="11.45" customHeight="1" x14ac:dyDescent="0.2">
      <c r="A20" s="311" t="s">
        <v>359</v>
      </c>
      <c r="B20" s="312"/>
      <c r="C20" s="312"/>
      <c r="D20" s="312"/>
      <c r="E20" s="312"/>
      <c r="F20" s="312"/>
      <c r="G20" s="312"/>
      <c r="H20" s="312"/>
      <c r="I20" s="313"/>
      <c r="J20" s="141"/>
      <c r="K20" s="141"/>
      <c r="L20" s="141"/>
      <c r="M20" s="141"/>
      <c r="N20" s="141"/>
      <c r="O20" s="141"/>
      <c r="P20" s="141"/>
    </row>
    <row r="21" spans="1:16" x14ac:dyDescent="0.2">
      <c r="A21" s="127" t="s">
        <v>360</v>
      </c>
      <c r="B21" s="314" t="s">
        <v>361</v>
      </c>
      <c r="C21" s="314"/>
      <c r="D21" s="314"/>
      <c r="E21" s="314"/>
      <c r="F21" s="314"/>
      <c r="G21" s="314"/>
      <c r="H21" s="314"/>
      <c r="I21" s="315"/>
      <c r="J21" s="141"/>
      <c r="K21" s="141"/>
      <c r="L21" s="141"/>
      <c r="M21" s="141"/>
      <c r="N21" s="141"/>
      <c r="O21" s="141"/>
      <c r="P21" s="141"/>
    </row>
    <row r="22" spans="1:16" x14ac:dyDescent="0.2">
      <c r="A22" s="127" t="s">
        <v>362</v>
      </c>
      <c r="B22" s="314" t="s">
        <v>363</v>
      </c>
      <c r="C22" s="314"/>
      <c r="D22" s="314"/>
      <c r="E22" s="314"/>
      <c r="F22" s="314"/>
      <c r="G22" s="314"/>
      <c r="H22" s="314"/>
      <c r="I22" s="315"/>
      <c r="J22" s="141"/>
      <c r="K22" s="141"/>
      <c r="L22" s="141"/>
      <c r="M22" s="141"/>
      <c r="N22" s="141"/>
      <c r="O22" s="141"/>
      <c r="P22" s="141"/>
    </row>
    <row r="23" spans="1:16" ht="15" thickBot="1" x14ac:dyDescent="0.25">
      <c r="A23" s="128" t="s">
        <v>364</v>
      </c>
      <c r="B23" s="316" t="s">
        <v>365</v>
      </c>
      <c r="C23" s="316"/>
      <c r="D23" s="316"/>
      <c r="E23" s="316"/>
      <c r="F23" s="316"/>
      <c r="G23" s="316"/>
      <c r="H23" s="316"/>
      <c r="I23" s="317"/>
      <c r="J23" s="141"/>
      <c r="K23" s="141"/>
      <c r="L23" s="141"/>
      <c r="M23" s="141"/>
      <c r="N23" s="141"/>
      <c r="O23" s="141"/>
      <c r="P23" s="141"/>
    </row>
    <row r="24" spans="1:16" ht="9" customHeight="1" x14ac:dyDescent="0.2">
      <c r="A24" s="142"/>
      <c r="B24" s="143"/>
      <c r="C24" s="143"/>
      <c r="D24" s="143"/>
      <c r="E24" s="143"/>
      <c r="F24" s="143"/>
      <c r="G24" s="143"/>
      <c r="H24" s="143"/>
      <c r="I24" s="143"/>
      <c r="J24" s="141"/>
      <c r="K24" s="141"/>
      <c r="L24" s="141"/>
      <c r="M24" s="141"/>
      <c r="N24" s="141"/>
      <c r="O24" s="141"/>
      <c r="P24" s="141"/>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LIBERTAD VIGILADA SRPA&amp;R&amp;"Arial,Normal"&amp;10F10.A20.G27.P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51</v>
      </c>
      <c r="E1" s="16" t="s">
        <v>44</v>
      </c>
    </row>
    <row r="2" spans="1:5" x14ac:dyDescent="0.25">
      <c r="A2" s="4" t="s">
        <v>32</v>
      </c>
      <c r="B2" s="4" t="s">
        <v>28</v>
      </c>
      <c r="C2" s="17" t="s">
        <v>30</v>
      </c>
      <c r="D2" s="3" t="s">
        <v>49</v>
      </c>
      <c r="E2" s="4" t="s">
        <v>53</v>
      </c>
    </row>
    <row r="3" spans="1:5" x14ac:dyDescent="0.25">
      <c r="A3" s="4" t="s">
        <v>33</v>
      </c>
      <c r="B3" s="4" t="s">
        <v>29</v>
      </c>
      <c r="D3" s="3" t="s">
        <v>50</v>
      </c>
      <c r="E3" s="4" t="s">
        <v>54</v>
      </c>
    </row>
    <row r="4" spans="1:5" x14ac:dyDescent="0.25">
      <c r="A4" s="4" t="s">
        <v>34</v>
      </c>
      <c r="B4" s="21" t="s">
        <v>55</v>
      </c>
      <c r="D4" s="20" t="s">
        <v>47</v>
      </c>
      <c r="E4" s="4" t="s">
        <v>364</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2022-04-01T16:27:05Z</cp:lastPrinted>
  <dcterms:created xsi:type="dcterms:W3CDTF">2019-01-30T14:18:32Z</dcterms:created>
  <dcterms:modified xsi:type="dcterms:W3CDTF">2022-04-01T16:27:36Z</dcterms:modified>
</cp:coreProperties>
</file>