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24226"/>
  <mc:AlternateContent xmlns:mc="http://schemas.openxmlformats.org/markup-compatibility/2006">
    <mc:Choice Requires="x15">
      <x15ac:absPath xmlns:x15ac="http://schemas.microsoft.com/office/spreadsheetml/2010/11/ac" url="D:\Cesar.Rodriguez\Sonia\Proteccion\"/>
    </mc:Choice>
  </mc:AlternateContent>
  <xr:revisionPtr revIDLastSave="0" documentId="13_ncr:1_{D3A13616-0533-4920-B02D-80E55512D076}" xr6:coauthVersionLast="45" xr6:coauthVersionMax="45" xr10:uidLastSave="{00000000-0000-0000-0000-000000000000}"/>
  <bookViews>
    <workbookView xWindow="-120" yWindow="-120" windowWidth="29040" windowHeight="15840" xr2:uid="{00000000-000D-0000-FFFF-FFFF00000000}"/>
  </bookViews>
  <sheets>
    <sheet name="Requerimientos" sheetId="1" r:id="rId1"/>
    <sheet name="Instrucciones para diligenciar" sheetId="2" r:id="rId2"/>
    <sheet name="Listas" sheetId="6" state="hidden" r:id="rId3"/>
  </sheets>
  <externalReferences>
    <externalReference r:id="rId4"/>
  </externalReferences>
  <definedNames>
    <definedName name="Amazonas">#REF!</definedName>
    <definedName name="Antioquia">#REF!</definedName>
    <definedName name="Arauca">#REF!</definedName>
    <definedName name="_xlnm.Print_Area" localSheetId="1">'Instrucciones para diligenciar'!$A$1:$O$48</definedName>
    <definedName name="_xlnm.Print_Area" localSheetId="0">Requerimientos!$A:$AH</definedName>
    <definedName name="Atlántico">#REF!</definedName>
    <definedName name="Bienestarina">Listas!$F$57:$F$77</definedName>
    <definedName name="Bogotá">#REF!</definedName>
    <definedName name="Bolívar">#REF!</definedName>
    <definedName name="Boyacá">#REF!</definedName>
    <definedName name="Caldas">#REF!</definedName>
    <definedName name="Caquetá">#REF!</definedName>
    <definedName name="Casanare">#REF!</definedName>
    <definedName name="Cauca">#REF!</definedName>
    <definedName name="Centro_de_Emergencia_RDComponente_Técnico">Listas!#REF!</definedName>
    <definedName name="Cesar">#REF!</definedName>
    <definedName name="Chocó">#REF!</definedName>
    <definedName name="Componente_Administrativo">Listas!$F$193:$F$250</definedName>
    <definedName name="Componente_Financiero">Listas!$F$38:$F$56</definedName>
    <definedName name="Componente_Legal">Listas!$F$31:$F$37</definedName>
    <definedName name="Componente_Técnico">Listas!$F$100:$F$192</definedName>
    <definedName name="Córdoba">#REF!</definedName>
    <definedName name="Cundinamarca">#REF!</definedName>
    <definedName name="Dotación_adquirida_o_recibida_por_el_contratista">Listas!$F$17:$F$30</definedName>
    <definedName name="Eje_Ambiental">Listas!$F$82:$F$87</definedName>
    <definedName name="Eje_de_Calidad">Listas!$F$88:$F$93</definedName>
    <definedName name="Eje_de_Seguridad_y_Salud_en_el_Trabajo">Listas!$F$94:$F$99</definedName>
    <definedName name="Eje_Seguridad_de_la_Información">Listas!$F$78:$F$81</definedName>
    <definedName name="Generales">Listas!$F$2:$F$16</definedName>
    <definedName name="Guainía">#REF!</definedName>
    <definedName name="Guaviare">#REF!</definedName>
    <definedName name="Huila">#REF!</definedName>
    <definedName name="La_Guajira">#REF!</definedName>
    <definedName name="Magdalena">#REF!</definedName>
    <definedName name="Meta">#REF!</definedName>
    <definedName name="MOD">#REF!</definedName>
    <definedName name="Nariño">#REF!</definedName>
    <definedName name="Norte_de_Santander">#REF!</definedName>
    <definedName name="POB">#REF!</definedName>
    <definedName name="Putumayo">#REF!</definedName>
    <definedName name="Quindío">#REF!</definedName>
    <definedName name="Risaralda">#REF!</definedName>
    <definedName name="San_Andrés">#REF!</definedName>
    <definedName name="Santander">#REF!</definedName>
    <definedName name="Sucre">#REF!</definedName>
    <definedName name="Tolima">#REF!</definedName>
    <definedName name="Valle">#REF!</definedName>
    <definedName name="Vaupés">#REF!</definedName>
    <definedName name="Vich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01" i="1" l="1"/>
  <c r="W401" i="1"/>
  <c r="V401" i="1"/>
  <c r="U401" i="1"/>
  <c r="T401" i="1"/>
  <c r="S401" i="1"/>
  <c r="R401" i="1"/>
  <c r="Q401" i="1"/>
  <c r="P401" i="1"/>
  <c r="O401" i="1"/>
  <c r="N401" i="1"/>
  <c r="M401" i="1"/>
  <c r="L401" i="1"/>
  <c r="K401" i="1"/>
  <c r="J401" i="1"/>
  <c r="I401" i="1"/>
  <c r="H401" i="1"/>
  <c r="G401" i="1"/>
  <c r="F401" i="1"/>
  <c r="E401" i="1"/>
  <c r="D401" i="1"/>
  <c r="C401" i="1"/>
  <c r="B401" i="1"/>
  <c r="X400" i="1"/>
  <c r="W400" i="1"/>
  <c r="V400" i="1"/>
  <c r="U400" i="1"/>
  <c r="T400" i="1"/>
  <c r="S400" i="1"/>
  <c r="R400" i="1"/>
  <c r="Q400" i="1"/>
  <c r="P400" i="1"/>
  <c r="O400" i="1"/>
  <c r="N400" i="1"/>
  <c r="M400" i="1"/>
  <c r="L400" i="1"/>
  <c r="K400" i="1"/>
  <c r="J400" i="1"/>
  <c r="I400" i="1"/>
  <c r="H400" i="1"/>
  <c r="G400" i="1"/>
  <c r="F400" i="1"/>
  <c r="E400" i="1"/>
  <c r="D400" i="1"/>
  <c r="C400" i="1"/>
  <c r="B400" i="1"/>
  <c r="X399" i="1"/>
  <c r="W399" i="1"/>
  <c r="V399" i="1"/>
  <c r="U399" i="1"/>
  <c r="T399" i="1"/>
  <c r="S399" i="1"/>
  <c r="R399" i="1"/>
  <c r="Q399" i="1"/>
  <c r="P399" i="1"/>
  <c r="O399" i="1"/>
  <c r="N399" i="1"/>
  <c r="M399" i="1"/>
  <c r="L399" i="1"/>
  <c r="K399" i="1"/>
  <c r="J399" i="1"/>
  <c r="I399" i="1"/>
  <c r="H399" i="1"/>
  <c r="G399" i="1"/>
  <c r="F399" i="1"/>
  <c r="E399" i="1"/>
  <c r="D399" i="1"/>
  <c r="C399" i="1"/>
  <c r="B399" i="1"/>
  <c r="X398" i="1"/>
  <c r="W398" i="1"/>
  <c r="V398" i="1"/>
  <c r="U398" i="1"/>
  <c r="T398" i="1"/>
  <c r="S398" i="1"/>
  <c r="R398" i="1"/>
  <c r="Q398" i="1"/>
  <c r="P398" i="1"/>
  <c r="O398" i="1"/>
  <c r="N398" i="1"/>
  <c r="M398" i="1"/>
  <c r="L398" i="1"/>
  <c r="K398" i="1"/>
  <c r="J398" i="1"/>
  <c r="I398" i="1"/>
  <c r="H398" i="1"/>
  <c r="G398" i="1"/>
  <c r="F398" i="1"/>
  <c r="E398" i="1"/>
  <c r="D398" i="1"/>
  <c r="C398" i="1"/>
  <c r="B398" i="1"/>
  <c r="X397" i="1"/>
  <c r="W397" i="1"/>
  <c r="V397" i="1"/>
  <c r="U397" i="1"/>
  <c r="T397" i="1"/>
  <c r="S397" i="1"/>
  <c r="R397" i="1"/>
  <c r="Q397" i="1"/>
  <c r="P397" i="1"/>
  <c r="O397" i="1"/>
  <c r="N397" i="1"/>
  <c r="M397" i="1"/>
  <c r="L397" i="1"/>
  <c r="K397" i="1"/>
  <c r="J397" i="1"/>
  <c r="I397" i="1"/>
  <c r="H397" i="1"/>
  <c r="G397" i="1"/>
  <c r="F397" i="1"/>
  <c r="E397" i="1"/>
  <c r="D397" i="1"/>
  <c r="C397" i="1"/>
  <c r="B397" i="1"/>
  <c r="X396" i="1"/>
  <c r="W396" i="1"/>
  <c r="V396" i="1"/>
  <c r="U396" i="1"/>
  <c r="T396" i="1"/>
  <c r="S396" i="1"/>
  <c r="R396" i="1"/>
  <c r="Q396" i="1"/>
  <c r="P396" i="1"/>
  <c r="O396" i="1"/>
  <c r="N396" i="1"/>
  <c r="M396" i="1"/>
  <c r="L396" i="1"/>
  <c r="K396" i="1"/>
  <c r="J396" i="1"/>
  <c r="I396" i="1"/>
  <c r="H396" i="1"/>
  <c r="G396" i="1"/>
  <c r="F396" i="1"/>
  <c r="E396" i="1"/>
  <c r="D396" i="1"/>
  <c r="C396" i="1"/>
  <c r="B396" i="1"/>
  <c r="X395" i="1"/>
  <c r="W395" i="1"/>
  <c r="V395" i="1"/>
  <c r="U395" i="1"/>
  <c r="T395" i="1"/>
  <c r="S395" i="1"/>
  <c r="R395" i="1"/>
  <c r="Q395" i="1"/>
  <c r="P395" i="1"/>
  <c r="O395" i="1"/>
  <c r="N395" i="1"/>
  <c r="M395" i="1"/>
  <c r="L395" i="1"/>
  <c r="K395" i="1"/>
  <c r="J395" i="1"/>
  <c r="I395" i="1"/>
  <c r="H395" i="1"/>
  <c r="G395" i="1"/>
  <c r="F395" i="1"/>
  <c r="E395" i="1"/>
  <c r="D395" i="1"/>
  <c r="C395" i="1"/>
  <c r="B395" i="1"/>
  <c r="X394" i="1"/>
  <c r="W394" i="1"/>
  <c r="V394" i="1"/>
  <c r="U394" i="1"/>
  <c r="T394" i="1"/>
  <c r="S394" i="1"/>
  <c r="R394" i="1"/>
  <c r="Q394" i="1"/>
  <c r="P394" i="1"/>
  <c r="O394" i="1"/>
  <c r="N394" i="1"/>
  <c r="M394" i="1"/>
  <c r="L394" i="1"/>
  <c r="K394" i="1"/>
  <c r="J394" i="1"/>
  <c r="I394" i="1"/>
  <c r="H394" i="1"/>
  <c r="G394" i="1"/>
  <c r="F394" i="1"/>
  <c r="E394" i="1"/>
  <c r="D394" i="1"/>
  <c r="C394" i="1"/>
  <c r="B394" i="1"/>
  <c r="X393" i="1"/>
  <c r="W393" i="1"/>
  <c r="V393" i="1"/>
  <c r="U393" i="1"/>
  <c r="T393" i="1"/>
  <c r="S393" i="1"/>
  <c r="R393" i="1"/>
  <c r="Q393" i="1"/>
  <c r="P393" i="1"/>
  <c r="O393" i="1"/>
  <c r="N393" i="1"/>
  <c r="M393" i="1"/>
  <c r="L393" i="1"/>
  <c r="K393" i="1"/>
  <c r="J393" i="1"/>
  <c r="I393" i="1"/>
  <c r="H393" i="1"/>
  <c r="G393" i="1"/>
  <c r="F393" i="1"/>
  <c r="E393" i="1"/>
  <c r="D393" i="1"/>
  <c r="C393" i="1"/>
  <c r="B393" i="1"/>
  <c r="X392" i="1"/>
  <c r="W392" i="1"/>
  <c r="V392" i="1"/>
  <c r="U392" i="1"/>
  <c r="T392" i="1"/>
  <c r="S392" i="1"/>
  <c r="R392" i="1"/>
  <c r="Q392" i="1"/>
  <c r="P392" i="1"/>
  <c r="O392" i="1"/>
  <c r="N392" i="1"/>
  <c r="M392" i="1"/>
  <c r="L392" i="1"/>
  <c r="K392" i="1"/>
  <c r="J392" i="1"/>
  <c r="I392" i="1"/>
  <c r="H392" i="1"/>
  <c r="G392" i="1"/>
  <c r="F392" i="1"/>
  <c r="E392" i="1"/>
  <c r="D392" i="1"/>
  <c r="C392" i="1"/>
  <c r="B392" i="1"/>
  <c r="X391" i="1"/>
  <c r="W391" i="1"/>
  <c r="V391" i="1"/>
  <c r="U391" i="1"/>
  <c r="T391" i="1"/>
  <c r="S391" i="1"/>
  <c r="R391" i="1"/>
  <c r="Q391" i="1"/>
  <c r="P391" i="1"/>
  <c r="O391" i="1"/>
  <c r="N391" i="1"/>
  <c r="M391" i="1"/>
  <c r="L391" i="1"/>
  <c r="K391" i="1"/>
  <c r="J391" i="1"/>
  <c r="I391" i="1"/>
  <c r="H391" i="1"/>
  <c r="G391" i="1"/>
  <c r="F391" i="1"/>
  <c r="E391" i="1"/>
  <c r="D391" i="1"/>
  <c r="C391" i="1"/>
  <c r="B391" i="1"/>
  <c r="X390" i="1"/>
  <c r="W390" i="1"/>
  <c r="V390" i="1"/>
  <c r="U390" i="1"/>
  <c r="T390" i="1"/>
  <c r="S390" i="1"/>
  <c r="R390" i="1"/>
  <c r="Q390" i="1"/>
  <c r="P390" i="1"/>
  <c r="O390" i="1"/>
  <c r="N390" i="1"/>
  <c r="M390" i="1"/>
  <c r="L390" i="1"/>
  <c r="K390" i="1"/>
  <c r="J390" i="1"/>
  <c r="I390" i="1"/>
  <c r="H390" i="1"/>
  <c r="G390" i="1"/>
  <c r="F390" i="1"/>
  <c r="E390" i="1"/>
  <c r="D390" i="1"/>
  <c r="C390" i="1"/>
  <c r="B390" i="1"/>
  <c r="X389" i="1"/>
  <c r="W389" i="1"/>
  <c r="V389" i="1"/>
  <c r="U389" i="1"/>
  <c r="T389" i="1"/>
  <c r="S389" i="1"/>
  <c r="R389" i="1"/>
  <c r="Q389" i="1"/>
  <c r="P389" i="1"/>
  <c r="O389" i="1"/>
  <c r="N389" i="1"/>
  <c r="M389" i="1"/>
  <c r="L389" i="1"/>
  <c r="K389" i="1"/>
  <c r="J389" i="1"/>
  <c r="I389" i="1"/>
  <c r="H389" i="1"/>
  <c r="G389" i="1"/>
  <c r="F389" i="1"/>
  <c r="E389" i="1"/>
  <c r="D389" i="1"/>
  <c r="C389" i="1"/>
  <c r="B389" i="1"/>
  <c r="X388" i="1"/>
  <c r="W388" i="1"/>
  <c r="V388" i="1"/>
  <c r="U388" i="1"/>
  <c r="T388" i="1"/>
  <c r="S388" i="1"/>
  <c r="R388" i="1"/>
  <c r="Q388" i="1"/>
  <c r="P388" i="1"/>
  <c r="O388" i="1"/>
  <c r="N388" i="1"/>
  <c r="M388" i="1"/>
  <c r="L388" i="1"/>
  <c r="K388" i="1"/>
  <c r="J388" i="1"/>
  <c r="I388" i="1"/>
  <c r="H388" i="1"/>
  <c r="G388" i="1"/>
  <c r="F388" i="1"/>
  <c r="E388" i="1"/>
  <c r="D388" i="1"/>
  <c r="C388" i="1"/>
  <c r="B388" i="1"/>
  <c r="X387" i="1"/>
  <c r="W387" i="1"/>
  <c r="V387" i="1"/>
  <c r="U387" i="1"/>
  <c r="T387" i="1"/>
  <c r="S387" i="1"/>
  <c r="R387" i="1"/>
  <c r="Q387" i="1"/>
  <c r="P387" i="1"/>
  <c r="O387" i="1"/>
  <c r="N387" i="1"/>
  <c r="M387" i="1"/>
  <c r="L387" i="1"/>
  <c r="K387" i="1"/>
  <c r="J387" i="1"/>
  <c r="I387" i="1"/>
  <c r="H387" i="1"/>
  <c r="G387" i="1"/>
  <c r="F387" i="1"/>
  <c r="E387" i="1"/>
  <c r="D387" i="1"/>
  <c r="C387" i="1"/>
  <c r="B387" i="1"/>
  <c r="X386" i="1"/>
  <c r="W386" i="1"/>
  <c r="V386" i="1"/>
  <c r="U386" i="1"/>
  <c r="T386" i="1"/>
  <c r="S386" i="1"/>
  <c r="R386" i="1"/>
  <c r="Q386" i="1"/>
  <c r="P386" i="1"/>
  <c r="O386" i="1"/>
  <c r="N386" i="1"/>
  <c r="M386" i="1"/>
  <c r="L386" i="1"/>
  <c r="K386" i="1"/>
  <c r="J386" i="1"/>
  <c r="I386" i="1"/>
  <c r="H386" i="1"/>
  <c r="G386" i="1"/>
  <c r="F386" i="1"/>
  <c r="E386" i="1"/>
  <c r="D386" i="1"/>
  <c r="C386" i="1"/>
  <c r="B386" i="1"/>
  <c r="X385" i="1"/>
  <c r="W385" i="1"/>
  <c r="V385" i="1"/>
  <c r="U385" i="1"/>
  <c r="T385" i="1"/>
  <c r="S385" i="1"/>
  <c r="R385" i="1"/>
  <c r="Q385" i="1"/>
  <c r="P385" i="1"/>
  <c r="O385" i="1"/>
  <c r="N385" i="1"/>
  <c r="M385" i="1"/>
  <c r="L385" i="1"/>
  <c r="K385" i="1"/>
  <c r="J385" i="1"/>
  <c r="I385" i="1"/>
  <c r="H385" i="1"/>
  <c r="G385" i="1"/>
  <c r="F385" i="1"/>
  <c r="E385" i="1"/>
  <c r="D385" i="1"/>
  <c r="C385" i="1"/>
  <c r="B385" i="1"/>
  <c r="X384" i="1"/>
  <c r="W384" i="1"/>
  <c r="V384" i="1"/>
  <c r="U384" i="1"/>
  <c r="T384" i="1"/>
  <c r="S384" i="1"/>
  <c r="R384" i="1"/>
  <c r="Q384" i="1"/>
  <c r="P384" i="1"/>
  <c r="O384" i="1"/>
  <c r="N384" i="1"/>
  <c r="M384" i="1"/>
  <c r="L384" i="1"/>
  <c r="K384" i="1"/>
  <c r="J384" i="1"/>
  <c r="I384" i="1"/>
  <c r="H384" i="1"/>
  <c r="G384" i="1"/>
  <c r="F384" i="1"/>
  <c r="E384" i="1"/>
  <c r="D384" i="1"/>
  <c r="C384" i="1"/>
  <c r="B384" i="1"/>
  <c r="X383" i="1"/>
  <c r="W383" i="1"/>
  <c r="V383" i="1"/>
  <c r="U383" i="1"/>
  <c r="T383" i="1"/>
  <c r="S383" i="1"/>
  <c r="R383" i="1"/>
  <c r="Q383" i="1"/>
  <c r="P383" i="1"/>
  <c r="O383" i="1"/>
  <c r="N383" i="1"/>
  <c r="M383" i="1"/>
  <c r="L383" i="1"/>
  <c r="K383" i="1"/>
  <c r="J383" i="1"/>
  <c r="I383" i="1"/>
  <c r="H383" i="1"/>
  <c r="G383" i="1"/>
  <c r="F383" i="1"/>
  <c r="E383" i="1"/>
  <c r="D383" i="1"/>
  <c r="C383" i="1"/>
  <c r="B383" i="1"/>
  <c r="X382" i="1"/>
  <c r="W382" i="1"/>
  <c r="V382" i="1"/>
  <c r="U382" i="1"/>
  <c r="T382" i="1"/>
  <c r="S382" i="1"/>
  <c r="R382" i="1"/>
  <c r="Q382" i="1"/>
  <c r="P382" i="1"/>
  <c r="O382" i="1"/>
  <c r="N382" i="1"/>
  <c r="M382" i="1"/>
  <c r="L382" i="1"/>
  <c r="K382" i="1"/>
  <c r="J382" i="1"/>
  <c r="I382" i="1"/>
  <c r="H382" i="1"/>
  <c r="G382" i="1"/>
  <c r="F382" i="1"/>
  <c r="E382" i="1"/>
  <c r="D382" i="1"/>
  <c r="C382" i="1"/>
  <c r="B382" i="1"/>
  <c r="X381" i="1"/>
  <c r="W381" i="1"/>
  <c r="V381" i="1"/>
  <c r="U381" i="1"/>
  <c r="T381" i="1"/>
  <c r="S381" i="1"/>
  <c r="R381" i="1"/>
  <c r="Q381" i="1"/>
  <c r="P381" i="1"/>
  <c r="O381" i="1"/>
  <c r="N381" i="1"/>
  <c r="M381" i="1"/>
  <c r="L381" i="1"/>
  <c r="K381" i="1"/>
  <c r="J381" i="1"/>
  <c r="I381" i="1"/>
  <c r="H381" i="1"/>
  <c r="G381" i="1"/>
  <c r="F381" i="1"/>
  <c r="E381" i="1"/>
  <c r="D381" i="1"/>
  <c r="C381" i="1"/>
  <c r="B381" i="1"/>
  <c r="X380" i="1"/>
  <c r="W380" i="1"/>
  <c r="V380" i="1"/>
  <c r="U380" i="1"/>
  <c r="T380" i="1"/>
  <c r="S380" i="1"/>
  <c r="R380" i="1"/>
  <c r="Q380" i="1"/>
  <c r="P380" i="1"/>
  <c r="O380" i="1"/>
  <c r="N380" i="1"/>
  <c r="M380" i="1"/>
  <c r="L380" i="1"/>
  <c r="K380" i="1"/>
  <c r="J380" i="1"/>
  <c r="I380" i="1"/>
  <c r="H380" i="1"/>
  <c r="G380" i="1"/>
  <c r="F380" i="1"/>
  <c r="E380" i="1"/>
  <c r="D380" i="1"/>
  <c r="C380" i="1"/>
  <c r="B380" i="1"/>
  <c r="X379" i="1"/>
  <c r="W379" i="1"/>
  <c r="V379" i="1"/>
  <c r="U379" i="1"/>
  <c r="T379" i="1"/>
  <c r="S379" i="1"/>
  <c r="R379" i="1"/>
  <c r="Q379" i="1"/>
  <c r="P379" i="1"/>
  <c r="O379" i="1"/>
  <c r="N379" i="1"/>
  <c r="M379" i="1"/>
  <c r="L379" i="1"/>
  <c r="K379" i="1"/>
  <c r="J379" i="1"/>
  <c r="I379" i="1"/>
  <c r="H379" i="1"/>
  <c r="G379" i="1"/>
  <c r="F379" i="1"/>
  <c r="E379" i="1"/>
  <c r="D379" i="1"/>
  <c r="C379" i="1"/>
  <c r="B379" i="1"/>
  <c r="X378" i="1"/>
  <c r="W378" i="1"/>
  <c r="V378" i="1"/>
  <c r="U378" i="1"/>
  <c r="T378" i="1"/>
  <c r="S378" i="1"/>
  <c r="R378" i="1"/>
  <c r="Q378" i="1"/>
  <c r="P378" i="1"/>
  <c r="O378" i="1"/>
  <c r="N378" i="1"/>
  <c r="M378" i="1"/>
  <c r="L378" i="1"/>
  <c r="K378" i="1"/>
  <c r="J378" i="1"/>
  <c r="I378" i="1"/>
  <c r="H378" i="1"/>
  <c r="G378" i="1"/>
  <c r="F378" i="1"/>
  <c r="E378" i="1"/>
  <c r="D378" i="1"/>
  <c r="C378" i="1"/>
  <c r="B378" i="1"/>
  <c r="X377" i="1"/>
  <c r="W377" i="1"/>
  <c r="V377" i="1"/>
  <c r="U377" i="1"/>
  <c r="T377" i="1"/>
  <c r="S377" i="1"/>
  <c r="R377" i="1"/>
  <c r="Q377" i="1"/>
  <c r="P377" i="1"/>
  <c r="O377" i="1"/>
  <c r="N377" i="1"/>
  <c r="M377" i="1"/>
  <c r="L377" i="1"/>
  <c r="K377" i="1"/>
  <c r="J377" i="1"/>
  <c r="I377" i="1"/>
  <c r="H377" i="1"/>
  <c r="G377" i="1"/>
  <c r="F377" i="1"/>
  <c r="E377" i="1"/>
  <c r="D377" i="1"/>
  <c r="C377" i="1"/>
  <c r="B377" i="1"/>
  <c r="X376" i="1"/>
  <c r="W376" i="1"/>
  <c r="V376" i="1"/>
  <c r="U376" i="1"/>
  <c r="T376" i="1"/>
  <c r="S376" i="1"/>
  <c r="R376" i="1"/>
  <c r="Q376" i="1"/>
  <c r="P376" i="1"/>
  <c r="O376" i="1"/>
  <c r="N376" i="1"/>
  <c r="M376" i="1"/>
  <c r="L376" i="1"/>
  <c r="K376" i="1"/>
  <c r="J376" i="1"/>
  <c r="I376" i="1"/>
  <c r="H376" i="1"/>
  <c r="G376" i="1"/>
  <c r="F376" i="1"/>
  <c r="E376" i="1"/>
  <c r="D376" i="1"/>
  <c r="C376" i="1"/>
  <c r="B376" i="1"/>
  <c r="X375" i="1"/>
  <c r="W375" i="1"/>
  <c r="V375" i="1"/>
  <c r="U375" i="1"/>
  <c r="T375" i="1"/>
  <c r="S375" i="1"/>
  <c r="R375" i="1"/>
  <c r="Q375" i="1"/>
  <c r="P375" i="1"/>
  <c r="O375" i="1"/>
  <c r="N375" i="1"/>
  <c r="M375" i="1"/>
  <c r="L375" i="1"/>
  <c r="K375" i="1"/>
  <c r="J375" i="1"/>
  <c r="I375" i="1"/>
  <c r="H375" i="1"/>
  <c r="G375" i="1"/>
  <c r="F375" i="1"/>
  <c r="E375" i="1"/>
  <c r="D375" i="1"/>
  <c r="C375" i="1"/>
  <c r="B375" i="1"/>
  <c r="X374" i="1"/>
  <c r="W374" i="1"/>
  <c r="V374" i="1"/>
  <c r="U374" i="1"/>
  <c r="T374" i="1"/>
  <c r="S374" i="1"/>
  <c r="R374" i="1"/>
  <c r="Q374" i="1"/>
  <c r="P374" i="1"/>
  <c r="O374" i="1"/>
  <c r="N374" i="1"/>
  <c r="M374" i="1"/>
  <c r="L374" i="1"/>
  <c r="K374" i="1"/>
  <c r="J374" i="1"/>
  <c r="I374" i="1"/>
  <c r="H374" i="1"/>
  <c r="G374" i="1"/>
  <c r="F374" i="1"/>
  <c r="E374" i="1"/>
  <c r="D374" i="1"/>
  <c r="C374" i="1"/>
  <c r="B374" i="1"/>
  <c r="X373" i="1"/>
  <c r="W373" i="1"/>
  <c r="V373" i="1"/>
  <c r="U373" i="1"/>
  <c r="T373" i="1"/>
  <c r="S373" i="1"/>
  <c r="R373" i="1"/>
  <c r="Q373" i="1"/>
  <c r="P373" i="1"/>
  <c r="O373" i="1"/>
  <c r="N373" i="1"/>
  <c r="M373" i="1"/>
  <c r="L373" i="1"/>
  <c r="K373" i="1"/>
  <c r="J373" i="1"/>
  <c r="I373" i="1"/>
  <c r="H373" i="1"/>
  <c r="G373" i="1"/>
  <c r="F373" i="1"/>
  <c r="E373" i="1"/>
  <c r="D373" i="1"/>
  <c r="C373" i="1"/>
  <c r="B373" i="1"/>
  <c r="X372" i="1"/>
  <c r="W372" i="1"/>
  <c r="V372" i="1"/>
  <c r="U372" i="1"/>
  <c r="T372" i="1"/>
  <c r="S372" i="1"/>
  <c r="R372" i="1"/>
  <c r="Q372" i="1"/>
  <c r="P372" i="1"/>
  <c r="O372" i="1"/>
  <c r="N372" i="1"/>
  <c r="M372" i="1"/>
  <c r="L372" i="1"/>
  <c r="K372" i="1"/>
  <c r="J372" i="1"/>
  <c r="I372" i="1"/>
  <c r="H372" i="1"/>
  <c r="G372" i="1"/>
  <c r="F372" i="1"/>
  <c r="E372" i="1"/>
  <c r="D372" i="1"/>
  <c r="C372" i="1"/>
  <c r="B372" i="1"/>
  <c r="X371" i="1"/>
  <c r="W371" i="1"/>
  <c r="V371" i="1"/>
  <c r="U371" i="1"/>
  <c r="T371" i="1"/>
  <c r="S371" i="1"/>
  <c r="R371" i="1"/>
  <c r="Q371" i="1"/>
  <c r="P371" i="1"/>
  <c r="O371" i="1"/>
  <c r="N371" i="1"/>
  <c r="M371" i="1"/>
  <c r="L371" i="1"/>
  <c r="K371" i="1"/>
  <c r="J371" i="1"/>
  <c r="I371" i="1"/>
  <c r="H371" i="1"/>
  <c r="G371" i="1"/>
  <c r="F371" i="1"/>
  <c r="E371" i="1"/>
  <c r="D371" i="1"/>
  <c r="C371" i="1"/>
  <c r="B371" i="1"/>
  <c r="X370" i="1"/>
  <c r="W370" i="1"/>
  <c r="V370" i="1"/>
  <c r="U370" i="1"/>
  <c r="T370" i="1"/>
  <c r="S370" i="1"/>
  <c r="R370" i="1"/>
  <c r="Q370" i="1"/>
  <c r="P370" i="1"/>
  <c r="O370" i="1"/>
  <c r="N370" i="1"/>
  <c r="M370" i="1"/>
  <c r="L370" i="1"/>
  <c r="K370" i="1"/>
  <c r="J370" i="1"/>
  <c r="I370" i="1"/>
  <c r="H370" i="1"/>
  <c r="G370" i="1"/>
  <c r="F370" i="1"/>
  <c r="E370" i="1"/>
  <c r="D370" i="1"/>
  <c r="C370" i="1"/>
  <c r="B370" i="1"/>
  <c r="X369" i="1"/>
  <c r="W369" i="1"/>
  <c r="V369" i="1"/>
  <c r="U369" i="1"/>
  <c r="T369" i="1"/>
  <c r="S369" i="1"/>
  <c r="R369" i="1"/>
  <c r="Q369" i="1"/>
  <c r="P369" i="1"/>
  <c r="O369" i="1"/>
  <c r="N369" i="1"/>
  <c r="M369" i="1"/>
  <c r="L369" i="1"/>
  <c r="K369" i="1"/>
  <c r="J369" i="1"/>
  <c r="I369" i="1"/>
  <c r="H369" i="1"/>
  <c r="G369" i="1"/>
  <c r="F369" i="1"/>
  <c r="E369" i="1"/>
  <c r="D369" i="1"/>
  <c r="C369" i="1"/>
  <c r="B369" i="1"/>
  <c r="X368" i="1"/>
  <c r="W368" i="1"/>
  <c r="V368" i="1"/>
  <c r="U368" i="1"/>
  <c r="T368" i="1"/>
  <c r="S368" i="1"/>
  <c r="R368" i="1"/>
  <c r="Q368" i="1"/>
  <c r="P368" i="1"/>
  <c r="O368" i="1"/>
  <c r="N368" i="1"/>
  <c r="M368" i="1"/>
  <c r="L368" i="1"/>
  <c r="K368" i="1"/>
  <c r="J368" i="1"/>
  <c r="I368" i="1"/>
  <c r="H368" i="1"/>
  <c r="G368" i="1"/>
  <c r="F368" i="1"/>
  <c r="E368" i="1"/>
  <c r="D368" i="1"/>
  <c r="C368" i="1"/>
  <c r="B368" i="1"/>
  <c r="X367" i="1"/>
  <c r="W367" i="1"/>
  <c r="V367" i="1"/>
  <c r="U367" i="1"/>
  <c r="T367" i="1"/>
  <c r="S367" i="1"/>
  <c r="R367" i="1"/>
  <c r="Q367" i="1"/>
  <c r="P367" i="1"/>
  <c r="O367" i="1"/>
  <c r="N367" i="1"/>
  <c r="M367" i="1"/>
  <c r="L367" i="1"/>
  <c r="K367" i="1"/>
  <c r="J367" i="1"/>
  <c r="I367" i="1"/>
  <c r="H367" i="1"/>
  <c r="G367" i="1"/>
  <c r="F367" i="1"/>
  <c r="E367" i="1"/>
  <c r="D367" i="1"/>
  <c r="C367" i="1"/>
  <c r="B367" i="1"/>
  <c r="X366" i="1"/>
  <c r="W366" i="1"/>
  <c r="V366" i="1"/>
  <c r="U366" i="1"/>
  <c r="T366" i="1"/>
  <c r="S366" i="1"/>
  <c r="R366" i="1"/>
  <c r="Q366" i="1"/>
  <c r="P366" i="1"/>
  <c r="O366" i="1"/>
  <c r="N366" i="1"/>
  <c r="M366" i="1"/>
  <c r="L366" i="1"/>
  <c r="K366" i="1"/>
  <c r="J366" i="1"/>
  <c r="I366" i="1"/>
  <c r="H366" i="1"/>
  <c r="G366" i="1"/>
  <c r="F366" i="1"/>
  <c r="E366" i="1"/>
  <c r="D366" i="1"/>
  <c r="C366" i="1"/>
  <c r="B366" i="1"/>
  <c r="X365" i="1"/>
  <c r="W365" i="1"/>
  <c r="V365" i="1"/>
  <c r="U365" i="1"/>
  <c r="T365" i="1"/>
  <c r="S365" i="1"/>
  <c r="R365" i="1"/>
  <c r="Q365" i="1"/>
  <c r="P365" i="1"/>
  <c r="O365" i="1"/>
  <c r="N365" i="1"/>
  <c r="M365" i="1"/>
  <c r="L365" i="1"/>
  <c r="K365" i="1"/>
  <c r="J365" i="1"/>
  <c r="I365" i="1"/>
  <c r="H365" i="1"/>
  <c r="G365" i="1"/>
  <c r="F365" i="1"/>
  <c r="E365" i="1"/>
  <c r="D365" i="1"/>
  <c r="C365" i="1"/>
  <c r="B365" i="1"/>
  <c r="X364" i="1"/>
  <c r="W364" i="1"/>
  <c r="V364" i="1"/>
  <c r="U364" i="1"/>
  <c r="T364" i="1"/>
  <c r="S364" i="1"/>
  <c r="R364" i="1"/>
  <c r="Q364" i="1"/>
  <c r="P364" i="1"/>
  <c r="O364" i="1"/>
  <c r="N364" i="1"/>
  <c r="M364" i="1"/>
  <c r="L364" i="1"/>
  <c r="K364" i="1"/>
  <c r="J364" i="1"/>
  <c r="I364" i="1"/>
  <c r="H364" i="1"/>
  <c r="G364" i="1"/>
  <c r="F364" i="1"/>
  <c r="E364" i="1"/>
  <c r="D364" i="1"/>
  <c r="C364" i="1"/>
  <c r="B364" i="1"/>
  <c r="X363" i="1"/>
  <c r="W363" i="1"/>
  <c r="V363" i="1"/>
  <c r="U363" i="1"/>
  <c r="T363" i="1"/>
  <c r="S363" i="1"/>
  <c r="R363" i="1"/>
  <c r="Q363" i="1"/>
  <c r="P363" i="1"/>
  <c r="O363" i="1"/>
  <c r="N363" i="1"/>
  <c r="M363" i="1"/>
  <c r="L363" i="1"/>
  <c r="K363" i="1"/>
  <c r="J363" i="1"/>
  <c r="I363" i="1"/>
  <c r="H363" i="1"/>
  <c r="G363" i="1"/>
  <c r="F363" i="1"/>
  <c r="E363" i="1"/>
  <c r="D363" i="1"/>
  <c r="C363" i="1"/>
  <c r="B363" i="1"/>
  <c r="X362" i="1"/>
  <c r="W362" i="1"/>
  <c r="V362" i="1"/>
  <c r="U362" i="1"/>
  <c r="T362" i="1"/>
  <c r="S362" i="1"/>
  <c r="R362" i="1"/>
  <c r="Q362" i="1"/>
  <c r="P362" i="1"/>
  <c r="O362" i="1"/>
  <c r="N362" i="1"/>
  <c r="M362" i="1"/>
  <c r="L362" i="1"/>
  <c r="K362" i="1"/>
  <c r="J362" i="1"/>
  <c r="I362" i="1"/>
  <c r="H362" i="1"/>
  <c r="G362" i="1"/>
  <c r="F362" i="1"/>
  <c r="E362" i="1"/>
  <c r="D362" i="1"/>
  <c r="C362" i="1"/>
  <c r="B362" i="1"/>
  <c r="X361" i="1"/>
  <c r="W361" i="1"/>
  <c r="V361" i="1"/>
  <c r="U361" i="1"/>
  <c r="T361" i="1"/>
  <c r="S361" i="1"/>
  <c r="R361" i="1"/>
  <c r="Q361" i="1"/>
  <c r="P361" i="1"/>
  <c r="O361" i="1"/>
  <c r="N361" i="1"/>
  <c r="M361" i="1"/>
  <c r="L361" i="1"/>
  <c r="K361" i="1"/>
  <c r="J361" i="1"/>
  <c r="I361" i="1"/>
  <c r="H361" i="1"/>
  <c r="G361" i="1"/>
  <c r="F361" i="1"/>
  <c r="E361" i="1"/>
  <c r="D361" i="1"/>
  <c r="C361" i="1"/>
  <c r="B361" i="1"/>
  <c r="X360" i="1"/>
  <c r="W360" i="1"/>
  <c r="V360" i="1"/>
  <c r="U360" i="1"/>
  <c r="T360" i="1"/>
  <c r="S360" i="1"/>
  <c r="R360" i="1"/>
  <c r="Q360" i="1"/>
  <c r="P360" i="1"/>
  <c r="O360" i="1"/>
  <c r="N360" i="1"/>
  <c r="M360" i="1"/>
  <c r="L360" i="1"/>
  <c r="K360" i="1"/>
  <c r="J360" i="1"/>
  <c r="I360" i="1"/>
  <c r="H360" i="1"/>
  <c r="G360" i="1"/>
  <c r="F360" i="1"/>
  <c r="E360" i="1"/>
  <c r="D360" i="1"/>
  <c r="C360" i="1"/>
  <c r="B360" i="1"/>
  <c r="X359" i="1"/>
  <c r="W359" i="1"/>
  <c r="V359" i="1"/>
  <c r="U359" i="1"/>
  <c r="T359" i="1"/>
  <c r="S359" i="1"/>
  <c r="R359" i="1"/>
  <c r="Q359" i="1"/>
  <c r="P359" i="1"/>
  <c r="O359" i="1"/>
  <c r="N359" i="1"/>
  <c r="M359" i="1"/>
  <c r="L359" i="1"/>
  <c r="K359" i="1"/>
  <c r="J359" i="1"/>
  <c r="I359" i="1"/>
  <c r="H359" i="1"/>
  <c r="G359" i="1"/>
  <c r="F359" i="1"/>
  <c r="E359" i="1"/>
  <c r="D359" i="1"/>
  <c r="C359" i="1"/>
  <c r="B359" i="1"/>
  <c r="X358" i="1"/>
  <c r="W358" i="1"/>
  <c r="V358" i="1"/>
  <c r="U358" i="1"/>
  <c r="T358" i="1"/>
  <c r="S358" i="1"/>
  <c r="R358" i="1"/>
  <c r="Q358" i="1"/>
  <c r="P358" i="1"/>
  <c r="O358" i="1"/>
  <c r="N358" i="1"/>
  <c r="M358" i="1"/>
  <c r="L358" i="1"/>
  <c r="K358" i="1"/>
  <c r="J358" i="1"/>
  <c r="I358" i="1"/>
  <c r="H358" i="1"/>
  <c r="G358" i="1"/>
  <c r="F358" i="1"/>
  <c r="E358" i="1"/>
  <c r="D358" i="1"/>
  <c r="C358" i="1"/>
  <c r="B358" i="1"/>
  <c r="X357" i="1"/>
  <c r="W357" i="1"/>
  <c r="V357" i="1"/>
  <c r="U357" i="1"/>
  <c r="T357" i="1"/>
  <c r="S357" i="1"/>
  <c r="R357" i="1"/>
  <c r="Q357" i="1"/>
  <c r="P357" i="1"/>
  <c r="O357" i="1"/>
  <c r="N357" i="1"/>
  <c r="M357" i="1"/>
  <c r="L357" i="1"/>
  <c r="K357" i="1"/>
  <c r="J357" i="1"/>
  <c r="I357" i="1"/>
  <c r="H357" i="1"/>
  <c r="G357" i="1"/>
  <c r="F357" i="1"/>
  <c r="E357" i="1"/>
  <c r="D357" i="1"/>
  <c r="C357" i="1"/>
  <c r="B357" i="1"/>
  <c r="X356" i="1"/>
  <c r="W356" i="1"/>
  <c r="V356" i="1"/>
  <c r="U356" i="1"/>
  <c r="T356" i="1"/>
  <c r="S356" i="1"/>
  <c r="R356" i="1"/>
  <c r="Q356" i="1"/>
  <c r="P356" i="1"/>
  <c r="O356" i="1"/>
  <c r="N356" i="1"/>
  <c r="M356" i="1"/>
  <c r="L356" i="1"/>
  <c r="K356" i="1"/>
  <c r="J356" i="1"/>
  <c r="I356" i="1"/>
  <c r="H356" i="1"/>
  <c r="G356" i="1"/>
  <c r="F356" i="1"/>
  <c r="E356" i="1"/>
  <c r="D356" i="1"/>
  <c r="C356" i="1"/>
  <c r="B356" i="1"/>
  <c r="X355" i="1"/>
  <c r="W355" i="1"/>
  <c r="V355" i="1"/>
  <c r="U355" i="1"/>
  <c r="T355" i="1"/>
  <c r="S355" i="1"/>
  <c r="R355" i="1"/>
  <c r="Q355" i="1"/>
  <c r="P355" i="1"/>
  <c r="O355" i="1"/>
  <c r="N355" i="1"/>
  <c r="M355" i="1"/>
  <c r="L355" i="1"/>
  <c r="K355" i="1"/>
  <c r="J355" i="1"/>
  <c r="I355" i="1"/>
  <c r="H355" i="1"/>
  <c r="G355" i="1"/>
  <c r="F355" i="1"/>
  <c r="E355" i="1"/>
  <c r="D355" i="1"/>
  <c r="C355" i="1"/>
  <c r="B355" i="1"/>
  <c r="X354" i="1"/>
  <c r="W354" i="1"/>
  <c r="V354" i="1"/>
  <c r="U354" i="1"/>
  <c r="T354" i="1"/>
  <c r="S354" i="1"/>
  <c r="R354" i="1"/>
  <c r="Q354" i="1"/>
  <c r="P354" i="1"/>
  <c r="O354" i="1"/>
  <c r="N354" i="1"/>
  <c r="M354" i="1"/>
  <c r="L354" i="1"/>
  <c r="K354" i="1"/>
  <c r="J354" i="1"/>
  <c r="I354" i="1"/>
  <c r="H354" i="1"/>
  <c r="G354" i="1"/>
  <c r="F354" i="1"/>
  <c r="E354" i="1"/>
  <c r="D354" i="1"/>
  <c r="C354" i="1"/>
  <c r="B354" i="1"/>
  <c r="X353" i="1"/>
  <c r="W353" i="1"/>
  <c r="V353" i="1"/>
  <c r="U353" i="1"/>
  <c r="T353" i="1"/>
  <c r="S353" i="1"/>
  <c r="R353" i="1"/>
  <c r="Q353" i="1"/>
  <c r="P353" i="1"/>
  <c r="O353" i="1"/>
  <c r="N353" i="1"/>
  <c r="M353" i="1"/>
  <c r="L353" i="1"/>
  <c r="K353" i="1"/>
  <c r="J353" i="1"/>
  <c r="I353" i="1"/>
  <c r="H353" i="1"/>
  <c r="G353" i="1"/>
  <c r="F353" i="1"/>
  <c r="E353" i="1"/>
  <c r="D353" i="1"/>
  <c r="C353" i="1"/>
  <c r="B353" i="1"/>
  <c r="X352" i="1"/>
  <c r="W352" i="1"/>
  <c r="V352" i="1"/>
  <c r="U352" i="1"/>
  <c r="T352" i="1"/>
  <c r="S352" i="1"/>
  <c r="R352" i="1"/>
  <c r="Q352" i="1"/>
  <c r="P352" i="1"/>
  <c r="O352" i="1"/>
  <c r="N352" i="1"/>
  <c r="M352" i="1"/>
  <c r="L352" i="1"/>
  <c r="K352" i="1"/>
  <c r="J352" i="1"/>
  <c r="I352" i="1"/>
  <c r="H352" i="1"/>
  <c r="G352" i="1"/>
  <c r="F352" i="1"/>
  <c r="E352" i="1"/>
  <c r="D352" i="1"/>
  <c r="C352" i="1"/>
  <c r="B352" i="1"/>
  <c r="X351" i="1"/>
  <c r="W351" i="1"/>
  <c r="V351" i="1"/>
  <c r="U351" i="1"/>
  <c r="T351" i="1"/>
  <c r="S351" i="1"/>
  <c r="R351" i="1"/>
  <c r="Q351" i="1"/>
  <c r="P351" i="1"/>
  <c r="O351" i="1"/>
  <c r="N351" i="1"/>
  <c r="M351" i="1"/>
  <c r="L351" i="1"/>
  <c r="K351" i="1"/>
  <c r="J351" i="1"/>
  <c r="I351" i="1"/>
  <c r="H351" i="1"/>
  <c r="G351" i="1"/>
  <c r="F351" i="1"/>
  <c r="E351" i="1"/>
  <c r="D351" i="1"/>
  <c r="C351" i="1"/>
  <c r="B351" i="1"/>
  <c r="X350" i="1"/>
  <c r="W350" i="1"/>
  <c r="V350" i="1"/>
  <c r="U350" i="1"/>
  <c r="T350" i="1"/>
  <c r="S350" i="1"/>
  <c r="R350" i="1"/>
  <c r="Q350" i="1"/>
  <c r="P350" i="1"/>
  <c r="O350" i="1"/>
  <c r="N350" i="1"/>
  <c r="M350" i="1"/>
  <c r="L350" i="1"/>
  <c r="K350" i="1"/>
  <c r="J350" i="1"/>
  <c r="I350" i="1"/>
  <c r="H350" i="1"/>
  <c r="G350" i="1"/>
  <c r="F350" i="1"/>
  <c r="E350" i="1"/>
  <c r="D350" i="1"/>
  <c r="C350" i="1"/>
  <c r="B350" i="1"/>
  <c r="X349" i="1"/>
  <c r="W349" i="1"/>
  <c r="V349" i="1"/>
  <c r="U349" i="1"/>
  <c r="T349" i="1"/>
  <c r="S349" i="1"/>
  <c r="R349" i="1"/>
  <c r="Q349" i="1"/>
  <c r="P349" i="1"/>
  <c r="O349" i="1"/>
  <c r="N349" i="1"/>
  <c r="M349" i="1"/>
  <c r="L349" i="1"/>
  <c r="K349" i="1"/>
  <c r="J349" i="1"/>
  <c r="I349" i="1"/>
  <c r="H349" i="1"/>
  <c r="G349" i="1"/>
  <c r="F349" i="1"/>
  <c r="E349" i="1"/>
  <c r="D349" i="1"/>
  <c r="C349" i="1"/>
  <c r="B349" i="1"/>
  <c r="X348" i="1"/>
  <c r="W348" i="1"/>
  <c r="V348" i="1"/>
  <c r="U348" i="1"/>
  <c r="T348" i="1"/>
  <c r="S348" i="1"/>
  <c r="R348" i="1"/>
  <c r="Q348" i="1"/>
  <c r="P348" i="1"/>
  <c r="O348" i="1"/>
  <c r="N348" i="1"/>
  <c r="M348" i="1"/>
  <c r="L348" i="1"/>
  <c r="K348" i="1"/>
  <c r="J348" i="1"/>
  <c r="I348" i="1"/>
  <c r="H348" i="1"/>
  <c r="G348" i="1"/>
  <c r="F348" i="1"/>
  <c r="E348" i="1"/>
  <c r="D348" i="1"/>
  <c r="C348" i="1"/>
  <c r="B348" i="1"/>
  <c r="X347" i="1"/>
  <c r="W347" i="1"/>
  <c r="V347" i="1"/>
  <c r="U347" i="1"/>
  <c r="T347" i="1"/>
  <c r="S347" i="1"/>
  <c r="R347" i="1"/>
  <c r="Q347" i="1"/>
  <c r="P347" i="1"/>
  <c r="O347" i="1"/>
  <c r="N347" i="1"/>
  <c r="M347" i="1"/>
  <c r="L347" i="1"/>
  <c r="K347" i="1"/>
  <c r="J347" i="1"/>
  <c r="I347" i="1"/>
  <c r="H347" i="1"/>
  <c r="G347" i="1"/>
  <c r="F347" i="1"/>
  <c r="E347" i="1"/>
  <c r="D347" i="1"/>
  <c r="C347" i="1"/>
  <c r="B347" i="1"/>
  <c r="X346" i="1"/>
  <c r="W346" i="1"/>
  <c r="V346" i="1"/>
  <c r="U346" i="1"/>
  <c r="T346" i="1"/>
  <c r="S346" i="1"/>
  <c r="R346" i="1"/>
  <c r="Q346" i="1"/>
  <c r="P346" i="1"/>
  <c r="O346" i="1"/>
  <c r="N346" i="1"/>
  <c r="M346" i="1"/>
  <c r="L346" i="1"/>
  <c r="K346" i="1"/>
  <c r="J346" i="1"/>
  <c r="I346" i="1"/>
  <c r="H346" i="1"/>
  <c r="G346" i="1"/>
  <c r="F346" i="1"/>
  <c r="E346" i="1"/>
  <c r="D346" i="1"/>
  <c r="C346" i="1"/>
  <c r="B346" i="1"/>
  <c r="X345" i="1"/>
  <c r="W345" i="1"/>
  <c r="V345" i="1"/>
  <c r="U345" i="1"/>
  <c r="T345" i="1"/>
  <c r="S345" i="1"/>
  <c r="R345" i="1"/>
  <c r="Q345" i="1"/>
  <c r="P345" i="1"/>
  <c r="O345" i="1"/>
  <c r="N345" i="1"/>
  <c r="M345" i="1"/>
  <c r="L345" i="1"/>
  <c r="K345" i="1"/>
  <c r="J345" i="1"/>
  <c r="I345" i="1"/>
  <c r="H345" i="1"/>
  <c r="G345" i="1"/>
  <c r="F345" i="1"/>
  <c r="E345" i="1"/>
  <c r="D345" i="1"/>
  <c r="C345" i="1"/>
  <c r="B345" i="1"/>
  <c r="X344" i="1"/>
  <c r="W344" i="1"/>
  <c r="V344" i="1"/>
  <c r="U344" i="1"/>
  <c r="T344" i="1"/>
  <c r="S344" i="1"/>
  <c r="R344" i="1"/>
  <c r="Q344" i="1"/>
  <c r="P344" i="1"/>
  <c r="O344" i="1"/>
  <c r="N344" i="1"/>
  <c r="M344" i="1"/>
  <c r="L344" i="1"/>
  <c r="K344" i="1"/>
  <c r="J344" i="1"/>
  <c r="I344" i="1"/>
  <c r="H344" i="1"/>
  <c r="G344" i="1"/>
  <c r="F344" i="1"/>
  <c r="E344" i="1"/>
  <c r="D344" i="1"/>
  <c r="C344" i="1"/>
  <c r="B344" i="1"/>
  <c r="X343" i="1"/>
  <c r="W343" i="1"/>
  <c r="V343" i="1"/>
  <c r="U343" i="1"/>
  <c r="T343" i="1"/>
  <c r="S343" i="1"/>
  <c r="R343" i="1"/>
  <c r="Q343" i="1"/>
  <c r="P343" i="1"/>
  <c r="O343" i="1"/>
  <c r="N343" i="1"/>
  <c r="M343" i="1"/>
  <c r="L343" i="1"/>
  <c r="K343" i="1"/>
  <c r="J343" i="1"/>
  <c r="I343" i="1"/>
  <c r="H343" i="1"/>
  <c r="G343" i="1"/>
  <c r="F343" i="1"/>
  <c r="E343" i="1"/>
  <c r="D343" i="1"/>
  <c r="C343" i="1"/>
  <c r="B343" i="1"/>
  <c r="X342" i="1"/>
  <c r="W342" i="1"/>
  <c r="V342" i="1"/>
  <c r="U342" i="1"/>
  <c r="T342" i="1"/>
  <c r="S342" i="1"/>
  <c r="R342" i="1"/>
  <c r="Q342" i="1"/>
  <c r="P342" i="1"/>
  <c r="O342" i="1"/>
  <c r="N342" i="1"/>
  <c r="M342" i="1"/>
  <c r="L342" i="1"/>
  <c r="K342" i="1"/>
  <c r="J342" i="1"/>
  <c r="I342" i="1"/>
  <c r="H342" i="1"/>
  <c r="G342" i="1"/>
  <c r="F342" i="1"/>
  <c r="E342" i="1"/>
  <c r="D342" i="1"/>
  <c r="C342" i="1"/>
  <c r="B342" i="1"/>
  <c r="X341" i="1"/>
  <c r="W341" i="1"/>
  <c r="V341" i="1"/>
  <c r="U341" i="1"/>
  <c r="T341" i="1"/>
  <c r="S341" i="1"/>
  <c r="R341" i="1"/>
  <c r="Q341" i="1"/>
  <c r="P341" i="1"/>
  <c r="O341" i="1"/>
  <c r="N341" i="1"/>
  <c r="M341" i="1"/>
  <c r="L341" i="1"/>
  <c r="K341" i="1"/>
  <c r="J341" i="1"/>
  <c r="I341" i="1"/>
  <c r="H341" i="1"/>
  <c r="G341" i="1"/>
  <c r="F341" i="1"/>
  <c r="E341" i="1"/>
  <c r="D341" i="1"/>
  <c r="C341" i="1"/>
  <c r="B341" i="1"/>
  <c r="X340" i="1"/>
  <c r="W340" i="1"/>
  <c r="V340" i="1"/>
  <c r="U340" i="1"/>
  <c r="T340" i="1"/>
  <c r="S340" i="1"/>
  <c r="R340" i="1"/>
  <c r="Q340" i="1"/>
  <c r="P340" i="1"/>
  <c r="O340" i="1"/>
  <c r="N340" i="1"/>
  <c r="M340" i="1"/>
  <c r="L340" i="1"/>
  <c r="K340" i="1"/>
  <c r="J340" i="1"/>
  <c r="I340" i="1"/>
  <c r="H340" i="1"/>
  <c r="G340" i="1"/>
  <c r="F340" i="1"/>
  <c r="E340" i="1"/>
  <c r="D340" i="1"/>
  <c r="C340" i="1"/>
  <c r="B340" i="1"/>
  <c r="X339" i="1"/>
  <c r="W339" i="1"/>
  <c r="V339" i="1"/>
  <c r="U339" i="1"/>
  <c r="T339" i="1"/>
  <c r="S339" i="1"/>
  <c r="R339" i="1"/>
  <c r="Q339" i="1"/>
  <c r="P339" i="1"/>
  <c r="O339" i="1"/>
  <c r="N339" i="1"/>
  <c r="M339" i="1"/>
  <c r="L339" i="1"/>
  <c r="K339" i="1"/>
  <c r="J339" i="1"/>
  <c r="I339" i="1"/>
  <c r="H339" i="1"/>
  <c r="G339" i="1"/>
  <c r="F339" i="1"/>
  <c r="E339" i="1"/>
  <c r="D339" i="1"/>
  <c r="C339" i="1"/>
  <c r="B339" i="1"/>
  <c r="X338" i="1"/>
  <c r="W338" i="1"/>
  <c r="V338" i="1"/>
  <c r="U338" i="1"/>
  <c r="T338" i="1"/>
  <c r="S338" i="1"/>
  <c r="R338" i="1"/>
  <c r="Q338" i="1"/>
  <c r="P338" i="1"/>
  <c r="O338" i="1"/>
  <c r="N338" i="1"/>
  <c r="M338" i="1"/>
  <c r="L338" i="1"/>
  <c r="K338" i="1"/>
  <c r="J338" i="1"/>
  <c r="I338" i="1"/>
  <c r="H338" i="1"/>
  <c r="G338" i="1"/>
  <c r="F338" i="1"/>
  <c r="E338" i="1"/>
  <c r="D338" i="1"/>
  <c r="C338" i="1"/>
  <c r="B338" i="1"/>
  <c r="X337" i="1"/>
  <c r="W337" i="1"/>
  <c r="V337" i="1"/>
  <c r="U337" i="1"/>
  <c r="T337" i="1"/>
  <c r="S337" i="1"/>
  <c r="R337" i="1"/>
  <c r="Q337" i="1"/>
  <c r="P337" i="1"/>
  <c r="O337" i="1"/>
  <c r="N337" i="1"/>
  <c r="M337" i="1"/>
  <c r="L337" i="1"/>
  <c r="K337" i="1"/>
  <c r="J337" i="1"/>
  <c r="I337" i="1"/>
  <c r="H337" i="1"/>
  <c r="G337" i="1"/>
  <c r="F337" i="1"/>
  <c r="E337" i="1"/>
  <c r="D337" i="1"/>
  <c r="C337" i="1"/>
  <c r="B337" i="1"/>
  <c r="X336" i="1"/>
  <c r="W336" i="1"/>
  <c r="V336" i="1"/>
  <c r="U336" i="1"/>
  <c r="T336" i="1"/>
  <c r="S336" i="1"/>
  <c r="R336" i="1"/>
  <c r="Q336" i="1"/>
  <c r="P336" i="1"/>
  <c r="O336" i="1"/>
  <c r="N336" i="1"/>
  <c r="M336" i="1"/>
  <c r="L336" i="1"/>
  <c r="K336" i="1"/>
  <c r="J336" i="1"/>
  <c r="I336" i="1"/>
  <c r="H336" i="1"/>
  <c r="G336" i="1"/>
  <c r="F336" i="1"/>
  <c r="E336" i="1"/>
  <c r="D336" i="1"/>
  <c r="C336" i="1"/>
  <c r="B336" i="1"/>
  <c r="X335" i="1"/>
  <c r="W335" i="1"/>
  <c r="V335" i="1"/>
  <c r="U335" i="1"/>
  <c r="T335" i="1"/>
  <c r="S335" i="1"/>
  <c r="R335" i="1"/>
  <c r="Q335" i="1"/>
  <c r="P335" i="1"/>
  <c r="O335" i="1"/>
  <c r="N335" i="1"/>
  <c r="M335" i="1"/>
  <c r="L335" i="1"/>
  <c r="K335" i="1"/>
  <c r="J335" i="1"/>
  <c r="I335" i="1"/>
  <c r="H335" i="1"/>
  <c r="G335" i="1"/>
  <c r="F335" i="1"/>
  <c r="E335" i="1"/>
  <c r="D335" i="1"/>
  <c r="C335" i="1"/>
  <c r="B335" i="1"/>
  <c r="X334" i="1"/>
  <c r="W334" i="1"/>
  <c r="V334" i="1"/>
  <c r="U334" i="1"/>
  <c r="T334" i="1"/>
  <c r="S334" i="1"/>
  <c r="R334" i="1"/>
  <c r="Q334" i="1"/>
  <c r="P334" i="1"/>
  <c r="O334" i="1"/>
  <c r="N334" i="1"/>
  <c r="M334" i="1"/>
  <c r="L334" i="1"/>
  <c r="K334" i="1"/>
  <c r="J334" i="1"/>
  <c r="I334" i="1"/>
  <c r="H334" i="1"/>
  <c r="G334" i="1"/>
  <c r="F334" i="1"/>
  <c r="E334" i="1"/>
  <c r="D334" i="1"/>
  <c r="C334" i="1"/>
  <c r="B334" i="1"/>
  <c r="X333" i="1"/>
  <c r="W333" i="1"/>
  <c r="V333" i="1"/>
  <c r="U333" i="1"/>
  <c r="T333" i="1"/>
  <c r="S333" i="1"/>
  <c r="R333" i="1"/>
  <c r="Q333" i="1"/>
  <c r="P333" i="1"/>
  <c r="O333" i="1"/>
  <c r="N333" i="1"/>
  <c r="M333" i="1"/>
  <c r="L333" i="1"/>
  <c r="K333" i="1"/>
  <c r="J333" i="1"/>
  <c r="I333" i="1"/>
  <c r="H333" i="1"/>
  <c r="G333" i="1"/>
  <c r="F333" i="1"/>
  <c r="E333" i="1"/>
  <c r="D333" i="1"/>
  <c r="C333" i="1"/>
  <c r="B333" i="1"/>
  <c r="X332" i="1"/>
  <c r="W332" i="1"/>
  <c r="V332" i="1"/>
  <c r="U332" i="1"/>
  <c r="T332" i="1"/>
  <c r="S332" i="1"/>
  <c r="R332" i="1"/>
  <c r="Q332" i="1"/>
  <c r="P332" i="1"/>
  <c r="O332" i="1"/>
  <c r="N332" i="1"/>
  <c r="M332" i="1"/>
  <c r="L332" i="1"/>
  <c r="K332" i="1"/>
  <c r="J332" i="1"/>
  <c r="I332" i="1"/>
  <c r="H332" i="1"/>
  <c r="G332" i="1"/>
  <c r="F332" i="1"/>
  <c r="E332" i="1"/>
  <c r="D332" i="1"/>
  <c r="C332" i="1"/>
  <c r="B332" i="1"/>
  <c r="X331" i="1"/>
  <c r="W331" i="1"/>
  <c r="V331" i="1"/>
  <c r="U331" i="1"/>
  <c r="T331" i="1"/>
  <c r="S331" i="1"/>
  <c r="R331" i="1"/>
  <c r="Q331" i="1"/>
  <c r="P331" i="1"/>
  <c r="O331" i="1"/>
  <c r="N331" i="1"/>
  <c r="M331" i="1"/>
  <c r="L331" i="1"/>
  <c r="K331" i="1"/>
  <c r="J331" i="1"/>
  <c r="I331" i="1"/>
  <c r="H331" i="1"/>
  <c r="G331" i="1"/>
  <c r="F331" i="1"/>
  <c r="E331" i="1"/>
  <c r="D331" i="1"/>
  <c r="C331" i="1"/>
  <c r="B331" i="1"/>
  <c r="X330" i="1"/>
  <c r="W330" i="1"/>
  <c r="V330" i="1"/>
  <c r="U330" i="1"/>
  <c r="T330" i="1"/>
  <c r="S330" i="1"/>
  <c r="R330" i="1"/>
  <c r="Q330" i="1"/>
  <c r="P330" i="1"/>
  <c r="O330" i="1"/>
  <c r="N330" i="1"/>
  <c r="M330" i="1"/>
  <c r="L330" i="1"/>
  <c r="K330" i="1"/>
  <c r="J330" i="1"/>
  <c r="I330" i="1"/>
  <c r="H330" i="1"/>
  <c r="G330" i="1"/>
  <c r="F330" i="1"/>
  <c r="E330" i="1"/>
  <c r="D330" i="1"/>
  <c r="C330" i="1"/>
  <c r="B330" i="1"/>
  <c r="X329" i="1"/>
  <c r="W329" i="1"/>
  <c r="V329" i="1"/>
  <c r="U329" i="1"/>
  <c r="T329" i="1"/>
  <c r="S329" i="1"/>
  <c r="R329" i="1"/>
  <c r="Q329" i="1"/>
  <c r="P329" i="1"/>
  <c r="O329" i="1"/>
  <c r="N329" i="1"/>
  <c r="M329" i="1"/>
  <c r="L329" i="1"/>
  <c r="K329" i="1"/>
  <c r="J329" i="1"/>
  <c r="I329" i="1"/>
  <c r="H329" i="1"/>
  <c r="G329" i="1"/>
  <c r="F329" i="1"/>
  <c r="E329" i="1"/>
  <c r="D329" i="1"/>
  <c r="C329" i="1"/>
  <c r="B329" i="1"/>
  <c r="X328" i="1"/>
  <c r="W328" i="1"/>
  <c r="V328" i="1"/>
  <c r="U328" i="1"/>
  <c r="T328" i="1"/>
  <c r="S328" i="1"/>
  <c r="R328" i="1"/>
  <c r="Q328" i="1"/>
  <c r="P328" i="1"/>
  <c r="O328" i="1"/>
  <c r="N328" i="1"/>
  <c r="M328" i="1"/>
  <c r="L328" i="1"/>
  <c r="K328" i="1"/>
  <c r="J328" i="1"/>
  <c r="I328" i="1"/>
  <c r="H328" i="1"/>
  <c r="G328" i="1"/>
  <c r="F328" i="1"/>
  <c r="E328" i="1"/>
  <c r="D328" i="1"/>
  <c r="C328" i="1"/>
  <c r="B328" i="1"/>
  <c r="X327" i="1"/>
  <c r="W327" i="1"/>
  <c r="V327" i="1"/>
  <c r="U327" i="1"/>
  <c r="T327" i="1"/>
  <c r="S327" i="1"/>
  <c r="R327" i="1"/>
  <c r="Q327" i="1"/>
  <c r="P327" i="1"/>
  <c r="O327" i="1"/>
  <c r="N327" i="1"/>
  <c r="M327" i="1"/>
  <c r="L327" i="1"/>
  <c r="K327" i="1"/>
  <c r="J327" i="1"/>
  <c r="I327" i="1"/>
  <c r="H327" i="1"/>
  <c r="G327" i="1"/>
  <c r="F327" i="1"/>
  <c r="E327" i="1"/>
  <c r="D327" i="1"/>
  <c r="C327" i="1"/>
  <c r="B327" i="1"/>
  <c r="X326" i="1"/>
  <c r="W326" i="1"/>
  <c r="V326" i="1"/>
  <c r="U326" i="1"/>
  <c r="T326" i="1"/>
  <c r="S326" i="1"/>
  <c r="R326" i="1"/>
  <c r="Q326" i="1"/>
  <c r="P326" i="1"/>
  <c r="O326" i="1"/>
  <c r="N326" i="1"/>
  <c r="M326" i="1"/>
  <c r="L326" i="1"/>
  <c r="K326" i="1"/>
  <c r="J326" i="1"/>
  <c r="I326" i="1"/>
  <c r="H326" i="1"/>
  <c r="G326" i="1"/>
  <c r="F326" i="1"/>
  <c r="E326" i="1"/>
  <c r="D326" i="1"/>
  <c r="C326" i="1"/>
  <c r="B326" i="1"/>
  <c r="X325" i="1"/>
  <c r="W325" i="1"/>
  <c r="V325" i="1"/>
  <c r="U325" i="1"/>
  <c r="T325" i="1"/>
  <c r="S325" i="1"/>
  <c r="R325" i="1"/>
  <c r="Q325" i="1"/>
  <c r="P325" i="1"/>
  <c r="O325" i="1"/>
  <c r="N325" i="1"/>
  <c r="M325" i="1"/>
  <c r="L325" i="1"/>
  <c r="K325" i="1"/>
  <c r="J325" i="1"/>
  <c r="I325" i="1"/>
  <c r="H325" i="1"/>
  <c r="G325" i="1"/>
  <c r="F325" i="1"/>
  <c r="E325" i="1"/>
  <c r="D325" i="1"/>
  <c r="C325" i="1"/>
  <c r="B325" i="1"/>
  <c r="X324" i="1"/>
  <c r="W324" i="1"/>
  <c r="V324" i="1"/>
  <c r="U324" i="1"/>
  <c r="T324" i="1"/>
  <c r="S324" i="1"/>
  <c r="R324" i="1"/>
  <c r="Q324" i="1"/>
  <c r="P324" i="1"/>
  <c r="O324" i="1"/>
  <c r="N324" i="1"/>
  <c r="M324" i="1"/>
  <c r="L324" i="1"/>
  <c r="K324" i="1"/>
  <c r="J324" i="1"/>
  <c r="I324" i="1"/>
  <c r="H324" i="1"/>
  <c r="G324" i="1"/>
  <c r="F324" i="1"/>
  <c r="E324" i="1"/>
  <c r="D324" i="1"/>
  <c r="C324" i="1"/>
  <c r="B324" i="1"/>
  <c r="X323" i="1"/>
  <c r="W323" i="1"/>
  <c r="V323" i="1"/>
  <c r="U323" i="1"/>
  <c r="T323" i="1"/>
  <c r="S323" i="1"/>
  <c r="R323" i="1"/>
  <c r="Q323" i="1"/>
  <c r="P323" i="1"/>
  <c r="O323" i="1"/>
  <c r="N323" i="1"/>
  <c r="M323" i="1"/>
  <c r="L323" i="1"/>
  <c r="K323" i="1"/>
  <c r="J323" i="1"/>
  <c r="I323" i="1"/>
  <c r="H323" i="1"/>
  <c r="G323" i="1"/>
  <c r="F323" i="1"/>
  <c r="E323" i="1"/>
  <c r="D323" i="1"/>
  <c r="C323" i="1"/>
  <c r="B323" i="1"/>
  <c r="X322" i="1"/>
  <c r="W322" i="1"/>
  <c r="V322" i="1"/>
  <c r="U322" i="1"/>
  <c r="T322" i="1"/>
  <c r="S322" i="1"/>
  <c r="R322" i="1"/>
  <c r="Q322" i="1"/>
  <c r="P322" i="1"/>
  <c r="O322" i="1"/>
  <c r="N322" i="1"/>
  <c r="M322" i="1"/>
  <c r="L322" i="1"/>
  <c r="K322" i="1"/>
  <c r="J322" i="1"/>
  <c r="I322" i="1"/>
  <c r="H322" i="1"/>
  <c r="G322" i="1"/>
  <c r="F322" i="1"/>
  <c r="E322" i="1"/>
  <c r="D322" i="1"/>
  <c r="C322" i="1"/>
  <c r="B322" i="1"/>
  <c r="X321" i="1"/>
  <c r="W321" i="1"/>
  <c r="V321" i="1"/>
  <c r="U321" i="1"/>
  <c r="T321" i="1"/>
  <c r="S321" i="1"/>
  <c r="R321" i="1"/>
  <c r="Q321" i="1"/>
  <c r="P321" i="1"/>
  <c r="O321" i="1"/>
  <c r="N321" i="1"/>
  <c r="M321" i="1"/>
  <c r="L321" i="1"/>
  <c r="K321" i="1"/>
  <c r="J321" i="1"/>
  <c r="I321" i="1"/>
  <c r="H321" i="1"/>
  <c r="G321" i="1"/>
  <c r="F321" i="1"/>
  <c r="E321" i="1"/>
  <c r="D321" i="1"/>
  <c r="C321" i="1"/>
  <c r="B321" i="1"/>
  <c r="X320" i="1"/>
  <c r="W320" i="1"/>
  <c r="V320" i="1"/>
  <c r="U320" i="1"/>
  <c r="T320" i="1"/>
  <c r="S320" i="1"/>
  <c r="R320" i="1"/>
  <c r="Q320" i="1"/>
  <c r="P320" i="1"/>
  <c r="O320" i="1"/>
  <c r="N320" i="1"/>
  <c r="M320" i="1"/>
  <c r="L320" i="1"/>
  <c r="K320" i="1"/>
  <c r="J320" i="1"/>
  <c r="I320" i="1"/>
  <c r="H320" i="1"/>
  <c r="G320" i="1"/>
  <c r="F320" i="1"/>
  <c r="E320" i="1"/>
  <c r="D320" i="1"/>
  <c r="C320" i="1"/>
  <c r="B320" i="1"/>
  <c r="X319" i="1"/>
  <c r="W319" i="1"/>
  <c r="V319" i="1"/>
  <c r="U319" i="1"/>
  <c r="T319" i="1"/>
  <c r="S319" i="1"/>
  <c r="R319" i="1"/>
  <c r="Q319" i="1"/>
  <c r="P319" i="1"/>
  <c r="O319" i="1"/>
  <c r="N319" i="1"/>
  <c r="M319" i="1"/>
  <c r="L319" i="1"/>
  <c r="K319" i="1"/>
  <c r="J319" i="1"/>
  <c r="I319" i="1"/>
  <c r="H319" i="1"/>
  <c r="G319" i="1"/>
  <c r="F319" i="1"/>
  <c r="E319" i="1"/>
  <c r="D319" i="1"/>
  <c r="C319" i="1"/>
  <c r="B319" i="1"/>
  <c r="X318" i="1"/>
  <c r="W318" i="1"/>
  <c r="V318" i="1"/>
  <c r="U318" i="1"/>
  <c r="T318" i="1"/>
  <c r="S318" i="1"/>
  <c r="R318" i="1"/>
  <c r="Q318" i="1"/>
  <c r="P318" i="1"/>
  <c r="O318" i="1"/>
  <c r="N318" i="1"/>
  <c r="M318" i="1"/>
  <c r="L318" i="1"/>
  <c r="K318" i="1"/>
  <c r="J318" i="1"/>
  <c r="I318" i="1"/>
  <c r="H318" i="1"/>
  <c r="G318" i="1"/>
  <c r="F318" i="1"/>
  <c r="E318" i="1"/>
  <c r="D318" i="1"/>
  <c r="C318" i="1"/>
  <c r="B318" i="1"/>
  <c r="X317" i="1"/>
  <c r="W317" i="1"/>
  <c r="V317" i="1"/>
  <c r="U317" i="1"/>
  <c r="T317" i="1"/>
  <c r="S317" i="1"/>
  <c r="R317" i="1"/>
  <c r="Q317" i="1"/>
  <c r="P317" i="1"/>
  <c r="O317" i="1"/>
  <c r="N317" i="1"/>
  <c r="M317" i="1"/>
  <c r="L317" i="1"/>
  <c r="K317" i="1"/>
  <c r="J317" i="1"/>
  <c r="I317" i="1"/>
  <c r="H317" i="1"/>
  <c r="G317" i="1"/>
  <c r="F317" i="1"/>
  <c r="E317" i="1"/>
  <c r="D317" i="1"/>
  <c r="C317" i="1"/>
  <c r="B317" i="1"/>
  <c r="X316" i="1"/>
  <c r="W316" i="1"/>
  <c r="V316" i="1"/>
  <c r="U316" i="1"/>
  <c r="T316" i="1"/>
  <c r="S316" i="1"/>
  <c r="R316" i="1"/>
  <c r="Q316" i="1"/>
  <c r="P316" i="1"/>
  <c r="O316" i="1"/>
  <c r="N316" i="1"/>
  <c r="M316" i="1"/>
  <c r="L316" i="1"/>
  <c r="K316" i="1"/>
  <c r="J316" i="1"/>
  <c r="I316" i="1"/>
  <c r="H316" i="1"/>
  <c r="G316" i="1"/>
  <c r="F316" i="1"/>
  <c r="E316" i="1"/>
  <c r="D316" i="1"/>
  <c r="C316" i="1"/>
  <c r="B316" i="1"/>
  <c r="X315" i="1"/>
  <c r="W315" i="1"/>
  <c r="V315" i="1"/>
  <c r="U315" i="1"/>
  <c r="T315" i="1"/>
  <c r="S315" i="1"/>
  <c r="R315" i="1"/>
  <c r="Q315" i="1"/>
  <c r="P315" i="1"/>
  <c r="O315" i="1"/>
  <c r="N315" i="1"/>
  <c r="M315" i="1"/>
  <c r="L315" i="1"/>
  <c r="K315" i="1"/>
  <c r="J315" i="1"/>
  <c r="I315" i="1"/>
  <c r="H315" i="1"/>
  <c r="G315" i="1"/>
  <c r="F315" i="1"/>
  <c r="E315" i="1"/>
  <c r="D315" i="1"/>
  <c r="C315" i="1"/>
  <c r="B315" i="1"/>
  <c r="X314" i="1"/>
  <c r="W314" i="1"/>
  <c r="V314" i="1"/>
  <c r="U314" i="1"/>
  <c r="T314" i="1"/>
  <c r="S314" i="1"/>
  <c r="R314" i="1"/>
  <c r="Q314" i="1"/>
  <c r="P314" i="1"/>
  <c r="O314" i="1"/>
  <c r="N314" i="1"/>
  <c r="M314" i="1"/>
  <c r="L314" i="1"/>
  <c r="K314" i="1"/>
  <c r="J314" i="1"/>
  <c r="I314" i="1"/>
  <c r="H314" i="1"/>
  <c r="G314" i="1"/>
  <c r="F314" i="1"/>
  <c r="E314" i="1"/>
  <c r="D314" i="1"/>
  <c r="C314" i="1"/>
  <c r="B314" i="1"/>
  <c r="X313" i="1"/>
  <c r="W313" i="1"/>
  <c r="V313" i="1"/>
  <c r="U313" i="1"/>
  <c r="T313" i="1"/>
  <c r="S313" i="1"/>
  <c r="R313" i="1"/>
  <c r="Q313" i="1"/>
  <c r="P313" i="1"/>
  <c r="O313" i="1"/>
  <c r="N313" i="1"/>
  <c r="M313" i="1"/>
  <c r="L313" i="1"/>
  <c r="K313" i="1"/>
  <c r="J313" i="1"/>
  <c r="I313" i="1"/>
  <c r="H313" i="1"/>
  <c r="G313" i="1"/>
  <c r="F313" i="1"/>
  <c r="E313" i="1"/>
  <c r="D313" i="1"/>
  <c r="C313" i="1"/>
  <c r="B313" i="1"/>
  <c r="X312" i="1"/>
  <c r="W312" i="1"/>
  <c r="V312" i="1"/>
  <c r="U312" i="1"/>
  <c r="T312" i="1"/>
  <c r="S312" i="1"/>
  <c r="R312" i="1"/>
  <c r="Q312" i="1"/>
  <c r="P312" i="1"/>
  <c r="O312" i="1"/>
  <c r="N312" i="1"/>
  <c r="M312" i="1"/>
  <c r="L312" i="1"/>
  <c r="K312" i="1"/>
  <c r="J312" i="1"/>
  <c r="I312" i="1"/>
  <c r="H312" i="1"/>
  <c r="G312" i="1"/>
  <c r="F312" i="1"/>
  <c r="E312" i="1"/>
  <c r="D312" i="1"/>
  <c r="C312" i="1"/>
  <c r="B312" i="1"/>
  <c r="X311" i="1"/>
  <c r="W311" i="1"/>
  <c r="V311" i="1"/>
  <c r="U311" i="1"/>
  <c r="T311" i="1"/>
  <c r="S311" i="1"/>
  <c r="R311" i="1"/>
  <c r="Q311" i="1"/>
  <c r="P311" i="1"/>
  <c r="O311" i="1"/>
  <c r="N311" i="1"/>
  <c r="M311" i="1"/>
  <c r="L311" i="1"/>
  <c r="K311" i="1"/>
  <c r="J311" i="1"/>
  <c r="I311" i="1"/>
  <c r="H311" i="1"/>
  <c r="G311" i="1"/>
  <c r="F311" i="1"/>
  <c r="E311" i="1"/>
  <c r="D311" i="1"/>
  <c r="C311" i="1"/>
  <c r="B311" i="1"/>
  <c r="X310" i="1"/>
  <c r="W310" i="1"/>
  <c r="V310" i="1"/>
  <c r="U310" i="1"/>
  <c r="T310" i="1"/>
  <c r="S310" i="1"/>
  <c r="R310" i="1"/>
  <c r="Q310" i="1"/>
  <c r="P310" i="1"/>
  <c r="O310" i="1"/>
  <c r="N310" i="1"/>
  <c r="M310" i="1"/>
  <c r="L310" i="1"/>
  <c r="K310" i="1"/>
  <c r="J310" i="1"/>
  <c r="I310" i="1"/>
  <c r="H310" i="1"/>
  <c r="G310" i="1"/>
  <c r="F310" i="1"/>
  <c r="E310" i="1"/>
  <c r="D310" i="1"/>
  <c r="C310" i="1"/>
  <c r="B310" i="1"/>
  <c r="X309" i="1"/>
  <c r="W309" i="1"/>
  <c r="V309" i="1"/>
  <c r="U309" i="1"/>
  <c r="T309" i="1"/>
  <c r="S309" i="1"/>
  <c r="R309" i="1"/>
  <c r="Q309" i="1"/>
  <c r="P309" i="1"/>
  <c r="O309" i="1"/>
  <c r="N309" i="1"/>
  <c r="M309" i="1"/>
  <c r="L309" i="1"/>
  <c r="K309" i="1"/>
  <c r="J309" i="1"/>
  <c r="I309" i="1"/>
  <c r="H309" i="1"/>
  <c r="G309" i="1"/>
  <c r="F309" i="1"/>
  <c r="E309" i="1"/>
  <c r="D309" i="1"/>
  <c r="C309" i="1"/>
  <c r="B309" i="1"/>
  <c r="X308" i="1"/>
  <c r="W308" i="1"/>
  <c r="V308" i="1"/>
  <c r="U308" i="1"/>
  <c r="T308" i="1"/>
  <c r="S308" i="1"/>
  <c r="R308" i="1"/>
  <c r="Q308" i="1"/>
  <c r="P308" i="1"/>
  <c r="O308" i="1"/>
  <c r="N308" i="1"/>
  <c r="M308" i="1"/>
  <c r="L308" i="1"/>
  <c r="K308" i="1"/>
  <c r="J308" i="1"/>
  <c r="I308" i="1"/>
  <c r="H308" i="1"/>
  <c r="G308" i="1"/>
  <c r="F308" i="1"/>
  <c r="E308" i="1"/>
  <c r="D308" i="1"/>
  <c r="C308" i="1"/>
  <c r="B308" i="1"/>
  <c r="X307" i="1"/>
  <c r="W307" i="1"/>
  <c r="V307" i="1"/>
  <c r="U307" i="1"/>
  <c r="T307" i="1"/>
  <c r="S307" i="1"/>
  <c r="R307" i="1"/>
  <c r="Q307" i="1"/>
  <c r="P307" i="1"/>
  <c r="O307" i="1"/>
  <c r="N307" i="1"/>
  <c r="M307" i="1"/>
  <c r="L307" i="1"/>
  <c r="K307" i="1"/>
  <c r="J307" i="1"/>
  <c r="I307" i="1"/>
  <c r="H307" i="1"/>
  <c r="G307" i="1"/>
  <c r="F307" i="1"/>
  <c r="E307" i="1"/>
  <c r="D307" i="1"/>
  <c r="C307" i="1"/>
  <c r="B307" i="1"/>
  <c r="X306" i="1"/>
  <c r="W306" i="1"/>
  <c r="V306" i="1"/>
  <c r="U306" i="1"/>
  <c r="T306" i="1"/>
  <c r="S306" i="1"/>
  <c r="R306" i="1"/>
  <c r="Q306" i="1"/>
  <c r="P306" i="1"/>
  <c r="O306" i="1"/>
  <c r="N306" i="1"/>
  <c r="M306" i="1"/>
  <c r="L306" i="1"/>
  <c r="K306" i="1"/>
  <c r="J306" i="1"/>
  <c r="I306" i="1"/>
  <c r="H306" i="1"/>
  <c r="G306" i="1"/>
  <c r="F306" i="1"/>
  <c r="E306" i="1"/>
  <c r="D306" i="1"/>
  <c r="C306" i="1"/>
  <c r="B306" i="1"/>
  <c r="X305" i="1"/>
  <c r="W305" i="1"/>
  <c r="V305" i="1"/>
  <c r="U305" i="1"/>
  <c r="T305" i="1"/>
  <c r="S305" i="1"/>
  <c r="R305" i="1"/>
  <c r="Q305" i="1"/>
  <c r="P305" i="1"/>
  <c r="O305" i="1"/>
  <c r="N305" i="1"/>
  <c r="M305" i="1"/>
  <c r="L305" i="1"/>
  <c r="K305" i="1"/>
  <c r="J305" i="1"/>
  <c r="I305" i="1"/>
  <c r="H305" i="1"/>
  <c r="G305" i="1"/>
  <c r="F305" i="1"/>
  <c r="E305" i="1"/>
  <c r="D305" i="1"/>
  <c r="C305" i="1"/>
  <c r="B305" i="1"/>
  <c r="X304" i="1"/>
  <c r="W304" i="1"/>
  <c r="V304" i="1"/>
  <c r="U304" i="1"/>
  <c r="T304" i="1"/>
  <c r="S304" i="1"/>
  <c r="R304" i="1"/>
  <c r="Q304" i="1"/>
  <c r="P304" i="1"/>
  <c r="O304" i="1"/>
  <c r="N304" i="1"/>
  <c r="M304" i="1"/>
  <c r="L304" i="1"/>
  <c r="K304" i="1"/>
  <c r="J304" i="1"/>
  <c r="I304" i="1"/>
  <c r="H304" i="1"/>
  <c r="G304" i="1"/>
  <c r="F304" i="1"/>
  <c r="E304" i="1"/>
  <c r="D304" i="1"/>
  <c r="C304" i="1"/>
  <c r="B304" i="1"/>
  <c r="X303" i="1"/>
  <c r="W303" i="1"/>
  <c r="V303" i="1"/>
  <c r="U303" i="1"/>
  <c r="T303" i="1"/>
  <c r="S303" i="1"/>
  <c r="R303" i="1"/>
  <c r="Q303" i="1"/>
  <c r="P303" i="1"/>
  <c r="O303" i="1"/>
  <c r="N303" i="1"/>
  <c r="M303" i="1"/>
  <c r="L303" i="1"/>
  <c r="K303" i="1"/>
  <c r="J303" i="1"/>
  <c r="I303" i="1"/>
  <c r="H303" i="1"/>
  <c r="G303" i="1"/>
  <c r="F303" i="1"/>
  <c r="E303" i="1"/>
  <c r="D303" i="1"/>
  <c r="C303" i="1"/>
  <c r="B303" i="1"/>
  <c r="X302" i="1"/>
  <c r="W302" i="1"/>
  <c r="V302" i="1"/>
  <c r="U302" i="1"/>
  <c r="T302" i="1"/>
  <c r="S302" i="1"/>
  <c r="R302" i="1"/>
  <c r="Q302" i="1"/>
  <c r="P302" i="1"/>
  <c r="O302" i="1"/>
  <c r="N302" i="1"/>
  <c r="M302" i="1"/>
  <c r="L302" i="1"/>
  <c r="K302" i="1"/>
  <c r="J302" i="1"/>
  <c r="I302" i="1"/>
  <c r="H302" i="1"/>
  <c r="G302" i="1"/>
  <c r="F302" i="1"/>
  <c r="E302" i="1"/>
  <c r="D302" i="1"/>
  <c r="C302" i="1"/>
  <c r="B302" i="1"/>
  <c r="X301" i="1"/>
  <c r="W301" i="1"/>
  <c r="V301" i="1"/>
  <c r="U301" i="1"/>
  <c r="T301" i="1"/>
  <c r="S301" i="1"/>
  <c r="R301" i="1"/>
  <c r="Q301" i="1"/>
  <c r="P301" i="1"/>
  <c r="O301" i="1"/>
  <c r="N301" i="1"/>
  <c r="M301" i="1"/>
  <c r="L301" i="1"/>
  <c r="K301" i="1"/>
  <c r="J301" i="1"/>
  <c r="I301" i="1"/>
  <c r="H301" i="1"/>
  <c r="G301" i="1"/>
  <c r="F301" i="1"/>
  <c r="E301" i="1"/>
  <c r="D301" i="1"/>
  <c r="C301" i="1"/>
  <c r="B301" i="1"/>
  <c r="X300" i="1"/>
  <c r="W300" i="1"/>
  <c r="V300" i="1"/>
  <c r="U300" i="1"/>
  <c r="T300" i="1"/>
  <c r="S300" i="1"/>
  <c r="R300" i="1"/>
  <c r="Q300" i="1"/>
  <c r="P300" i="1"/>
  <c r="O300" i="1"/>
  <c r="N300" i="1"/>
  <c r="M300" i="1"/>
  <c r="L300" i="1"/>
  <c r="K300" i="1"/>
  <c r="J300" i="1"/>
  <c r="I300" i="1"/>
  <c r="H300" i="1"/>
  <c r="G300" i="1"/>
  <c r="F300" i="1"/>
  <c r="E300" i="1"/>
  <c r="D300" i="1"/>
  <c r="C300" i="1"/>
  <c r="B300" i="1"/>
  <c r="X299" i="1"/>
  <c r="W299" i="1"/>
  <c r="V299" i="1"/>
  <c r="U299" i="1"/>
  <c r="T299" i="1"/>
  <c r="S299" i="1"/>
  <c r="R299" i="1"/>
  <c r="Q299" i="1"/>
  <c r="P299" i="1"/>
  <c r="O299" i="1"/>
  <c r="N299" i="1"/>
  <c r="M299" i="1"/>
  <c r="L299" i="1"/>
  <c r="K299" i="1"/>
  <c r="J299" i="1"/>
  <c r="I299" i="1"/>
  <c r="H299" i="1"/>
  <c r="G299" i="1"/>
  <c r="F299" i="1"/>
  <c r="E299" i="1"/>
  <c r="D299" i="1"/>
  <c r="C299" i="1"/>
  <c r="B299" i="1"/>
  <c r="X298" i="1"/>
  <c r="W298" i="1"/>
  <c r="V298" i="1"/>
  <c r="U298" i="1"/>
  <c r="T298" i="1"/>
  <c r="S298" i="1"/>
  <c r="R298" i="1"/>
  <c r="Q298" i="1"/>
  <c r="P298" i="1"/>
  <c r="O298" i="1"/>
  <c r="N298" i="1"/>
  <c r="M298" i="1"/>
  <c r="L298" i="1"/>
  <c r="K298" i="1"/>
  <c r="J298" i="1"/>
  <c r="I298" i="1"/>
  <c r="H298" i="1"/>
  <c r="G298" i="1"/>
  <c r="F298" i="1"/>
  <c r="E298" i="1"/>
  <c r="D298" i="1"/>
  <c r="C298" i="1"/>
  <c r="B298" i="1"/>
  <c r="X297" i="1"/>
  <c r="W297" i="1"/>
  <c r="V297" i="1"/>
  <c r="U297" i="1"/>
  <c r="T297" i="1"/>
  <c r="S297" i="1"/>
  <c r="R297" i="1"/>
  <c r="Q297" i="1"/>
  <c r="P297" i="1"/>
  <c r="O297" i="1"/>
  <c r="N297" i="1"/>
  <c r="M297" i="1"/>
  <c r="L297" i="1"/>
  <c r="K297" i="1"/>
  <c r="J297" i="1"/>
  <c r="I297" i="1"/>
  <c r="H297" i="1"/>
  <c r="G297" i="1"/>
  <c r="F297" i="1"/>
  <c r="E297" i="1"/>
  <c r="D297" i="1"/>
  <c r="C297" i="1"/>
  <c r="B297" i="1"/>
  <c r="X296" i="1"/>
  <c r="W296" i="1"/>
  <c r="V296" i="1"/>
  <c r="U296" i="1"/>
  <c r="T296" i="1"/>
  <c r="S296" i="1"/>
  <c r="R296" i="1"/>
  <c r="Q296" i="1"/>
  <c r="P296" i="1"/>
  <c r="O296" i="1"/>
  <c r="N296" i="1"/>
  <c r="M296" i="1"/>
  <c r="L296" i="1"/>
  <c r="K296" i="1"/>
  <c r="J296" i="1"/>
  <c r="I296" i="1"/>
  <c r="H296" i="1"/>
  <c r="G296" i="1"/>
  <c r="F296" i="1"/>
  <c r="E296" i="1"/>
  <c r="D296" i="1"/>
  <c r="C296" i="1"/>
  <c r="B296" i="1"/>
  <c r="X295" i="1"/>
  <c r="W295" i="1"/>
  <c r="V295" i="1"/>
  <c r="U295" i="1"/>
  <c r="T295" i="1"/>
  <c r="S295" i="1"/>
  <c r="R295" i="1"/>
  <c r="Q295" i="1"/>
  <c r="P295" i="1"/>
  <c r="O295" i="1"/>
  <c r="N295" i="1"/>
  <c r="M295" i="1"/>
  <c r="L295" i="1"/>
  <c r="K295" i="1"/>
  <c r="J295" i="1"/>
  <c r="I295" i="1"/>
  <c r="H295" i="1"/>
  <c r="G295" i="1"/>
  <c r="F295" i="1"/>
  <c r="E295" i="1"/>
  <c r="D295" i="1"/>
  <c r="C295" i="1"/>
  <c r="B295" i="1"/>
  <c r="X294" i="1"/>
  <c r="W294" i="1"/>
  <c r="V294" i="1"/>
  <c r="U294" i="1"/>
  <c r="T294" i="1"/>
  <c r="S294" i="1"/>
  <c r="R294" i="1"/>
  <c r="Q294" i="1"/>
  <c r="P294" i="1"/>
  <c r="O294" i="1"/>
  <c r="N294" i="1"/>
  <c r="M294" i="1"/>
  <c r="L294" i="1"/>
  <c r="K294" i="1"/>
  <c r="J294" i="1"/>
  <c r="I294" i="1"/>
  <c r="H294" i="1"/>
  <c r="G294" i="1"/>
  <c r="F294" i="1"/>
  <c r="E294" i="1"/>
  <c r="D294" i="1"/>
  <c r="C294" i="1"/>
  <c r="B294" i="1"/>
  <c r="X293" i="1"/>
  <c r="W293" i="1"/>
  <c r="V293" i="1"/>
  <c r="U293" i="1"/>
  <c r="T293" i="1"/>
  <c r="S293" i="1"/>
  <c r="R293" i="1"/>
  <c r="Q293" i="1"/>
  <c r="P293" i="1"/>
  <c r="O293" i="1"/>
  <c r="N293" i="1"/>
  <c r="M293" i="1"/>
  <c r="L293" i="1"/>
  <c r="K293" i="1"/>
  <c r="J293" i="1"/>
  <c r="I293" i="1"/>
  <c r="H293" i="1"/>
  <c r="G293" i="1"/>
  <c r="F293" i="1"/>
  <c r="E293" i="1"/>
  <c r="D293" i="1"/>
  <c r="C293" i="1"/>
  <c r="B293" i="1"/>
  <c r="X292" i="1"/>
  <c r="W292" i="1"/>
  <c r="V292" i="1"/>
  <c r="U292" i="1"/>
  <c r="T292" i="1"/>
  <c r="S292" i="1"/>
  <c r="R292" i="1"/>
  <c r="Q292" i="1"/>
  <c r="P292" i="1"/>
  <c r="O292" i="1"/>
  <c r="N292" i="1"/>
  <c r="M292" i="1"/>
  <c r="L292" i="1"/>
  <c r="K292" i="1"/>
  <c r="J292" i="1"/>
  <c r="I292" i="1"/>
  <c r="H292" i="1"/>
  <c r="G292" i="1"/>
  <c r="F292" i="1"/>
  <c r="E292" i="1"/>
  <c r="D292" i="1"/>
  <c r="C292" i="1"/>
  <c r="B292" i="1"/>
  <c r="X291" i="1"/>
  <c r="W291" i="1"/>
  <c r="V291" i="1"/>
  <c r="U291" i="1"/>
  <c r="T291" i="1"/>
  <c r="S291" i="1"/>
  <c r="R291" i="1"/>
  <c r="Q291" i="1"/>
  <c r="P291" i="1"/>
  <c r="O291" i="1"/>
  <c r="N291" i="1"/>
  <c r="M291" i="1"/>
  <c r="L291" i="1"/>
  <c r="K291" i="1"/>
  <c r="J291" i="1"/>
  <c r="I291" i="1"/>
  <c r="H291" i="1"/>
  <c r="G291" i="1"/>
  <c r="F291" i="1"/>
  <c r="E291" i="1"/>
  <c r="D291" i="1"/>
  <c r="C291" i="1"/>
  <c r="B291" i="1"/>
  <c r="X290" i="1"/>
  <c r="W290" i="1"/>
  <c r="V290" i="1"/>
  <c r="U290" i="1"/>
  <c r="T290" i="1"/>
  <c r="S290" i="1"/>
  <c r="R290" i="1"/>
  <c r="Q290" i="1"/>
  <c r="P290" i="1"/>
  <c r="O290" i="1"/>
  <c r="N290" i="1"/>
  <c r="M290" i="1"/>
  <c r="L290" i="1"/>
  <c r="K290" i="1"/>
  <c r="J290" i="1"/>
  <c r="I290" i="1"/>
  <c r="H290" i="1"/>
  <c r="G290" i="1"/>
  <c r="F290" i="1"/>
  <c r="E290" i="1"/>
  <c r="D290" i="1"/>
  <c r="C290" i="1"/>
  <c r="B290" i="1"/>
  <c r="X289" i="1"/>
  <c r="W289" i="1"/>
  <c r="V289" i="1"/>
  <c r="U289" i="1"/>
  <c r="T289" i="1"/>
  <c r="S289" i="1"/>
  <c r="R289" i="1"/>
  <c r="Q289" i="1"/>
  <c r="P289" i="1"/>
  <c r="O289" i="1"/>
  <c r="N289" i="1"/>
  <c r="M289" i="1"/>
  <c r="L289" i="1"/>
  <c r="K289" i="1"/>
  <c r="J289" i="1"/>
  <c r="I289" i="1"/>
  <c r="H289" i="1"/>
  <c r="G289" i="1"/>
  <c r="F289" i="1"/>
  <c r="E289" i="1"/>
  <c r="D289" i="1"/>
  <c r="C289" i="1"/>
  <c r="B289" i="1"/>
  <c r="X288" i="1"/>
  <c r="W288" i="1"/>
  <c r="V288" i="1"/>
  <c r="U288" i="1"/>
  <c r="T288" i="1"/>
  <c r="S288" i="1"/>
  <c r="R288" i="1"/>
  <c r="Q288" i="1"/>
  <c r="P288" i="1"/>
  <c r="O288" i="1"/>
  <c r="N288" i="1"/>
  <c r="M288" i="1"/>
  <c r="L288" i="1"/>
  <c r="K288" i="1"/>
  <c r="J288" i="1"/>
  <c r="I288" i="1"/>
  <c r="H288" i="1"/>
  <c r="G288" i="1"/>
  <c r="F288" i="1"/>
  <c r="E288" i="1"/>
  <c r="D288" i="1"/>
  <c r="C288" i="1"/>
  <c r="B288" i="1"/>
  <c r="X287" i="1"/>
  <c r="W287" i="1"/>
  <c r="V287" i="1"/>
  <c r="U287" i="1"/>
  <c r="T287" i="1"/>
  <c r="S287" i="1"/>
  <c r="R287" i="1"/>
  <c r="Q287" i="1"/>
  <c r="P287" i="1"/>
  <c r="O287" i="1"/>
  <c r="N287" i="1"/>
  <c r="M287" i="1"/>
  <c r="L287" i="1"/>
  <c r="K287" i="1"/>
  <c r="J287" i="1"/>
  <c r="I287" i="1"/>
  <c r="H287" i="1"/>
  <c r="G287" i="1"/>
  <c r="F287" i="1"/>
  <c r="E287" i="1"/>
  <c r="D287" i="1"/>
  <c r="C287" i="1"/>
  <c r="B287" i="1"/>
  <c r="X286" i="1"/>
  <c r="W286" i="1"/>
  <c r="V286" i="1"/>
  <c r="U286" i="1"/>
  <c r="T286" i="1"/>
  <c r="S286" i="1"/>
  <c r="R286" i="1"/>
  <c r="Q286" i="1"/>
  <c r="P286" i="1"/>
  <c r="O286" i="1"/>
  <c r="N286" i="1"/>
  <c r="M286" i="1"/>
  <c r="L286" i="1"/>
  <c r="K286" i="1"/>
  <c r="J286" i="1"/>
  <c r="I286" i="1"/>
  <c r="H286" i="1"/>
  <c r="G286" i="1"/>
  <c r="F286" i="1"/>
  <c r="E286" i="1"/>
  <c r="D286" i="1"/>
  <c r="C286" i="1"/>
  <c r="B286" i="1"/>
  <c r="X285" i="1"/>
  <c r="W285" i="1"/>
  <c r="V285" i="1"/>
  <c r="U285" i="1"/>
  <c r="T285" i="1"/>
  <c r="S285" i="1"/>
  <c r="R285" i="1"/>
  <c r="Q285" i="1"/>
  <c r="P285" i="1"/>
  <c r="O285" i="1"/>
  <c r="N285" i="1"/>
  <c r="M285" i="1"/>
  <c r="L285" i="1"/>
  <c r="K285" i="1"/>
  <c r="J285" i="1"/>
  <c r="I285" i="1"/>
  <c r="H285" i="1"/>
  <c r="G285" i="1"/>
  <c r="F285" i="1"/>
  <c r="E285" i="1"/>
  <c r="D285" i="1"/>
  <c r="C285" i="1"/>
  <c r="B285" i="1"/>
  <c r="X284" i="1"/>
  <c r="W284" i="1"/>
  <c r="V284" i="1"/>
  <c r="U284" i="1"/>
  <c r="T284" i="1"/>
  <c r="S284" i="1"/>
  <c r="R284" i="1"/>
  <c r="Q284" i="1"/>
  <c r="P284" i="1"/>
  <c r="O284" i="1"/>
  <c r="N284" i="1"/>
  <c r="M284" i="1"/>
  <c r="L284" i="1"/>
  <c r="K284" i="1"/>
  <c r="J284" i="1"/>
  <c r="I284" i="1"/>
  <c r="H284" i="1"/>
  <c r="G284" i="1"/>
  <c r="F284" i="1"/>
  <c r="E284" i="1"/>
  <c r="D284" i="1"/>
  <c r="C284" i="1"/>
  <c r="B284" i="1"/>
  <c r="X283" i="1"/>
  <c r="W283" i="1"/>
  <c r="V283" i="1"/>
  <c r="U283" i="1"/>
  <c r="T283" i="1"/>
  <c r="S283" i="1"/>
  <c r="R283" i="1"/>
  <c r="Q283" i="1"/>
  <c r="P283" i="1"/>
  <c r="O283" i="1"/>
  <c r="N283" i="1"/>
  <c r="M283" i="1"/>
  <c r="L283" i="1"/>
  <c r="K283" i="1"/>
  <c r="J283" i="1"/>
  <c r="I283" i="1"/>
  <c r="H283" i="1"/>
  <c r="G283" i="1"/>
  <c r="F283" i="1"/>
  <c r="E283" i="1"/>
  <c r="D283" i="1"/>
  <c r="C283" i="1"/>
  <c r="B283" i="1"/>
  <c r="X282" i="1"/>
  <c r="W282" i="1"/>
  <c r="V282" i="1"/>
  <c r="U282" i="1"/>
  <c r="T282" i="1"/>
  <c r="S282" i="1"/>
  <c r="R282" i="1"/>
  <c r="Q282" i="1"/>
  <c r="P282" i="1"/>
  <c r="O282" i="1"/>
  <c r="N282" i="1"/>
  <c r="M282" i="1"/>
  <c r="L282" i="1"/>
  <c r="K282" i="1"/>
  <c r="J282" i="1"/>
  <c r="I282" i="1"/>
  <c r="H282" i="1"/>
  <c r="G282" i="1"/>
  <c r="F282" i="1"/>
  <c r="E282" i="1"/>
  <c r="D282" i="1"/>
  <c r="C282" i="1"/>
  <c r="B282" i="1"/>
  <c r="X281" i="1"/>
  <c r="W281" i="1"/>
  <c r="V281" i="1"/>
  <c r="U281" i="1"/>
  <c r="T281" i="1"/>
  <c r="S281" i="1"/>
  <c r="R281" i="1"/>
  <c r="Q281" i="1"/>
  <c r="P281" i="1"/>
  <c r="O281" i="1"/>
  <c r="N281" i="1"/>
  <c r="M281" i="1"/>
  <c r="L281" i="1"/>
  <c r="K281" i="1"/>
  <c r="J281" i="1"/>
  <c r="I281" i="1"/>
  <c r="H281" i="1"/>
  <c r="G281" i="1"/>
  <c r="F281" i="1"/>
  <c r="E281" i="1"/>
  <c r="D281" i="1"/>
  <c r="C281" i="1"/>
  <c r="B281" i="1"/>
  <c r="X280" i="1"/>
  <c r="W280" i="1"/>
  <c r="V280" i="1"/>
  <c r="U280" i="1"/>
  <c r="T280" i="1"/>
  <c r="S280" i="1"/>
  <c r="R280" i="1"/>
  <c r="Q280" i="1"/>
  <c r="P280" i="1"/>
  <c r="O280" i="1"/>
  <c r="N280" i="1"/>
  <c r="M280" i="1"/>
  <c r="L280" i="1"/>
  <c r="K280" i="1"/>
  <c r="J280" i="1"/>
  <c r="I280" i="1"/>
  <c r="H280" i="1"/>
  <c r="G280" i="1"/>
  <c r="F280" i="1"/>
  <c r="E280" i="1"/>
  <c r="D280" i="1"/>
  <c r="C280" i="1"/>
  <c r="B280" i="1"/>
  <c r="X279" i="1"/>
  <c r="W279" i="1"/>
  <c r="V279" i="1"/>
  <c r="U279" i="1"/>
  <c r="T279" i="1"/>
  <c r="S279" i="1"/>
  <c r="R279" i="1"/>
  <c r="Q279" i="1"/>
  <c r="P279" i="1"/>
  <c r="O279" i="1"/>
  <c r="N279" i="1"/>
  <c r="M279" i="1"/>
  <c r="L279" i="1"/>
  <c r="K279" i="1"/>
  <c r="J279" i="1"/>
  <c r="I279" i="1"/>
  <c r="H279" i="1"/>
  <c r="G279" i="1"/>
  <c r="F279" i="1"/>
  <c r="E279" i="1"/>
  <c r="D279" i="1"/>
  <c r="C279" i="1"/>
  <c r="B279" i="1"/>
  <c r="X278" i="1"/>
  <c r="W278" i="1"/>
  <c r="V278" i="1"/>
  <c r="U278" i="1"/>
  <c r="T278" i="1"/>
  <c r="S278" i="1"/>
  <c r="R278" i="1"/>
  <c r="Q278" i="1"/>
  <c r="P278" i="1"/>
  <c r="O278" i="1"/>
  <c r="N278" i="1"/>
  <c r="M278" i="1"/>
  <c r="L278" i="1"/>
  <c r="K278" i="1"/>
  <c r="J278" i="1"/>
  <c r="I278" i="1"/>
  <c r="H278" i="1"/>
  <c r="G278" i="1"/>
  <c r="F278" i="1"/>
  <c r="E278" i="1"/>
  <c r="D278" i="1"/>
  <c r="C278" i="1"/>
  <c r="B278" i="1"/>
  <c r="X277" i="1"/>
  <c r="W277" i="1"/>
  <c r="V277" i="1"/>
  <c r="U277" i="1"/>
  <c r="T277" i="1"/>
  <c r="S277" i="1"/>
  <c r="R277" i="1"/>
  <c r="Q277" i="1"/>
  <c r="P277" i="1"/>
  <c r="O277" i="1"/>
  <c r="N277" i="1"/>
  <c r="M277" i="1"/>
  <c r="L277" i="1"/>
  <c r="K277" i="1"/>
  <c r="J277" i="1"/>
  <c r="I277" i="1"/>
  <c r="H277" i="1"/>
  <c r="G277" i="1"/>
  <c r="F277" i="1"/>
  <c r="E277" i="1"/>
  <c r="D277" i="1"/>
  <c r="C277" i="1"/>
  <c r="B277" i="1"/>
  <c r="X276" i="1"/>
  <c r="W276" i="1"/>
  <c r="V276" i="1"/>
  <c r="U276" i="1"/>
  <c r="T276" i="1"/>
  <c r="S276" i="1"/>
  <c r="R276" i="1"/>
  <c r="Q276" i="1"/>
  <c r="P276" i="1"/>
  <c r="O276" i="1"/>
  <c r="N276" i="1"/>
  <c r="M276" i="1"/>
  <c r="L276" i="1"/>
  <c r="K276" i="1"/>
  <c r="J276" i="1"/>
  <c r="I276" i="1"/>
  <c r="H276" i="1"/>
  <c r="G276" i="1"/>
  <c r="F276" i="1"/>
  <c r="E276" i="1"/>
  <c r="D276" i="1"/>
  <c r="C276" i="1"/>
  <c r="B276" i="1"/>
  <c r="X275" i="1"/>
  <c r="W275" i="1"/>
  <c r="V275" i="1"/>
  <c r="U275" i="1"/>
  <c r="T275" i="1"/>
  <c r="S275" i="1"/>
  <c r="R275" i="1"/>
  <c r="Q275" i="1"/>
  <c r="P275" i="1"/>
  <c r="O275" i="1"/>
  <c r="N275" i="1"/>
  <c r="M275" i="1"/>
  <c r="L275" i="1"/>
  <c r="K275" i="1"/>
  <c r="J275" i="1"/>
  <c r="I275" i="1"/>
  <c r="H275" i="1"/>
  <c r="G275" i="1"/>
  <c r="F275" i="1"/>
  <c r="E275" i="1"/>
  <c r="D275" i="1"/>
  <c r="C275" i="1"/>
  <c r="B275" i="1"/>
  <c r="X274" i="1"/>
  <c r="W274" i="1"/>
  <c r="V274" i="1"/>
  <c r="U274" i="1"/>
  <c r="T274" i="1"/>
  <c r="S274" i="1"/>
  <c r="R274" i="1"/>
  <c r="Q274" i="1"/>
  <c r="P274" i="1"/>
  <c r="O274" i="1"/>
  <c r="N274" i="1"/>
  <c r="M274" i="1"/>
  <c r="L274" i="1"/>
  <c r="K274" i="1"/>
  <c r="J274" i="1"/>
  <c r="I274" i="1"/>
  <c r="H274" i="1"/>
  <c r="G274" i="1"/>
  <c r="F274" i="1"/>
  <c r="E274" i="1"/>
  <c r="D274" i="1"/>
  <c r="C274" i="1"/>
  <c r="B274" i="1"/>
  <c r="X273" i="1"/>
  <c r="W273" i="1"/>
  <c r="V273" i="1"/>
  <c r="U273" i="1"/>
  <c r="T273" i="1"/>
  <c r="S273" i="1"/>
  <c r="R273" i="1"/>
  <c r="Q273" i="1"/>
  <c r="P273" i="1"/>
  <c r="O273" i="1"/>
  <c r="N273" i="1"/>
  <c r="M273" i="1"/>
  <c r="L273" i="1"/>
  <c r="K273" i="1"/>
  <c r="J273" i="1"/>
  <c r="I273" i="1"/>
  <c r="H273" i="1"/>
  <c r="G273" i="1"/>
  <c r="F273" i="1"/>
  <c r="E273" i="1"/>
  <c r="D273" i="1"/>
  <c r="C273" i="1"/>
  <c r="B273" i="1"/>
  <c r="X272" i="1"/>
  <c r="W272" i="1"/>
  <c r="V272" i="1"/>
  <c r="U272" i="1"/>
  <c r="T272" i="1"/>
  <c r="S272" i="1"/>
  <c r="R272" i="1"/>
  <c r="Q272" i="1"/>
  <c r="P272" i="1"/>
  <c r="O272" i="1"/>
  <c r="N272" i="1"/>
  <c r="M272" i="1"/>
  <c r="L272" i="1"/>
  <c r="K272" i="1"/>
  <c r="J272" i="1"/>
  <c r="I272" i="1"/>
  <c r="H272" i="1"/>
  <c r="G272" i="1"/>
  <c r="F272" i="1"/>
  <c r="E272" i="1"/>
  <c r="D272" i="1"/>
  <c r="C272" i="1"/>
  <c r="B272" i="1"/>
  <c r="X271" i="1"/>
  <c r="W271" i="1"/>
  <c r="V271" i="1"/>
  <c r="U271" i="1"/>
  <c r="T271" i="1"/>
  <c r="S271" i="1"/>
  <c r="R271" i="1"/>
  <c r="Q271" i="1"/>
  <c r="P271" i="1"/>
  <c r="O271" i="1"/>
  <c r="N271" i="1"/>
  <c r="M271" i="1"/>
  <c r="L271" i="1"/>
  <c r="K271" i="1"/>
  <c r="J271" i="1"/>
  <c r="I271" i="1"/>
  <c r="H271" i="1"/>
  <c r="G271" i="1"/>
  <c r="F271" i="1"/>
  <c r="E271" i="1"/>
  <c r="D271" i="1"/>
  <c r="C271" i="1"/>
  <c r="B271" i="1"/>
  <c r="X270" i="1"/>
  <c r="W270" i="1"/>
  <c r="V270" i="1"/>
  <c r="U270" i="1"/>
  <c r="T270" i="1"/>
  <c r="S270" i="1"/>
  <c r="R270" i="1"/>
  <c r="Q270" i="1"/>
  <c r="P270" i="1"/>
  <c r="O270" i="1"/>
  <c r="N270" i="1"/>
  <c r="M270" i="1"/>
  <c r="L270" i="1"/>
  <c r="K270" i="1"/>
  <c r="J270" i="1"/>
  <c r="I270" i="1"/>
  <c r="H270" i="1"/>
  <c r="G270" i="1"/>
  <c r="F270" i="1"/>
  <c r="E270" i="1"/>
  <c r="D270" i="1"/>
  <c r="C270" i="1"/>
  <c r="B270" i="1"/>
  <c r="X269" i="1"/>
  <c r="W269" i="1"/>
  <c r="V269" i="1"/>
  <c r="U269" i="1"/>
  <c r="T269" i="1"/>
  <c r="S269" i="1"/>
  <c r="R269" i="1"/>
  <c r="Q269" i="1"/>
  <c r="P269" i="1"/>
  <c r="O269" i="1"/>
  <c r="N269" i="1"/>
  <c r="M269" i="1"/>
  <c r="L269" i="1"/>
  <c r="K269" i="1"/>
  <c r="J269" i="1"/>
  <c r="I269" i="1"/>
  <c r="H269" i="1"/>
  <c r="G269" i="1"/>
  <c r="F269" i="1"/>
  <c r="E269" i="1"/>
  <c r="D269" i="1"/>
  <c r="C269" i="1"/>
  <c r="B269" i="1"/>
  <c r="X268" i="1"/>
  <c r="W268" i="1"/>
  <c r="V268" i="1"/>
  <c r="U268" i="1"/>
  <c r="T268" i="1"/>
  <c r="S268" i="1"/>
  <c r="R268" i="1"/>
  <c r="Q268" i="1"/>
  <c r="P268" i="1"/>
  <c r="O268" i="1"/>
  <c r="N268" i="1"/>
  <c r="M268" i="1"/>
  <c r="L268" i="1"/>
  <c r="K268" i="1"/>
  <c r="J268" i="1"/>
  <c r="I268" i="1"/>
  <c r="H268" i="1"/>
  <c r="G268" i="1"/>
  <c r="F268" i="1"/>
  <c r="E268" i="1"/>
  <c r="D268" i="1"/>
  <c r="C268" i="1"/>
  <c r="B268" i="1"/>
  <c r="X267" i="1"/>
  <c r="W267" i="1"/>
  <c r="V267" i="1"/>
  <c r="U267" i="1"/>
  <c r="T267" i="1"/>
  <c r="S267" i="1"/>
  <c r="R267" i="1"/>
  <c r="Q267" i="1"/>
  <c r="P267" i="1"/>
  <c r="O267" i="1"/>
  <c r="N267" i="1"/>
  <c r="M267" i="1"/>
  <c r="L267" i="1"/>
  <c r="K267" i="1"/>
  <c r="J267" i="1"/>
  <c r="I267" i="1"/>
  <c r="H267" i="1"/>
  <c r="G267" i="1"/>
  <c r="F267" i="1"/>
  <c r="E267" i="1"/>
  <c r="D267" i="1"/>
  <c r="C267" i="1"/>
  <c r="B267" i="1"/>
  <c r="X266" i="1"/>
  <c r="W266" i="1"/>
  <c r="V266" i="1"/>
  <c r="U266" i="1"/>
  <c r="T266" i="1"/>
  <c r="S266" i="1"/>
  <c r="R266" i="1"/>
  <c r="Q266" i="1"/>
  <c r="P266" i="1"/>
  <c r="O266" i="1"/>
  <c r="N266" i="1"/>
  <c r="M266" i="1"/>
  <c r="L266" i="1"/>
  <c r="K266" i="1"/>
  <c r="J266" i="1"/>
  <c r="I266" i="1"/>
  <c r="H266" i="1"/>
  <c r="G266" i="1"/>
  <c r="F266" i="1"/>
  <c r="E266" i="1"/>
  <c r="D266" i="1"/>
  <c r="C266" i="1"/>
  <c r="B266" i="1"/>
  <c r="X265" i="1"/>
  <c r="W265" i="1"/>
  <c r="V265" i="1"/>
  <c r="U265" i="1"/>
  <c r="T265" i="1"/>
  <c r="S265" i="1"/>
  <c r="R265" i="1"/>
  <c r="Q265" i="1"/>
  <c r="P265" i="1"/>
  <c r="O265" i="1"/>
  <c r="N265" i="1"/>
  <c r="M265" i="1"/>
  <c r="L265" i="1"/>
  <c r="K265" i="1"/>
  <c r="J265" i="1"/>
  <c r="I265" i="1"/>
  <c r="H265" i="1"/>
  <c r="G265" i="1"/>
  <c r="F265" i="1"/>
  <c r="E265" i="1"/>
  <c r="D265" i="1"/>
  <c r="C265" i="1"/>
  <c r="B265" i="1"/>
  <c r="X264" i="1"/>
  <c r="W264" i="1"/>
  <c r="V264" i="1"/>
  <c r="U264" i="1"/>
  <c r="T264" i="1"/>
  <c r="S264" i="1"/>
  <c r="R264" i="1"/>
  <c r="Q264" i="1"/>
  <c r="P264" i="1"/>
  <c r="O264" i="1"/>
  <c r="N264" i="1"/>
  <c r="M264" i="1"/>
  <c r="L264" i="1"/>
  <c r="K264" i="1"/>
  <c r="J264" i="1"/>
  <c r="I264" i="1"/>
  <c r="H264" i="1"/>
  <c r="G264" i="1"/>
  <c r="F264" i="1"/>
  <c r="E264" i="1"/>
  <c r="D264" i="1"/>
  <c r="C264" i="1"/>
  <c r="B264" i="1"/>
  <c r="X263" i="1"/>
  <c r="W263" i="1"/>
  <c r="V263" i="1"/>
  <c r="U263" i="1"/>
  <c r="T263" i="1"/>
  <c r="S263" i="1"/>
  <c r="R263" i="1"/>
  <c r="Q263" i="1"/>
  <c r="P263" i="1"/>
  <c r="O263" i="1"/>
  <c r="N263" i="1"/>
  <c r="M263" i="1"/>
  <c r="L263" i="1"/>
  <c r="K263" i="1"/>
  <c r="J263" i="1"/>
  <c r="I263" i="1"/>
  <c r="H263" i="1"/>
  <c r="G263" i="1"/>
  <c r="F263" i="1"/>
  <c r="E263" i="1"/>
  <c r="D263" i="1"/>
  <c r="C263" i="1"/>
  <c r="B263" i="1"/>
  <c r="X262" i="1"/>
  <c r="W262" i="1"/>
  <c r="V262" i="1"/>
  <c r="U262" i="1"/>
  <c r="T262" i="1"/>
  <c r="S262" i="1"/>
  <c r="R262" i="1"/>
  <c r="Q262" i="1"/>
  <c r="P262" i="1"/>
  <c r="O262" i="1"/>
  <c r="N262" i="1"/>
  <c r="M262" i="1"/>
  <c r="L262" i="1"/>
  <c r="K262" i="1"/>
  <c r="J262" i="1"/>
  <c r="I262" i="1"/>
  <c r="H262" i="1"/>
  <c r="G262" i="1"/>
  <c r="F262" i="1"/>
  <c r="E262" i="1"/>
  <c r="D262" i="1"/>
  <c r="C262" i="1"/>
  <c r="B262" i="1"/>
  <c r="X261" i="1"/>
  <c r="W261" i="1"/>
  <c r="V261" i="1"/>
  <c r="U261" i="1"/>
  <c r="T261" i="1"/>
  <c r="S261" i="1"/>
  <c r="R261" i="1"/>
  <c r="Q261" i="1"/>
  <c r="P261" i="1"/>
  <c r="O261" i="1"/>
  <c r="N261" i="1"/>
  <c r="M261" i="1"/>
  <c r="L261" i="1"/>
  <c r="K261" i="1"/>
  <c r="J261" i="1"/>
  <c r="I261" i="1"/>
  <c r="H261" i="1"/>
  <c r="G261" i="1"/>
  <c r="F261" i="1"/>
  <c r="E261" i="1"/>
  <c r="D261" i="1"/>
  <c r="C261" i="1"/>
  <c r="B261" i="1"/>
  <c r="X260" i="1"/>
  <c r="W260" i="1"/>
  <c r="V260" i="1"/>
  <c r="U260" i="1"/>
  <c r="T260" i="1"/>
  <c r="S260" i="1"/>
  <c r="R260" i="1"/>
  <c r="Q260" i="1"/>
  <c r="P260" i="1"/>
  <c r="O260" i="1"/>
  <c r="N260" i="1"/>
  <c r="M260" i="1"/>
  <c r="L260" i="1"/>
  <c r="K260" i="1"/>
  <c r="J260" i="1"/>
  <c r="I260" i="1"/>
  <c r="H260" i="1"/>
  <c r="G260" i="1"/>
  <c r="F260" i="1"/>
  <c r="E260" i="1"/>
  <c r="D260" i="1"/>
  <c r="C260" i="1"/>
  <c r="B260" i="1"/>
  <c r="X259" i="1"/>
  <c r="W259" i="1"/>
  <c r="V259" i="1"/>
  <c r="U259" i="1"/>
  <c r="T259" i="1"/>
  <c r="S259" i="1"/>
  <c r="R259" i="1"/>
  <c r="Q259" i="1"/>
  <c r="P259" i="1"/>
  <c r="O259" i="1"/>
  <c r="N259" i="1"/>
  <c r="M259" i="1"/>
  <c r="L259" i="1"/>
  <c r="K259" i="1"/>
  <c r="J259" i="1"/>
  <c r="I259" i="1"/>
  <c r="H259" i="1"/>
  <c r="G259" i="1"/>
  <c r="F259" i="1"/>
  <c r="E259" i="1"/>
  <c r="D259" i="1"/>
  <c r="C259" i="1"/>
  <c r="B259" i="1"/>
  <c r="X258" i="1"/>
  <c r="W258" i="1"/>
  <c r="V258" i="1"/>
  <c r="U258" i="1"/>
  <c r="T258" i="1"/>
  <c r="S258" i="1"/>
  <c r="R258" i="1"/>
  <c r="Q258" i="1"/>
  <c r="P258" i="1"/>
  <c r="O258" i="1"/>
  <c r="N258" i="1"/>
  <c r="M258" i="1"/>
  <c r="L258" i="1"/>
  <c r="K258" i="1"/>
  <c r="J258" i="1"/>
  <c r="I258" i="1"/>
  <c r="H258" i="1"/>
  <c r="G258" i="1"/>
  <c r="F258" i="1"/>
  <c r="E258" i="1"/>
  <c r="D258" i="1"/>
  <c r="C258" i="1"/>
  <c r="B258" i="1"/>
  <c r="X257" i="1"/>
  <c r="W257" i="1"/>
  <c r="V257" i="1"/>
  <c r="U257" i="1"/>
  <c r="T257" i="1"/>
  <c r="S257" i="1"/>
  <c r="R257" i="1"/>
  <c r="Q257" i="1"/>
  <c r="P257" i="1"/>
  <c r="O257" i="1"/>
  <c r="N257" i="1"/>
  <c r="M257" i="1"/>
  <c r="L257" i="1"/>
  <c r="K257" i="1"/>
  <c r="J257" i="1"/>
  <c r="I257" i="1"/>
  <c r="H257" i="1"/>
  <c r="G257" i="1"/>
  <c r="F257" i="1"/>
  <c r="E257" i="1"/>
  <c r="D257" i="1"/>
  <c r="C257" i="1"/>
  <c r="B257" i="1"/>
  <c r="X256" i="1"/>
  <c r="W256" i="1"/>
  <c r="V256" i="1"/>
  <c r="U256" i="1"/>
  <c r="T256" i="1"/>
  <c r="S256" i="1"/>
  <c r="R256" i="1"/>
  <c r="Q256" i="1"/>
  <c r="P256" i="1"/>
  <c r="O256" i="1"/>
  <c r="N256" i="1"/>
  <c r="M256" i="1"/>
  <c r="L256" i="1"/>
  <c r="K256" i="1"/>
  <c r="J256" i="1"/>
  <c r="I256" i="1"/>
  <c r="H256" i="1"/>
  <c r="G256" i="1"/>
  <c r="F256" i="1"/>
  <c r="E256" i="1"/>
  <c r="D256" i="1"/>
  <c r="C256" i="1"/>
  <c r="B256" i="1"/>
  <c r="X255" i="1"/>
  <c r="W255" i="1"/>
  <c r="V255" i="1"/>
  <c r="U255" i="1"/>
  <c r="T255" i="1"/>
  <c r="S255" i="1"/>
  <c r="R255" i="1"/>
  <c r="Q255" i="1"/>
  <c r="P255" i="1"/>
  <c r="O255" i="1"/>
  <c r="N255" i="1"/>
  <c r="M255" i="1"/>
  <c r="L255" i="1"/>
  <c r="K255" i="1"/>
  <c r="J255" i="1"/>
  <c r="I255" i="1"/>
  <c r="H255" i="1"/>
  <c r="G255" i="1"/>
  <c r="F255" i="1"/>
  <c r="E255" i="1"/>
  <c r="D255" i="1"/>
  <c r="C255" i="1"/>
  <c r="B255" i="1"/>
  <c r="X254" i="1"/>
  <c r="W254" i="1"/>
  <c r="V254" i="1"/>
  <c r="U254" i="1"/>
  <c r="T254" i="1"/>
  <c r="S254" i="1"/>
  <c r="R254" i="1"/>
  <c r="Q254" i="1"/>
  <c r="P254" i="1"/>
  <c r="O254" i="1"/>
  <c r="N254" i="1"/>
  <c r="M254" i="1"/>
  <c r="L254" i="1"/>
  <c r="K254" i="1"/>
  <c r="J254" i="1"/>
  <c r="I254" i="1"/>
  <c r="H254" i="1"/>
  <c r="G254" i="1"/>
  <c r="F254" i="1"/>
  <c r="E254" i="1"/>
  <c r="D254" i="1"/>
  <c r="C254" i="1"/>
  <c r="B254" i="1"/>
  <c r="X253" i="1"/>
  <c r="W253" i="1"/>
  <c r="V253" i="1"/>
  <c r="U253" i="1"/>
  <c r="T253" i="1"/>
  <c r="S253" i="1"/>
  <c r="R253" i="1"/>
  <c r="Q253" i="1"/>
  <c r="P253" i="1"/>
  <c r="O253" i="1"/>
  <c r="N253" i="1"/>
  <c r="M253" i="1"/>
  <c r="L253" i="1"/>
  <c r="K253" i="1"/>
  <c r="J253" i="1"/>
  <c r="I253" i="1"/>
  <c r="H253" i="1"/>
  <c r="G253" i="1"/>
  <c r="F253" i="1"/>
  <c r="E253" i="1"/>
  <c r="D253" i="1"/>
  <c r="C253" i="1"/>
  <c r="B253" i="1"/>
  <c r="X252" i="1"/>
  <c r="W252" i="1"/>
  <c r="V252" i="1"/>
  <c r="U252" i="1"/>
  <c r="T252" i="1"/>
  <c r="S252" i="1"/>
  <c r="R252" i="1"/>
  <c r="Q252" i="1"/>
  <c r="P252" i="1"/>
  <c r="O252" i="1"/>
  <c r="N252" i="1"/>
  <c r="M252" i="1"/>
  <c r="L252" i="1"/>
  <c r="K252" i="1"/>
  <c r="J252" i="1"/>
  <c r="I252" i="1"/>
  <c r="H252" i="1"/>
  <c r="G252" i="1"/>
  <c r="F252" i="1"/>
  <c r="E252" i="1"/>
  <c r="D252" i="1"/>
  <c r="C252" i="1"/>
  <c r="B252" i="1"/>
  <c r="X251" i="1"/>
  <c r="W251" i="1"/>
  <c r="V251" i="1"/>
  <c r="U251" i="1"/>
  <c r="T251" i="1"/>
  <c r="S251" i="1"/>
  <c r="R251" i="1"/>
  <c r="Q251" i="1"/>
  <c r="P251" i="1"/>
  <c r="O251" i="1"/>
  <c r="N251" i="1"/>
  <c r="M251" i="1"/>
  <c r="L251" i="1"/>
  <c r="K251" i="1"/>
  <c r="J251" i="1"/>
  <c r="I251" i="1"/>
  <c r="H251" i="1"/>
  <c r="G251" i="1"/>
  <c r="F251" i="1"/>
  <c r="E251" i="1"/>
  <c r="D251" i="1"/>
  <c r="C251" i="1"/>
  <c r="B251" i="1"/>
  <c r="X250" i="1"/>
  <c r="W250" i="1"/>
  <c r="V250" i="1"/>
  <c r="U250" i="1"/>
  <c r="T250" i="1"/>
  <c r="S250" i="1"/>
  <c r="R250" i="1"/>
  <c r="Q250" i="1"/>
  <c r="P250" i="1"/>
  <c r="O250" i="1"/>
  <c r="N250" i="1"/>
  <c r="M250" i="1"/>
  <c r="L250" i="1"/>
  <c r="K250" i="1"/>
  <c r="J250" i="1"/>
  <c r="I250" i="1"/>
  <c r="H250" i="1"/>
  <c r="G250" i="1"/>
  <c r="F250" i="1"/>
  <c r="E250" i="1"/>
  <c r="D250" i="1"/>
  <c r="C250" i="1"/>
  <c r="B250" i="1"/>
  <c r="X249" i="1"/>
  <c r="W249" i="1"/>
  <c r="V249" i="1"/>
  <c r="U249" i="1"/>
  <c r="T249" i="1"/>
  <c r="S249" i="1"/>
  <c r="R249" i="1"/>
  <c r="Q249" i="1"/>
  <c r="P249" i="1"/>
  <c r="O249" i="1"/>
  <c r="N249" i="1"/>
  <c r="M249" i="1"/>
  <c r="L249" i="1"/>
  <c r="K249" i="1"/>
  <c r="J249" i="1"/>
  <c r="I249" i="1"/>
  <c r="H249" i="1"/>
  <c r="G249" i="1"/>
  <c r="F249" i="1"/>
  <c r="E249" i="1"/>
  <c r="D249" i="1"/>
  <c r="C249" i="1"/>
  <c r="B249" i="1"/>
  <c r="X248" i="1"/>
  <c r="W248" i="1"/>
  <c r="V248" i="1"/>
  <c r="U248" i="1"/>
  <c r="T248" i="1"/>
  <c r="S248" i="1"/>
  <c r="R248" i="1"/>
  <c r="Q248" i="1"/>
  <c r="P248" i="1"/>
  <c r="O248" i="1"/>
  <c r="N248" i="1"/>
  <c r="M248" i="1"/>
  <c r="L248" i="1"/>
  <c r="K248" i="1"/>
  <c r="J248" i="1"/>
  <c r="I248" i="1"/>
  <c r="H248" i="1"/>
  <c r="G248" i="1"/>
  <c r="F248" i="1"/>
  <c r="E248" i="1"/>
  <c r="D248" i="1"/>
  <c r="C248" i="1"/>
  <c r="B248" i="1"/>
  <c r="X247" i="1"/>
  <c r="W247" i="1"/>
  <c r="V247" i="1"/>
  <c r="U247" i="1"/>
  <c r="T247" i="1"/>
  <c r="S247" i="1"/>
  <c r="R247" i="1"/>
  <c r="Q247" i="1"/>
  <c r="P247" i="1"/>
  <c r="O247" i="1"/>
  <c r="N247" i="1"/>
  <c r="M247" i="1"/>
  <c r="L247" i="1"/>
  <c r="K247" i="1"/>
  <c r="J247" i="1"/>
  <c r="I247" i="1"/>
  <c r="H247" i="1"/>
  <c r="G247" i="1"/>
  <c r="F247" i="1"/>
  <c r="E247" i="1"/>
  <c r="D247" i="1"/>
  <c r="C247" i="1"/>
  <c r="B247" i="1"/>
  <c r="X246" i="1"/>
  <c r="W246" i="1"/>
  <c r="V246" i="1"/>
  <c r="U246" i="1"/>
  <c r="T246" i="1"/>
  <c r="S246" i="1"/>
  <c r="R246" i="1"/>
  <c r="Q246" i="1"/>
  <c r="P246" i="1"/>
  <c r="O246" i="1"/>
  <c r="N246" i="1"/>
  <c r="M246" i="1"/>
  <c r="L246" i="1"/>
  <c r="K246" i="1"/>
  <c r="J246" i="1"/>
  <c r="I246" i="1"/>
  <c r="H246" i="1"/>
  <c r="G246" i="1"/>
  <c r="F246" i="1"/>
  <c r="E246" i="1"/>
  <c r="D246" i="1"/>
  <c r="C246" i="1"/>
  <c r="B246" i="1"/>
  <c r="X245" i="1"/>
  <c r="W245" i="1"/>
  <c r="V245" i="1"/>
  <c r="U245" i="1"/>
  <c r="T245" i="1"/>
  <c r="S245" i="1"/>
  <c r="R245" i="1"/>
  <c r="Q245" i="1"/>
  <c r="P245" i="1"/>
  <c r="O245" i="1"/>
  <c r="N245" i="1"/>
  <c r="M245" i="1"/>
  <c r="L245" i="1"/>
  <c r="K245" i="1"/>
  <c r="J245" i="1"/>
  <c r="I245" i="1"/>
  <c r="H245" i="1"/>
  <c r="G245" i="1"/>
  <c r="F245" i="1"/>
  <c r="E245" i="1"/>
  <c r="D245" i="1"/>
  <c r="C245" i="1"/>
  <c r="B245" i="1"/>
  <c r="X244" i="1"/>
  <c r="W244" i="1"/>
  <c r="V244" i="1"/>
  <c r="U244" i="1"/>
  <c r="T244" i="1"/>
  <c r="S244" i="1"/>
  <c r="R244" i="1"/>
  <c r="Q244" i="1"/>
  <c r="P244" i="1"/>
  <c r="O244" i="1"/>
  <c r="N244" i="1"/>
  <c r="M244" i="1"/>
  <c r="L244" i="1"/>
  <c r="K244" i="1"/>
  <c r="J244" i="1"/>
  <c r="I244" i="1"/>
  <c r="H244" i="1"/>
  <c r="G244" i="1"/>
  <c r="F244" i="1"/>
  <c r="E244" i="1"/>
  <c r="D244" i="1"/>
  <c r="C244" i="1"/>
  <c r="B244" i="1"/>
  <c r="X243" i="1"/>
  <c r="W243" i="1"/>
  <c r="V243" i="1"/>
  <c r="U243" i="1"/>
  <c r="T243" i="1"/>
  <c r="S243" i="1"/>
  <c r="R243" i="1"/>
  <c r="Q243" i="1"/>
  <c r="P243" i="1"/>
  <c r="O243" i="1"/>
  <c r="N243" i="1"/>
  <c r="M243" i="1"/>
  <c r="L243" i="1"/>
  <c r="K243" i="1"/>
  <c r="J243" i="1"/>
  <c r="I243" i="1"/>
  <c r="H243" i="1"/>
  <c r="G243" i="1"/>
  <c r="F243" i="1"/>
  <c r="E243" i="1"/>
  <c r="D243" i="1"/>
  <c r="C243" i="1"/>
  <c r="B243" i="1"/>
  <c r="X242" i="1"/>
  <c r="W242" i="1"/>
  <c r="V242" i="1"/>
  <c r="U242" i="1"/>
  <c r="T242" i="1"/>
  <c r="S242" i="1"/>
  <c r="R242" i="1"/>
  <c r="Q242" i="1"/>
  <c r="P242" i="1"/>
  <c r="O242" i="1"/>
  <c r="N242" i="1"/>
  <c r="M242" i="1"/>
  <c r="L242" i="1"/>
  <c r="K242" i="1"/>
  <c r="J242" i="1"/>
  <c r="I242" i="1"/>
  <c r="H242" i="1"/>
  <c r="G242" i="1"/>
  <c r="F242" i="1"/>
  <c r="E242" i="1"/>
  <c r="D242" i="1"/>
  <c r="C242" i="1"/>
  <c r="B242" i="1"/>
  <c r="X241" i="1"/>
  <c r="W241" i="1"/>
  <c r="V241" i="1"/>
  <c r="U241" i="1"/>
  <c r="T241" i="1"/>
  <c r="S241" i="1"/>
  <c r="R241" i="1"/>
  <c r="Q241" i="1"/>
  <c r="P241" i="1"/>
  <c r="O241" i="1"/>
  <c r="N241" i="1"/>
  <c r="M241" i="1"/>
  <c r="L241" i="1"/>
  <c r="K241" i="1"/>
  <c r="J241" i="1"/>
  <c r="I241" i="1"/>
  <c r="H241" i="1"/>
  <c r="G241" i="1"/>
  <c r="F241" i="1"/>
  <c r="E241" i="1"/>
  <c r="D241" i="1"/>
  <c r="C241" i="1"/>
  <c r="B241" i="1"/>
  <c r="X240" i="1"/>
  <c r="W240" i="1"/>
  <c r="V240" i="1"/>
  <c r="U240" i="1"/>
  <c r="T240" i="1"/>
  <c r="S240" i="1"/>
  <c r="R240" i="1"/>
  <c r="Q240" i="1"/>
  <c r="P240" i="1"/>
  <c r="O240" i="1"/>
  <c r="N240" i="1"/>
  <c r="M240" i="1"/>
  <c r="L240" i="1"/>
  <c r="K240" i="1"/>
  <c r="J240" i="1"/>
  <c r="I240" i="1"/>
  <c r="H240" i="1"/>
  <c r="G240" i="1"/>
  <c r="F240" i="1"/>
  <c r="E240" i="1"/>
  <c r="D240" i="1"/>
  <c r="C240" i="1"/>
  <c r="B240" i="1"/>
  <c r="X239" i="1"/>
  <c r="W239" i="1"/>
  <c r="V239" i="1"/>
  <c r="U239" i="1"/>
  <c r="T239" i="1"/>
  <c r="S239" i="1"/>
  <c r="R239" i="1"/>
  <c r="Q239" i="1"/>
  <c r="P239" i="1"/>
  <c r="O239" i="1"/>
  <c r="N239" i="1"/>
  <c r="M239" i="1"/>
  <c r="L239" i="1"/>
  <c r="K239" i="1"/>
  <c r="J239" i="1"/>
  <c r="I239" i="1"/>
  <c r="H239" i="1"/>
  <c r="G239" i="1"/>
  <c r="F239" i="1"/>
  <c r="E239" i="1"/>
  <c r="D239" i="1"/>
  <c r="C239" i="1"/>
  <c r="B239" i="1"/>
  <c r="X238" i="1"/>
  <c r="W238" i="1"/>
  <c r="V238" i="1"/>
  <c r="U238" i="1"/>
  <c r="T238" i="1"/>
  <c r="S238" i="1"/>
  <c r="R238" i="1"/>
  <c r="Q238" i="1"/>
  <c r="P238" i="1"/>
  <c r="O238" i="1"/>
  <c r="N238" i="1"/>
  <c r="M238" i="1"/>
  <c r="L238" i="1"/>
  <c r="K238" i="1"/>
  <c r="J238" i="1"/>
  <c r="I238" i="1"/>
  <c r="H238" i="1"/>
  <c r="G238" i="1"/>
  <c r="F238" i="1"/>
  <c r="E238" i="1"/>
  <c r="D238" i="1"/>
  <c r="C238" i="1"/>
  <c r="B238" i="1"/>
  <c r="X237" i="1"/>
  <c r="W237" i="1"/>
  <c r="V237" i="1"/>
  <c r="U237" i="1"/>
  <c r="T237" i="1"/>
  <c r="S237" i="1"/>
  <c r="R237" i="1"/>
  <c r="Q237" i="1"/>
  <c r="P237" i="1"/>
  <c r="O237" i="1"/>
  <c r="N237" i="1"/>
  <c r="M237" i="1"/>
  <c r="L237" i="1"/>
  <c r="K237" i="1"/>
  <c r="J237" i="1"/>
  <c r="I237" i="1"/>
  <c r="H237" i="1"/>
  <c r="G237" i="1"/>
  <c r="F237" i="1"/>
  <c r="E237" i="1"/>
  <c r="D237" i="1"/>
  <c r="C237" i="1"/>
  <c r="B237" i="1"/>
  <c r="X236" i="1"/>
  <c r="W236" i="1"/>
  <c r="V236" i="1"/>
  <c r="U236" i="1"/>
  <c r="T236" i="1"/>
  <c r="S236" i="1"/>
  <c r="R236" i="1"/>
  <c r="Q236" i="1"/>
  <c r="P236" i="1"/>
  <c r="O236" i="1"/>
  <c r="N236" i="1"/>
  <c r="M236" i="1"/>
  <c r="L236" i="1"/>
  <c r="K236" i="1"/>
  <c r="J236" i="1"/>
  <c r="I236" i="1"/>
  <c r="H236" i="1"/>
  <c r="G236" i="1"/>
  <c r="F236" i="1"/>
  <c r="E236" i="1"/>
  <c r="D236" i="1"/>
  <c r="C236" i="1"/>
  <c r="B236" i="1"/>
  <c r="X235" i="1"/>
  <c r="W235" i="1"/>
  <c r="V235" i="1"/>
  <c r="U235" i="1"/>
  <c r="T235" i="1"/>
  <c r="S235" i="1"/>
  <c r="R235" i="1"/>
  <c r="Q235" i="1"/>
  <c r="P235" i="1"/>
  <c r="O235" i="1"/>
  <c r="N235" i="1"/>
  <c r="M235" i="1"/>
  <c r="L235" i="1"/>
  <c r="K235" i="1"/>
  <c r="J235" i="1"/>
  <c r="I235" i="1"/>
  <c r="H235" i="1"/>
  <c r="G235" i="1"/>
  <c r="F235" i="1"/>
  <c r="E235" i="1"/>
  <c r="D235" i="1"/>
  <c r="C235" i="1"/>
  <c r="B235" i="1"/>
  <c r="X234" i="1"/>
  <c r="W234" i="1"/>
  <c r="V234" i="1"/>
  <c r="U234" i="1"/>
  <c r="T234" i="1"/>
  <c r="S234" i="1"/>
  <c r="R234" i="1"/>
  <c r="Q234" i="1"/>
  <c r="P234" i="1"/>
  <c r="O234" i="1"/>
  <c r="N234" i="1"/>
  <c r="M234" i="1"/>
  <c r="L234" i="1"/>
  <c r="K234" i="1"/>
  <c r="J234" i="1"/>
  <c r="I234" i="1"/>
  <c r="H234" i="1"/>
  <c r="G234" i="1"/>
  <c r="F234" i="1"/>
  <c r="E234" i="1"/>
  <c r="D234" i="1"/>
  <c r="C234" i="1"/>
  <c r="B234" i="1"/>
  <c r="X233" i="1"/>
  <c r="W233" i="1"/>
  <c r="V233" i="1"/>
  <c r="U233" i="1"/>
  <c r="T233" i="1"/>
  <c r="S233" i="1"/>
  <c r="R233" i="1"/>
  <c r="Q233" i="1"/>
  <c r="P233" i="1"/>
  <c r="O233" i="1"/>
  <c r="N233" i="1"/>
  <c r="M233" i="1"/>
  <c r="L233" i="1"/>
  <c r="K233" i="1"/>
  <c r="J233" i="1"/>
  <c r="I233" i="1"/>
  <c r="H233" i="1"/>
  <c r="G233" i="1"/>
  <c r="F233" i="1"/>
  <c r="E233" i="1"/>
  <c r="D233" i="1"/>
  <c r="C233" i="1"/>
  <c r="B233" i="1"/>
  <c r="X232" i="1"/>
  <c r="W232" i="1"/>
  <c r="V232" i="1"/>
  <c r="U232" i="1"/>
  <c r="T232" i="1"/>
  <c r="S232" i="1"/>
  <c r="R232" i="1"/>
  <c r="Q232" i="1"/>
  <c r="P232" i="1"/>
  <c r="O232" i="1"/>
  <c r="N232" i="1"/>
  <c r="M232" i="1"/>
  <c r="L232" i="1"/>
  <c r="K232" i="1"/>
  <c r="J232" i="1"/>
  <c r="I232" i="1"/>
  <c r="H232" i="1"/>
  <c r="G232" i="1"/>
  <c r="F232" i="1"/>
  <c r="E232" i="1"/>
  <c r="D232" i="1"/>
  <c r="C232" i="1"/>
  <c r="B232" i="1"/>
  <c r="X231" i="1"/>
  <c r="W231" i="1"/>
  <c r="V231" i="1"/>
  <c r="U231" i="1"/>
  <c r="T231" i="1"/>
  <c r="S231" i="1"/>
  <c r="R231" i="1"/>
  <c r="Q231" i="1"/>
  <c r="P231" i="1"/>
  <c r="O231" i="1"/>
  <c r="N231" i="1"/>
  <c r="M231" i="1"/>
  <c r="L231" i="1"/>
  <c r="K231" i="1"/>
  <c r="J231" i="1"/>
  <c r="I231" i="1"/>
  <c r="H231" i="1"/>
  <c r="G231" i="1"/>
  <c r="F231" i="1"/>
  <c r="E231" i="1"/>
  <c r="D231" i="1"/>
  <c r="C231" i="1"/>
  <c r="B231" i="1"/>
  <c r="X230" i="1"/>
  <c r="W230" i="1"/>
  <c r="V230" i="1"/>
  <c r="U230" i="1"/>
  <c r="T230" i="1"/>
  <c r="S230" i="1"/>
  <c r="R230" i="1"/>
  <c r="Q230" i="1"/>
  <c r="P230" i="1"/>
  <c r="O230" i="1"/>
  <c r="N230" i="1"/>
  <c r="M230" i="1"/>
  <c r="L230" i="1"/>
  <c r="K230" i="1"/>
  <c r="J230" i="1"/>
  <c r="I230" i="1"/>
  <c r="H230" i="1"/>
  <c r="G230" i="1"/>
  <c r="F230" i="1"/>
  <c r="E230" i="1"/>
  <c r="D230" i="1"/>
  <c r="C230" i="1"/>
  <c r="B230" i="1"/>
  <c r="X229" i="1"/>
  <c r="W229" i="1"/>
  <c r="V229" i="1"/>
  <c r="U229" i="1"/>
  <c r="T229" i="1"/>
  <c r="S229" i="1"/>
  <c r="R229" i="1"/>
  <c r="Q229" i="1"/>
  <c r="P229" i="1"/>
  <c r="O229" i="1"/>
  <c r="N229" i="1"/>
  <c r="M229" i="1"/>
  <c r="L229" i="1"/>
  <c r="K229" i="1"/>
  <c r="J229" i="1"/>
  <c r="I229" i="1"/>
  <c r="H229" i="1"/>
  <c r="G229" i="1"/>
  <c r="F229" i="1"/>
  <c r="E229" i="1"/>
  <c r="D229" i="1"/>
  <c r="C229" i="1"/>
  <c r="B229" i="1"/>
  <c r="X228" i="1"/>
  <c r="W228" i="1"/>
  <c r="V228" i="1"/>
  <c r="U228" i="1"/>
  <c r="T228" i="1"/>
  <c r="S228" i="1"/>
  <c r="R228" i="1"/>
  <c r="Q228" i="1"/>
  <c r="P228" i="1"/>
  <c r="O228" i="1"/>
  <c r="N228" i="1"/>
  <c r="M228" i="1"/>
  <c r="L228" i="1"/>
  <c r="K228" i="1"/>
  <c r="J228" i="1"/>
  <c r="I228" i="1"/>
  <c r="H228" i="1"/>
  <c r="G228" i="1"/>
  <c r="F228" i="1"/>
  <c r="E228" i="1"/>
  <c r="D228" i="1"/>
  <c r="C228" i="1"/>
  <c r="B228" i="1"/>
  <c r="X227" i="1"/>
  <c r="W227" i="1"/>
  <c r="V227" i="1"/>
  <c r="U227" i="1"/>
  <c r="T227" i="1"/>
  <c r="S227" i="1"/>
  <c r="R227" i="1"/>
  <c r="Q227" i="1"/>
  <c r="P227" i="1"/>
  <c r="O227" i="1"/>
  <c r="N227" i="1"/>
  <c r="M227" i="1"/>
  <c r="L227" i="1"/>
  <c r="K227" i="1"/>
  <c r="J227" i="1"/>
  <c r="I227" i="1"/>
  <c r="H227" i="1"/>
  <c r="G227" i="1"/>
  <c r="F227" i="1"/>
  <c r="E227" i="1"/>
  <c r="D227" i="1"/>
  <c r="C227" i="1"/>
  <c r="B227" i="1"/>
  <c r="X226" i="1"/>
  <c r="W226" i="1"/>
  <c r="V226" i="1"/>
  <c r="U226" i="1"/>
  <c r="T226" i="1"/>
  <c r="S226" i="1"/>
  <c r="R226" i="1"/>
  <c r="Q226" i="1"/>
  <c r="P226" i="1"/>
  <c r="O226" i="1"/>
  <c r="N226" i="1"/>
  <c r="M226" i="1"/>
  <c r="L226" i="1"/>
  <c r="K226" i="1"/>
  <c r="J226" i="1"/>
  <c r="I226" i="1"/>
  <c r="H226" i="1"/>
  <c r="G226" i="1"/>
  <c r="F226" i="1"/>
  <c r="E226" i="1"/>
  <c r="D226" i="1"/>
  <c r="C226" i="1"/>
  <c r="B226" i="1"/>
  <c r="X225" i="1"/>
  <c r="W225" i="1"/>
  <c r="V225" i="1"/>
  <c r="U225" i="1"/>
  <c r="T225" i="1"/>
  <c r="S225" i="1"/>
  <c r="R225" i="1"/>
  <c r="Q225" i="1"/>
  <c r="P225" i="1"/>
  <c r="O225" i="1"/>
  <c r="N225" i="1"/>
  <c r="M225" i="1"/>
  <c r="L225" i="1"/>
  <c r="K225" i="1"/>
  <c r="J225" i="1"/>
  <c r="I225" i="1"/>
  <c r="H225" i="1"/>
  <c r="G225" i="1"/>
  <c r="F225" i="1"/>
  <c r="E225" i="1"/>
  <c r="D225" i="1"/>
  <c r="C225" i="1"/>
  <c r="B225" i="1"/>
  <c r="X224" i="1"/>
  <c r="W224" i="1"/>
  <c r="V224" i="1"/>
  <c r="U224" i="1"/>
  <c r="T224" i="1"/>
  <c r="S224" i="1"/>
  <c r="R224" i="1"/>
  <c r="Q224" i="1"/>
  <c r="P224" i="1"/>
  <c r="O224" i="1"/>
  <c r="N224" i="1"/>
  <c r="M224" i="1"/>
  <c r="L224" i="1"/>
  <c r="K224" i="1"/>
  <c r="J224" i="1"/>
  <c r="I224" i="1"/>
  <c r="H224" i="1"/>
  <c r="G224" i="1"/>
  <c r="F224" i="1"/>
  <c r="E224" i="1"/>
  <c r="D224" i="1"/>
  <c r="C224" i="1"/>
  <c r="B224" i="1"/>
  <c r="X223" i="1"/>
  <c r="W223" i="1"/>
  <c r="V223" i="1"/>
  <c r="U223" i="1"/>
  <c r="T223" i="1"/>
  <c r="S223" i="1"/>
  <c r="R223" i="1"/>
  <c r="Q223" i="1"/>
  <c r="P223" i="1"/>
  <c r="O223" i="1"/>
  <c r="N223" i="1"/>
  <c r="M223" i="1"/>
  <c r="L223" i="1"/>
  <c r="K223" i="1"/>
  <c r="J223" i="1"/>
  <c r="I223" i="1"/>
  <c r="H223" i="1"/>
  <c r="G223" i="1"/>
  <c r="F223" i="1"/>
  <c r="E223" i="1"/>
  <c r="D223" i="1"/>
  <c r="C223" i="1"/>
  <c r="B223" i="1"/>
  <c r="X222" i="1"/>
  <c r="W222" i="1"/>
  <c r="V222" i="1"/>
  <c r="U222" i="1"/>
  <c r="T222" i="1"/>
  <c r="S222" i="1"/>
  <c r="R222" i="1"/>
  <c r="Q222" i="1"/>
  <c r="P222" i="1"/>
  <c r="O222" i="1"/>
  <c r="N222" i="1"/>
  <c r="M222" i="1"/>
  <c r="L222" i="1"/>
  <c r="K222" i="1"/>
  <c r="J222" i="1"/>
  <c r="I222" i="1"/>
  <c r="H222" i="1"/>
  <c r="G222" i="1"/>
  <c r="F222" i="1"/>
  <c r="E222" i="1"/>
  <c r="D222" i="1"/>
  <c r="C222" i="1"/>
  <c r="B222" i="1"/>
  <c r="X221" i="1"/>
  <c r="W221" i="1"/>
  <c r="V221" i="1"/>
  <c r="U221" i="1"/>
  <c r="T221" i="1"/>
  <c r="S221" i="1"/>
  <c r="R221" i="1"/>
  <c r="Q221" i="1"/>
  <c r="P221" i="1"/>
  <c r="O221" i="1"/>
  <c r="N221" i="1"/>
  <c r="M221" i="1"/>
  <c r="L221" i="1"/>
  <c r="K221" i="1"/>
  <c r="J221" i="1"/>
  <c r="I221" i="1"/>
  <c r="H221" i="1"/>
  <c r="G221" i="1"/>
  <c r="F221" i="1"/>
  <c r="E221" i="1"/>
  <c r="D221" i="1"/>
  <c r="C221" i="1"/>
  <c r="B221" i="1"/>
  <c r="X220" i="1"/>
  <c r="W220" i="1"/>
  <c r="V220" i="1"/>
  <c r="U220" i="1"/>
  <c r="T220" i="1"/>
  <c r="S220" i="1"/>
  <c r="R220" i="1"/>
  <c r="Q220" i="1"/>
  <c r="P220" i="1"/>
  <c r="O220" i="1"/>
  <c r="N220" i="1"/>
  <c r="M220" i="1"/>
  <c r="L220" i="1"/>
  <c r="K220" i="1"/>
  <c r="J220" i="1"/>
  <c r="I220" i="1"/>
  <c r="H220" i="1"/>
  <c r="G220" i="1"/>
  <c r="F220" i="1"/>
  <c r="E220" i="1"/>
  <c r="D220" i="1"/>
  <c r="C220" i="1"/>
  <c r="B220" i="1"/>
  <c r="X219" i="1"/>
  <c r="W219" i="1"/>
  <c r="V219" i="1"/>
  <c r="U219" i="1"/>
  <c r="T219" i="1"/>
  <c r="S219" i="1"/>
  <c r="R219" i="1"/>
  <c r="Q219" i="1"/>
  <c r="P219" i="1"/>
  <c r="O219" i="1"/>
  <c r="N219" i="1"/>
  <c r="M219" i="1"/>
  <c r="L219" i="1"/>
  <c r="K219" i="1"/>
  <c r="J219" i="1"/>
  <c r="I219" i="1"/>
  <c r="H219" i="1"/>
  <c r="G219" i="1"/>
  <c r="F219" i="1"/>
  <c r="E219" i="1"/>
  <c r="D219" i="1"/>
  <c r="C219" i="1"/>
  <c r="B219" i="1"/>
  <c r="X218" i="1"/>
  <c r="W218" i="1"/>
  <c r="V218" i="1"/>
  <c r="U218" i="1"/>
  <c r="T218" i="1"/>
  <c r="S218" i="1"/>
  <c r="R218" i="1"/>
  <c r="Q218" i="1"/>
  <c r="P218" i="1"/>
  <c r="O218" i="1"/>
  <c r="N218" i="1"/>
  <c r="M218" i="1"/>
  <c r="L218" i="1"/>
  <c r="K218" i="1"/>
  <c r="J218" i="1"/>
  <c r="I218" i="1"/>
  <c r="H218" i="1"/>
  <c r="G218" i="1"/>
  <c r="F218" i="1"/>
  <c r="E218" i="1"/>
  <c r="D218" i="1"/>
  <c r="C218" i="1"/>
  <c r="B218" i="1"/>
  <c r="X217" i="1"/>
  <c r="W217" i="1"/>
  <c r="V217" i="1"/>
  <c r="U217" i="1"/>
  <c r="T217" i="1"/>
  <c r="S217" i="1"/>
  <c r="R217" i="1"/>
  <c r="Q217" i="1"/>
  <c r="P217" i="1"/>
  <c r="O217" i="1"/>
  <c r="N217" i="1"/>
  <c r="M217" i="1"/>
  <c r="L217" i="1"/>
  <c r="K217" i="1"/>
  <c r="J217" i="1"/>
  <c r="I217" i="1"/>
  <c r="H217" i="1"/>
  <c r="G217" i="1"/>
  <c r="F217" i="1"/>
  <c r="E217" i="1"/>
  <c r="D217" i="1"/>
  <c r="C217" i="1"/>
  <c r="B217" i="1"/>
  <c r="X216" i="1"/>
  <c r="W216" i="1"/>
  <c r="V216" i="1"/>
  <c r="U216" i="1"/>
  <c r="T216" i="1"/>
  <c r="S216" i="1"/>
  <c r="R216" i="1"/>
  <c r="Q216" i="1"/>
  <c r="P216" i="1"/>
  <c r="O216" i="1"/>
  <c r="N216" i="1"/>
  <c r="M216" i="1"/>
  <c r="L216" i="1"/>
  <c r="K216" i="1"/>
  <c r="J216" i="1"/>
  <c r="I216" i="1"/>
  <c r="H216" i="1"/>
  <c r="G216" i="1"/>
  <c r="F216" i="1"/>
  <c r="E216" i="1"/>
  <c r="D216" i="1"/>
  <c r="C216" i="1"/>
  <c r="B216" i="1"/>
  <c r="X215" i="1"/>
  <c r="W215" i="1"/>
  <c r="V215" i="1"/>
  <c r="U215" i="1"/>
  <c r="T215" i="1"/>
  <c r="S215" i="1"/>
  <c r="R215" i="1"/>
  <c r="Q215" i="1"/>
  <c r="P215" i="1"/>
  <c r="O215" i="1"/>
  <c r="N215" i="1"/>
  <c r="M215" i="1"/>
  <c r="L215" i="1"/>
  <c r="K215" i="1"/>
  <c r="J215" i="1"/>
  <c r="I215" i="1"/>
  <c r="H215" i="1"/>
  <c r="G215" i="1"/>
  <c r="F215" i="1"/>
  <c r="E215" i="1"/>
  <c r="D215" i="1"/>
  <c r="C215" i="1"/>
  <c r="B215" i="1"/>
  <c r="X214" i="1"/>
  <c r="W214" i="1"/>
  <c r="V214" i="1"/>
  <c r="U214" i="1"/>
  <c r="T214" i="1"/>
  <c r="S214" i="1"/>
  <c r="R214" i="1"/>
  <c r="Q214" i="1"/>
  <c r="P214" i="1"/>
  <c r="O214" i="1"/>
  <c r="N214" i="1"/>
  <c r="M214" i="1"/>
  <c r="L214" i="1"/>
  <c r="K214" i="1"/>
  <c r="J214" i="1"/>
  <c r="I214" i="1"/>
  <c r="H214" i="1"/>
  <c r="G214" i="1"/>
  <c r="F214" i="1"/>
  <c r="E214" i="1"/>
  <c r="D214" i="1"/>
  <c r="C214" i="1"/>
  <c r="B214" i="1"/>
  <c r="X213" i="1"/>
  <c r="W213" i="1"/>
  <c r="V213" i="1"/>
  <c r="U213" i="1"/>
  <c r="T213" i="1"/>
  <c r="S213" i="1"/>
  <c r="R213" i="1"/>
  <c r="Q213" i="1"/>
  <c r="P213" i="1"/>
  <c r="O213" i="1"/>
  <c r="N213" i="1"/>
  <c r="M213" i="1"/>
  <c r="L213" i="1"/>
  <c r="K213" i="1"/>
  <c r="J213" i="1"/>
  <c r="I213" i="1"/>
  <c r="H213" i="1"/>
  <c r="G213" i="1"/>
  <c r="F213" i="1"/>
  <c r="E213" i="1"/>
  <c r="D213" i="1"/>
  <c r="C213" i="1"/>
  <c r="B213" i="1"/>
  <c r="X212" i="1"/>
  <c r="W212" i="1"/>
  <c r="V212" i="1"/>
  <c r="U212" i="1"/>
  <c r="T212" i="1"/>
  <c r="S212" i="1"/>
  <c r="R212" i="1"/>
  <c r="Q212" i="1"/>
  <c r="P212" i="1"/>
  <c r="O212" i="1"/>
  <c r="N212" i="1"/>
  <c r="M212" i="1"/>
  <c r="L212" i="1"/>
  <c r="K212" i="1"/>
  <c r="J212" i="1"/>
  <c r="I212" i="1"/>
  <c r="H212" i="1"/>
  <c r="G212" i="1"/>
  <c r="F212" i="1"/>
  <c r="E212" i="1"/>
  <c r="D212" i="1"/>
  <c r="C212" i="1"/>
  <c r="B212" i="1"/>
  <c r="X211" i="1"/>
  <c r="W211" i="1"/>
  <c r="V211" i="1"/>
  <c r="U211" i="1"/>
  <c r="T211" i="1"/>
  <c r="S211" i="1"/>
  <c r="R211" i="1"/>
  <c r="Q211" i="1"/>
  <c r="P211" i="1"/>
  <c r="O211" i="1"/>
  <c r="N211" i="1"/>
  <c r="M211" i="1"/>
  <c r="L211" i="1"/>
  <c r="K211" i="1"/>
  <c r="J211" i="1"/>
  <c r="I211" i="1"/>
  <c r="H211" i="1"/>
  <c r="G211" i="1"/>
  <c r="F211" i="1"/>
  <c r="E211" i="1"/>
  <c r="D211" i="1"/>
  <c r="C211" i="1"/>
  <c r="B211" i="1"/>
  <c r="X210" i="1"/>
  <c r="W210" i="1"/>
  <c r="V210" i="1"/>
  <c r="U210" i="1"/>
  <c r="T210" i="1"/>
  <c r="S210" i="1"/>
  <c r="R210" i="1"/>
  <c r="Q210" i="1"/>
  <c r="P210" i="1"/>
  <c r="O210" i="1"/>
  <c r="N210" i="1"/>
  <c r="M210" i="1"/>
  <c r="L210" i="1"/>
  <c r="K210" i="1"/>
  <c r="J210" i="1"/>
  <c r="I210" i="1"/>
  <c r="H210" i="1"/>
  <c r="G210" i="1"/>
  <c r="F210" i="1"/>
  <c r="E210" i="1"/>
  <c r="D210" i="1"/>
  <c r="C210" i="1"/>
  <c r="B210" i="1"/>
  <c r="X209" i="1"/>
  <c r="W209" i="1"/>
  <c r="V209" i="1"/>
  <c r="U209" i="1"/>
  <c r="T209" i="1"/>
  <c r="S209" i="1"/>
  <c r="R209" i="1"/>
  <c r="Q209" i="1"/>
  <c r="P209" i="1"/>
  <c r="O209" i="1"/>
  <c r="N209" i="1"/>
  <c r="M209" i="1"/>
  <c r="L209" i="1"/>
  <c r="K209" i="1"/>
  <c r="J209" i="1"/>
  <c r="I209" i="1"/>
  <c r="H209" i="1"/>
  <c r="G209" i="1"/>
  <c r="F209" i="1"/>
  <c r="E209" i="1"/>
  <c r="D209" i="1"/>
  <c r="C209" i="1"/>
  <c r="B209" i="1"/>
  <c r="X208" i="1"/>
  <c r="W208" i="1"/>
  <c r="V208" i="1"/>
  <c r="U208" i="1"/>
  <c r="T208" i="1"/>
  <c r="S208" i="1"/>
  <c r="R208" i="1"/>
  <c r="Q208" i="1"/>
  <c r="P208" i="1"/>
  <c r="O208" i="1"/>
  <c r="N208" i="1"/>
  <c r="M208" i="1"/>
  <c r="L208" i="1"/>
  <c r="K208" i="1"/>
  <c r="J208" i="1"/>
  <c r="I208" i="1"/>
  <c r="H208" i="1"/>
  <c r="G208" i="1"/>
  <c r="F208" i="1"/>
  <c r="E208" i="1"/>
  <c r="D208" i="1"/>
  <c r="C208" i="1"/>
  <c r="B208" i="1"/>
  <c r="X207" i="1"/>
  <c r="W207" i="1"/>
  <c r="V207" i="1"/>
  <c r="U207" i="1"/>
  <c r="T207" i="1"/>
  <c r="S207" i="1"/>
  <c r="R207" i="1"/>
  <c r="Q207" i="1"/>
  <c r="P207" i="1"/>
  <c r="O207" i="1"/>
  <c r="N207" i="1"/>
  <c r="M207" i="1"/>
  <c r="L207" i="1"/>
  <c r="K207" i="1"/>
  <c r="J207" i="1"/>
  <c r="I207" i="1"/>
  <c r="H207" i="1"/>
  <c r="G207" i="1"/>
  <c r="F207" i="1"/>
  <c r="E207" i="1"/>
  <c r="D207" i="1"/>
  <c r="C207" i="1"/>
  <c r="B207" i="1"/>
  <c r="X206" i="1"/>
  <c r="W206" i="1"/>
  <c r="V206" i="1"/>
  <c r="U206" i="1"/>
  <c r="T206" i="1"/>
  <c r="S206" i="1"/>
  <c r="R206" i="1"/>
  <c r="Q206" i="1"/>
  <c r="P206" i="1"/>
  <c r="O206" i="1"/>
  <c r="N206" i="1"/>
  <c r="M206" i="1"/>
  <c r="L206" i="1"/>
  <c r="K206" i="1"/>
  <c r="J206" i="1"/>
  <c r="I206" i="1"/>
  <c r="H206" i="1"/>
  <c r="G206" i="1"/>
  <c r="F206" i="1"/>
  <c r="E206" i="1"/>
  <c r="D206" i="1"/>
  <c r="C206" i="1"/>
  <c r="B206" i="1"/>
  <c r="X205" i="1"/>
  <c r="W205" i="1"/>
  <c r="V205" i="1"/>
  <c r="U205" i="1"/>
  <c r="T205" i="1"/>
  <c r="S205" i="1"/>
  <c r="R205" i="1"/>
  <c r="Q205" i="1"/>
  <c r="P205" i="1"/>
  <c r="O205" i="1"/>
  <c r="N205" i="1"/>
  <c r="M205" i="1"/>
  <c r="L205" i="1"/>
  <c r="K205" i="1"/>
  <c r="J205" i="1"/>
  <c r="I205" i="1"/>
  <c r="H205" i="1"/>
  <c r="G205" i="1"/>
  <c r="F205" i="1"/>
  <c r="E205" i="1"/>
  <c r="D205" i="1"/>
  <c r="C205" i="1"/>
  <c r="B205" i="1"/>
  <c r="X204" i="1"/>
  <c r="W204" i="1"/>
  <c r="V204" i="1"/>
  <c r="U204" i="1"/>
  <c r="T204" i="1"/>
  <c r="S204" i="1"/>
  <c r="R204" i="1"/>
  <c r="Q204" i="1"/>
  <c r="P204" i="1"/>
  <c r="O204" i="1"/>
  <c r="N204" i="1"/>
  <c r="M204" i="1"/>
  <c r="L204" i="1"/>
  <c r="K204" i="1"/>
  <c r="J204" i="1"/>
  <c r="I204" i="1"/>
  <c r="H204" i="1"/>
  <c r="G204" i="1"/>
  <c r="F204" i="1"/>
  <c r="E204" i="1"/>
  <c r="D204" i="1"/>
  <c r="C204" i="1"/>
  <c r="B204" i="1"/>
  <c r="X203" i="1"/>
  <c r="W203" i="1"/>
  <c r="V203" i="1"/>
  <c r="U203" i="1"/>
  <c r="T203" i="1"/>
  <c r="S203" i="1"/>
  <c r="R203" i="1"/>
  <c r="Q203" i="1"/>
  <c r="P203" i="1"/>
  <c r="O203" i="1"/>
  <c r="N203" i="1"/>
  <c r="M203" i="1"/>
  <c r="L203" i="1"/>
  <c r="K203" i="1"/>
  <c r="J203" i="1"/>
  <c r="I203" i="1"/>
  <c r="H203" i="1"/>
  <c r="G203" i="1"/>
  <c r="F203" i="1"/>
  <c r="E203" i="1"/>
  <c r="D203" i="1"/>
  <c r="C203" i="1"/>
  <c r="B203" i="1"/>
  <c r="X202" i="1"/>
  <c r="W202" i="1"/>
  <c r="V202" i="1"/>
  <c r="U202" i="1"/>
  <c r="T202" i="1"/>
  <c r="S202" i="1"/>
  <c r="R202" i="1"/>
  <c r="Q202" i="1"/>
  <c r="P202" i="1"/>
  <c r="O202" i="1"/>
  <c r="N202" i="1"/>
  <c r="M202" i="1"/>
  <c r="L202" i="1"/>
  <c r="K202" i="1"/>
  <c r="J202" i="1"/>
  <c r="I202" i="1"/>
  <c r="H202" i="1"/>
  <c r="G202" i="1"/>
  <c r="F202" i="1"/>
  <c r="E202" i="1"/>
  <c r="D202" i="1"/>
  <c r="C202" i="1"/>
  <c r="B202" i="1"/>
  <c r="X201" i="1"/>
  <c r="W201" i="1"/>
  <c r="V201" i="1"/>
  <c r="U201" i="1"/>
  <c r="T201" i="1"/>
  <c r="S201" i="1"/>
  <c r="R201" i="1"/>
  <c r="Q201" i="1"/>
  <c r="P201" i="1"/>
  <c r="O201" i="1"/>
  <c r="N201" i="1"/>
  <c r="M201" i="1"/>
  <c r="L201" i="1"/>
  <c r="K201" i="1"/>
  <c r="J201" i="1"/>
  <c r="I201" i="1"/>
  <c r="H201" i="1"/>
  <c r="G201" i="1"/>
  <c r="F201" i="1"/>
  <c r="E201" i="1"/>
  <c r="D201" i="1"/>
  <c r="C201" i="1"/>
  <c r="B201" i="1"/>
  <c r="X200" i="1"/>
  <c r="W200" i="1"/>
  <c r="V200" i="1"/>
  <c r="U200" i="1"/>
  <c r="T200" i="1"/>
  <c r="S200" i="1"/>
  <c r="R200" i="1"/>
  <c r="Q200" i="1"/>
  <c r="P200" i="1"/>
  <c r="O200" i="1"/>
  <c r="N200" i="1"/>
  <c r="M200" i="1"/>
  <c r="L200" i="1"/>
  <c r="K200" i="1"/>
  <c r="J200" i="1"/>
  <c r="I200" i="1"/>
  <c r="H200" i="1"/>
  <c r="G200" i="1"/>
  <c r="F200" i="1"/>
  <c r="E200" i="1"/>
  <c r="D200" i="1"/>
  <c r="C200" i="1"/>
  <c r="B200" i="1"/>
  <c r="X199" i="1"/>
  <c r="W199" i="1"/>
  <c r="V199" i="1"/>
  <c r="U199" i="1"/>
  <c r="T199" i="1"/>
  <c r="S199" i="1"/>
  <c r="R199" i="1"/>
  <c r="Q199" i="1"/>
  <c r="P199" i="1"/>
  <c r="O199" i="1"/>
  <c r="N199" i="1"/>
  <c r="M199" i="1"/>
  <c r="L199" i="1"/>
  <c r="K199" i="1"/>
  <c r="J199" i="1"/>
  <c r="I199" i="1"/>
  <c r="H199" i="1"/>
  <c r="G199" i="1"/>
  <c r="F199" i="1"/>
  <c r="E199" i="1"/>
  <c r="D199" i="1"/>
  <c r="C199" i="1"/>
  <c r="B199" i="1"/>
  <c r="X198" i="1"/>
  <c r="W198" i="1"/>
  <c r="V198" i="1"/>
  <c r="U198" i="1"/>
  <c r="T198" i="1"/>
  <c r="S198" i="1"/>
  <c r="R198" i="1"/>
  <c r="Q198" i="1"/>
  <c r="P198" i="1"/>
  <c r="O198" i="1"/>
  <c r="N198" i="1"/>
  <c r="M198" i="1"/>
  <c r="L198" i="1"/>
  <c r="K198" i="1"/>
  <c r="J198" i="1"/>
  <c r="I198" i="1"/>
  <c r="H198" i="1"/>
  <c r="G198" i="1"/>
  <c r="F198" i="1"/>
  <c r="E198" i="1"/>
  <c r="D198" i="1"/>
  <c r="C198" i="1"/>
  <c r="B198" i="1"/>
  <c r="X197" i="1"/>
  <c r="W197" i="1"/>
  <c r="V197" i="1"/>
  <c r="U197" i="1"/>
  <c r="T197" i="1"/>
  <c r="S197" i="1"/>
  <c r="R197" i="1"/>
  <c r="Q197" i="1"/>
  <c r="P197" i="1"/>
  <c r="O197" i="1"/>
  <c r="N197" i="1"/>
  <c r="M197" i="1"/>
  <c r="L197" i="1"/>
  <c r="K197" i="1"/>
  <c r="J197" i="1"/>
  <c r="I197" i="1"/>
  <c r="H197" i="1"/>
  <c r="G197" i="1"/>
  <c r="F197" i="1"/>
  <c r="E197" i="1"/>
  <c r="D197" i="1"/>
  <c r="C197" i="1"/>
  <c r="B197" i="1"/>
  <c r="X196" i="1"/>
  <c r="W196" i="1"/>
  <c r="V196" i="1"/>
  <c r="U196" i="1"/>
  <c r="T196" i="1"/>
  <c r="S196" i="1"/>
  <c r="R196" i="1"/>
  <c r="Q196" i="1"/>
  <c r="P196" i="1"/>
  <c r="O196" i="1"/>
  <c r="N196" i="1"/>
  <c r="M196" i="1"/>
  <c r="L196" i="1"/>
  <c r="K196" i="1"/>
  <c r="J196" i="1"/>
  <c r="I196" i="1"/>
  <c r="H196" i="1"/>
  <c r="G196" i="1"/>
  <c r="F196" i="1"/>
  <c r="E196" i="1"/>
  <c r="D196" i="1"/>
  <c r="C196" i="1"/>
  <c r="B196" i="1"/>
  <c r="X195" i="1"/>
  <c r="W195" i="1"/>
  <c r="V195" i="1"/>
  <c r="U195" i="1"/>
  <c r="T195" i="1"/>
  <c r="S195" i="1"/>
  <c r="R195" i="1"/>
  <c r="Q195" i="1"/>
  <c r="P195" i="1"/>
  <c r="O195" i="1"/>
  <c r="N195" i="1"/>
  <c r="M195" i="1"/>
  <c r="L195" i="1"/>
  <c r="K195" i="1"/>
  <c r="J195" i="1"/>
  <c r="I195" i="1"/>
  <c r="H195" i="1"/>
  <c r="G195" i="1"/>
  <c r="F195" i="1"/>
  <c r="E195" i="1"/>
  <c r="D195" i="1"/>
  <c r="C195" i="1"/>
  <c r="B195" i="1"/>
  <c r="X194" i="1"/>
  <c r="W194" i="1"/>
  <c r="V194" i="1"/>
  <c r="U194" i="1"/>
  <c r="T194" i="1"/>
  <c r="S194" i="1"/>
  <c r="R194" i="1"/>
  <c r="Q194" i="1"/>
  <c r="P194" i="1"/>
  <c r="O194" i="1"/>
  <c r="N194" i="1"/>
  <c r="M194" i="1"/>
  <c r="L194" i="1"/>
  <c r="K194" i="1"/>
  <c r="J194" i="1"/>
  <c r="I194" i="1"/>
  <c r="H194" i="1"/>
  <c r="G194" i="1"/>
  <c r="F194" i="1"/>
  <c r="E194" i="1"/>
  <c r="D194" i="1"/>
  <c r="C194" i="1"/>
  <c r="B194" i="1"/>
  <c r="X193" i="1"/>
  <c r="W193" i="1"/>
  <c r="V193" i="1"/>
  <c r="U193" i="1"/>
  <c r="T193" i="1"/>
  <c r="S193" i="1"/>
  <c r="R193" i="1"/>
  <c r="Q193" i="1"/>
  <c r="P193" i="1"/>
  <c r="O193" i="1"/>
  <c r="N193" i="1"/>
  <c r="M193" i="1"/>
  <c r="L193" i="1"/>
  <c r="K193" i="1"/>
  <c r="J193" i="1"/>
  <c r="I193" i="1"/>
  <c r="H193" i="1"/>
  <c r="G193" i="1"/>
  <c r="F193" i="1"/>
  <c r="E193" i="1"/>
  <c r="D193" i="1"/>
  <c r="C193" i="1"/>
  <c r="B193" i="1"/>
  <c r="X192" i="1"/>
  <c r="W192" i="1"/>
  <c r="V192" i="1"/>
  <c r="U192" i="1"/>
  <c r="T192" i="1"/>
  <c r="S192" i="1"/>
  <c r="R192" i="1"/>
  <c r="Q192" i="1"/>
  <c r="P192" i="1"/>
  <c r="O192" i="1"/>
  <c r="N192" i="1"/>
  <c r="M192" i="1"/>
  <c r="L192" i="1"/>
  <c r="K192" i="1"/>
  <c r="J192" i="1"/>
  <c r="I192" i="1"/>
  <c r="H192" i="1"/>
  <c r="G192" i="1"/>
  <c r="F192" i="1"/>
  <c r="E192" i="1"/>
  <c r="D192" i="1"/>
  <c r="C192" i="1"/>
  <c r="B192" i="1"/>
  <c r="X191" i="1"/>
  <c r="W191" i="1"/>
  <c r="V191" i="1"/>
  <c r="U191" i="1"/>
  <c r="T191" i="1"/>
  <c r="S191" i="1"/>
  <c r="R191" i="1"/>
  <c r="Q191" i="1"/>
  <c r="P191" i="1"/>
  <c r="O191" i="1"/>
  <c r="N191" i="1"/>
  <c r="M191" i="1"/>
  <c r="L191" i="1"/>
  <c r="K191" i="1"/>
  <c r="J191" i="1"/>
  <c r="I191" i="1"/>
  <c r="H191" i="1"/>
  <c r="G191" i="1"/>
  <c r="F191" i="1"/>
  <c r="E191" i="1"/>
  <c r="D191" i="1"/>
  <c r="C191" i="1"/>
  <c r="B191" i="1"/>
  <c r="X190" i="1"/>
  <c r="W190" i="1"/>
  <c r="V190" i="1"/>
  <c r="U190" i="1"/>
  <c r="T190" i="1"/>
  <c r="S190" i="1"/>
  <c r="R190" i="1"/>
  <c r="Q190" i="1"/>
  <c r="P190" i="1"/>
  <c r="O190" i="1"/>
  <c r="N190" i="1"/>
  <c r="M190" i="1"/>
  <c r="L190" i="1"/>
  <c r="K190" i="1"/>
  <c r="J190" i="1"/>
  <c r="I190" i="1"/>
  <c r="H190" i="1"/>
  <c r="G190" i="1"/>
  <c r="F190" i="1"/>
  <c r="E190" i="1"/>
  <c r="D190" i="1"/>
  <c r="C190" i="1"/>
  <c r="B190" i="1"/>
  <c r="X189" i="1"/>
  <c r="W189" i="1"/>
  <c r="V189" i="1"/>
  <c r="U189" i="1"/>
  <c r="T189" i="1"/>
  <c r="S189" i="1"/>
  <c r="R189" i="1"/>
  <c r="Q189" i="1"/>
  <c r="P189" i="1"/>
  <c r="O189" i="1"/>
  <c r="N189" i="1"/>
  <c r="M189" i="1"/>
  <c r="L189" i="1"/>
  <c r="K189" i="1"/>
  <c r="J189" i="1"/>
  <c r="I189" i="1"/>
  <c r="H189" i="1"/>
  <c r="G189" i="1"/>
  <c r="F189" i="1"/>
  <c r="E189" i="1"/>
  <c r="D189" i="1"/>
  <c r="C189" i="1"/>
  <c r="B189" i="1"/>
  <c r="X188" i="1"/>
  <c r="W188" i="1"/>
  <c r="V188" i="1"/>
  <c r="U188" i="1"/>
  <c r="T188" i="1"/>
  <c r="S188" i="1"/>
  <c r="R188" i="1"/>
  <c r="Q188" i="1"/>
  <c r="P188" i="1"/>
  <c r="O188" i="1"/>
  <c r="N188" i="1"/>
  <c r="M188" i="1"/>
  <c r="L188" i="1"/>
  <c r="K188" i="1"/>
  <c r="J188" i="1"/>
  <c r="I188" i="1"/>
  <c r="H188" i="1"/>
  <c r="G188" i="1"/>
  <c r="F188" i="1"/>
  <c r="E188" i="1"/>
  <c r="D188" i="1"/>
  <c r="C188" i="1"/>
  <c r="B188" i="1"/>
  <c r="X187" i="1"/>
  <c r="W187" i="1"/>
  <c r="V187" i="1"/>
  <c r="U187" i="1"/>
  <c r="T187" i="1"/>
  <c r="S187" i="1"/>
  <c r="R187" i="1"/>
  <c r="Q187" i="1"/>
  <c r="P187" i="1"/>
  <c r="O187" i="1"/>
  <c r="N187" i="1"/>
  <c r="M187" i="1"/>
  <c r="L187" i="1"/>
  <c r="K187" i="1"/>
  <c r="J187" i="1"/>
  <c r="I187" i="1"/>
  <c r="H187" i="1"/>
  <c r="G187" i="1"/>
  <c r="F187" i="1"/>
  <c r="E187" i="1"/>
  <c r="D187" i="1"/>
  <c r="C187" i="1"/>
  <c r="B187" i="1"/>
  <c r="X186" i="1"/>
  <c r="W186" i="1"/>
  <c r="V186" i="1"/>
  <c r="U186" i="1"/>
  <c r="T186" i="1"/>
  <c r="S186" i="1"/>
  <c r="R186" i="1"/>
  <c r="Q186" i="1"/>
  <c r="P186" i="1"/>
  <c r="O186" i="1"/>
  <c r="N186" i="1"/>
  <c r="M186" i="1"/>
  <c r="L186" i="1"/>
  <c r="K186" i="1"/>
  <c r="J186" i="1"/>
  <c r="I186" i="1"/>
  <c r="H186" i="1"/>
  <c r="G186" i="1"/>
  <c r="F186" i="1"/>
  <c r="E186" i="1"/>
  <c r="D186" i="1"/>
  <c r="C186" i="1"/>
  <c r="B186" i="1"/>
  <c r="X185" i="1"/>
  <c r="W185" i="1"/>
  <c r="V185" i="1"/>
  <c r="U185" i="1"/>
  <c r="T185" i="1"/>
  <c r="S185" i="1"/>
  <c r="R185" i="1"/>
  <c r="Q185" i="1"/>
  <c r="P185" i="1"/>
  <c r="O185" i="1"/>
  <c r="N185" i="1"/>
  <c r="M185" i="1"/>
  <c r="L185" i="1"/>
  <c r="K185" i="1"/>
  <c r="J185" i="1"/>
  <c r="I185" i="1"/>
  <c r="H185" i="1"/>
  <c r="G185" i="1"/>
  <c r="F185" i="1"/>
  <c r="E185" i="1"/>
  <c r="D185" i="1"/>
  <c r="C185" i="1"/>
  <c r="B185" i="1"/>
  <c r="X184" i="1"/>
  <c r="W184" i="1"/>
  <c r="V184" i="1"/>
  <c r="U184" i="1"/>
  <c r="T184" i="1"/>
  <c r="S184" i="1"/>
  <c r="R184" i="1"/>
  <c r="Q184" i="1"/>
  <c r="P184" i="1"/>
  <c r="O184" i="1"/>
  <c r="N184" i="1"/>
  <c r="M184" i="1"/>
  <c r="L184" i="1"/>
  <c r="K184" i="1"/>
  <c r="J184" i="1"/>
  <c r="I184" i="1"/>
  <c r="H184" i="1"/>
  <c r="G184" i="1"/>
  <c r="F184" i="1"/>
  <c r="E184" i="1"/>
  <c r="D184" i="1"/>
  <c r="C184" i="1"/>
  <c r="B184" i="1"/>
  <c r="X183" i="1"/>
  <c r="W183" i="1"/>
  <c r="V183" i="1"/>
  <c r="U183" i="1"/>
  <c r="T183" i="1"/>
  <c r="S183" i="1"/>
  <c r="R183" i="1"/>
  <c r="Q183" i="1"/>
  <c r="P183" i="1"/>
  <c r="O183" i="1"/>
  <c r="N183" i="1"/>
  <c r="M183" i="1"/>
  <c r="L183" i="1"/>
  <c r="K183" i="1"/>
  <c r="J183" i="1"/>
  <c r="I183" i="1"/>
  <c r="H183" i="1"/>
  <c r="G183" i="1"/>
  <c r="F183" i="1"/>
  <c r="E183" i="1"/>
  <c r="D183" i="1"/>
  <c r="C183" i="1"/>
  <c r="B183" i="1"/>
  <c r="X182" i="1"/>
  <c r="W182" i="1"/>
  <c r="V182" i="1"/>
  <c r="U182" i="1"/>
  <c r="T182" i="1"/>
  <c r="S182" i="1"/>
  <c r="R182" i="1"/>
  <c r="Q182" i="1"/>
  <c r="P182" i="1"/>
  <c r="O182" i="1"/>
  <c r="N182" i="1"/>
  <c r="M182" i="1"/>
  <c r="L182" i="1"/>
  <c r="K182" i="1"/>
  <c r="J182" i="1"/>
  <c r="I182" i="1"/>
  <c r="H182" i="1"/>
  <c r="G182" i="1"/>
  <c r="F182" i="1"/>
  <c r="E182" i="1"/>
  <c r="D182" i="1"/>
  <c r="C182" i="1"/>
  <c r="B182" i="1"/>
  <c r="X181" i="1"/>
  <c r="W181" i="1"/>
  <c r="V181" i="1"/>
  <c r="U181" i="1"/>
  <c r="T181" i="1"/>
  <c r="S181" i="1"/>
  <c r="R181" i="1"/>
  <c r="Q181" i="1"/>
  <c r="P181" i="1"/>
  <c r="O181" i="1"/>
  <c r="N181" i="1"/>
  <c r="M181" i="1"/>
  <c r="L181" i="1"/>
  <c r="K181" i="1"/>
  <c r="J181" i="1"/>
  <c r="I181" i="1"/>
  <c r="H181" i="1"/>
  <c r="G181" i="1"/>
  <c r="F181" i="1"/>
  <c r="E181" i="1"/>
  <c r="D181" i="1"/>
  <c r="C181" i="1"/>
  <c r="B181" i="1"/>
  <c r="X180" i="1"/>
  <c r="W180" i="1"/>
  <c r="V180" i="1"/>
  <c r="U180" i="1"/>
  <c r="T180" i="1"/>
  <c r="S180" i="1"/>
  <c r="R180" i="1"/>
  <c r="Q180" i="1"/>
  <c r="P180" i="1"/>
  <c r="O180" i="1"/>
  <c r="N180" i="1"/>
  <c r="M180" i="1"/>
  <c r="L180" i="1"/>
  <c r="K180" i="1"/>
  <c r="J180" i="1"/>
  <c r="I180" i="1"/>
  <c r="H180" i="1"/>
  <c r="G180" i="1"/>
  <c r="F180" i="1"/>
  <c r="E180" i="1"/>
  <c r="D180" i="1"/>
  <c r="C180" i="1"/>
  <c r="B180" i="1"/>
  <c r="X179" i="1"/>
  <c r="W179" i="1"/>
  <c r="V179" i="1"/>
  <c r="U179" i="1"/>
  <c r="T179" i="1"/>
  <c r="S179" i="1"/>
  <c r="R179" i="1"/>
  <c r="Q179" i="1"/>
  <c r="P179" i="1"/>
  <c r="O179" i="1"/>
  <c r="N179" i="1"/>
  <c r="M179" i="1"/>
  <c r="L179" i="1"/>
  <c r="K179" i="1"/>
  <c r="J179" i="1"/>
  <c r="I179" i="1"/>
  <c r="H179" i="1"/>
  <c r="G179" i="1"/>
  <c r="F179" i="1"/>
  <c r="E179" i="1"/>
  <c r="D179" i="1"/>
  <c r="C179" i="1"/>
  <c r="B179" i="1"/>
  <c r="X178" i="1"/>
  <c r="W178" i="1"/>
  <c r="V178" i="1"/>
  <c r="U178" i="1"/>
  <c r="T178" i="1"/>
  <c r="S178" i="1"/>
  <c r="R178" i="1"/>
  <c r="Q178" i="1"/>
  <c r="P178" i="1"/>
  <c r="O178" i="1"/>
  <c r="N178" i="1"/>
  <c r="M178" i="1"/>
  <c r="L178" i="1"/>
  <c r="K178" i="1"/>
  <c r="J178" i="1"/>
  <c r="I178" i="1"/>
  <c r="H178" i="1"/>
  <c r="G178" i="1"/>
  <c r="F178" i="1"/>
  <c r="E178" i="1"/>
  <c r="D178" i="1"/>
  <c r="C178" i="1"/>
  <c r="B178" i="1"/>
  <c r="X177" i="1"/>
  <c r="W177" i="1"/>
  <c r="V177" i="1"/>
  <c r="U177" i="1"/>
  <c r="T177" i="1"/>
  <c r="S177" i="1"/>
  <c r="R177" i="1"/>
  <c r="Q177" i="1"/>
  <c r="P177" i="1"/>
  <c r="O177" i="1"/>
  <c r="N177" i="1"/>
  <c r="M177" i="1"/>
  <c r="L177" i="1"/>
  <c r="K177" i="1"/>
  <c r="J177" i="1"/>
  <c r="I177" i="1"/>
  <c r="H177" i="1"/>
  <c r="G177" i="1"/>
  <c r="F177" i="1"/>
  <c r="E177" i="1"/>
  <c r="D177" i="1"/>
  <c r="C177" i="1"/>
  <c r="B177" i="1"/>
  <c r="X176" i="1"/>
  <c r="W176" i="1"/>
  <c r="V176" i="1"/>
  <c r="U176" i="1"/>
  <c r="T176" i="1"/>
  <c r="S176" i="1"/>
  <c r="R176" i="1"/>
  <c r="Q176" i="1"/>
  <c r="P176" i="1"/>
  <c r="O176" i="1"/>
  <c r="N176" i="1"/>
  <c r="M176" i="1"/>
  <c r="L176" i="1"/>
  <c r="K176" i="1"/>
  <c r="J176" i="1"/>
  <c r="I176" i="1"/>
  <c r="H176" i="1"/>
  <c r="G176" i="1"/>
  <c r="F176" i="1"/>
  <c r="E176" i="1"/>
  <c r="D176" i="1"/>
  <c r="C176" i="1"/>
  <c r="B176" i="1"/>
  <c r="X175" i="1"/>
  <c r="W175" i="1"/>
  <c r="V175" i="1"/>
  <c r="U175" i="1"/>
  <c r="T175" i="1"/>
  <c r="S175" i="1"/>
  <c r="R175" i="1"/>
  <c r="Q175" i="1"/>
  <c r="P175" i="1"/>
  <c r="O175" i="1"/>
  <c r="N175" i="1"/>
  <c r="M175" i="1"/>
  <c r="L175" i="1"/>
  <c r="K175" i="1"/>
  <c r="J175" i="1"/>
  <c r="I175" i="1"/>
  <c r="H175" i="1"/>
  <c r="G175" i="1"/>
  <c r="F175" i="1"/>
  <c r="E175" i="1"/>
  <c r="D175" i="1"/>
  <c r="C175" i="1"/>
  <c r="B175" i="1"/>
  <c r="X174" i="1"/>
  <c r="W174" i="1"/>
  <c r="V174" i="1"/>
  <c r="U174" i="1"/>
  <c r="T174" i="1"/>
  <c r="S174" i="1"/>
  <c r="R174" i="1"/>
  <c r="Q174" i="1"/>
  <c r="P174" i="1"/>
  <c r="O174" i="1"/>
  <c r="N174" i="1"/>
  <c r="M174" i="1"/>
  <c r="L174" i="1"/>
  <c r="K174" i="1"/>
  <c r="J174" i="1"/>
  <c r="I174" i="1"/>
  <c r="H174" i="1"/>
  <c r="G174" i="1"/>
  <c r="F174" i="1"/>
  <c r="E174" i="1"/>
  <c r="D174" i="1"/>
  <c r="C174" i="1"/>
  <c r="B174" i="1"/>
  <c r="X173" i="1"/>
  <c r="W173" i="1"/>
  <c r="V173" i="1"/>
  <c r="U173" i="1"/>
  <c r="T173" i="1"/>
  <c r="S173" i="1"/>
  <c r="R173" i="1"/>
  <c r="Q173" i="1"/>
  <c r="P173" i="1"/>
  <c r="O173" i="1"/>
  <c r="N173" i="1"/>
  <c r="M173" i="1"/>
  <c r="L173" i="1"/>
  <c r="K173" i="1"/>
  <c r="J173" i="1"/>
  <c r="I173" i="1"/>
  <c r="H173" i="1"/>
  <c r="G173" i="1"/>
  <c r="F173" i="1"/>
  <c r="E173" i="1"/>
  <c r="D173" i="1"/>
  <c r="C173" i="1"/>
  <c r="B173" i="1"/>
  <c r="X172" i="1"/>
  <c r="W172" i="1"/>
  <c r="V172" i="1"/>
  <c r="U172" i="1"/>
  <c r="T172" i="1"/>
  <c r="S172" i="1"/>
  <c r="R172" i="1"/>
  <c r="Q172" i="1"/>
  <c r="P172" i="1"/>
  <c r="O172" i="1"/>
  <c r="N172" i="1"/>
  <c r="M172" i="1"/>
  <c r="L172" i="1"/>
  <c r="K172" i="1"/>
  <c r="J172" i="1"/>
  <c r="I172" i="1"/>
  <c r="H172" i="1"/>
  <c r="G172" i="1"/>
  <c r="F172" i="1"/>
  <c r="E172" i="1"/>
  <c r="D172" i="1"/>
  <c r="C172" i="1"/>
  <c r="B172" i="1"/>
  <c r="X171" i="1"/>
  <c r="W171" i="1"/>
  <c r="V171" i="1"/>
  <c r="U171" i="1"/>
  <c r="T171" i="1"/>
  <c r="S171" i="1"/>
  <c r="R171" i="1"/>
  <c r="Q171" i="1"/>
  <c r="P171" i="1"/>
  <c r="O171" i="1"/>
  <c r="N171" i="1"/>
  <c r="M171" i="1"/>
  <c r="L171" i="1"/>
  <c r="K171" i="1"/>
  <c r="J171" i="1"/>
  <c r="I171" i="1"/>
  <c r="H171" i="1"/>
  <c r="G171" i="1"/>
  <c r="F171" i="1"/>
  <c r="E171" i="1"/>
  <c r="D171" i="1"/>
  <c r="C171" i="1"/>
  <c r="B171" i="1"/>
  <c r="X170" i="1"/>
  <c r="W170" i="1"/>
  <c r="V170" i="1"/>
  <c r="U170" i="1"/>
  <c r="T170" i="1"/>
  <c r="S170" i="1"/>
  <c r="R170" i="1"/>
  <c r="Q170" i="1"/>
  <c r="P170" i="1"/>
  <c r="O170" i="1"/>
  <c r="N170" i="1"/>
  <c r="M170" i="1"/>
  <c r="L170" i="1"/>
  <c r="K170" i="1"/>
  <c r="J170" i="1"/>
  <c r="I170" i="1"/>
  <c r="H170" i="1"/>
  <c r="G170" i="1"/>
  <c r="F170" i="1"/>
  <c r="E170" i="1"/>
  <c r="D170" i="1"/>
  <c r="C170" i="1"/>
  <c r="B170" i="1"/>
  <c r="X169" i="1"/>
  <c r="W169" i="1"/>
  <c r="V169" i="1"/>
  <c r="U169" i="1"/>
  <c r="T169" i="1"/>
  <c r="S169" i="1"/>
  <c r="R169" i="1"/>
  <c r="Q169" i="1"/>
  <c r="P169" i="1"/>
  <c r="O169" i="1"/>
  <c r="N169" i="1"/>
  <c r="M169" i="1"/>
  <c r="L169" i="1"/>
  <c r="K169" i="1"/>
  <c r="J169" i="1"/>
  <c r="I169" i="1"/>
  <c r="H169" i="1"/>
  <c r="G169" i="1"/>
  <c r="F169" i="1"/>
  <c r="E169" i="1"/>
  <c r="D169" i="1"/>
  <c r="C169" i="1"/>
  <c r="B169" i="1"/>
  <c r="X168" i="1"/>
  <c r="W168" i="1"/>
  <c r="V168" i="1"/>
  <c r="U168" i="1"/>
  <c r="T168" i="1"/>
  <c r="S168" i="1"/>
  <c r="R168" i="1"/>
  <c r="Q168" i="1"/>
  <c r="P168" i="1"/>
  <c r="O168" i="1"/>
  <c r="N168" i="1"/>
  <c r="M168" i="1"/>
  <c r="L168" i="1"/>
  <c r="K168" i="1"/>
  <c r="J168" i="1"/>
  <c r="I168" i="1"/>
  <c r="H168" i="1"/>
  <c r="G168" i="1"/>
  <c r="F168" i="1"/>
  <c r="E168" i="1"/>
  <c r="D168" i="1"/>
  <c r="C168" i="1"/>
  <c r="B168" i="1"/>
  <c r="X167" i="1"/>
  <c r="W167" i="1"/>
  <c r="V167" i="1"/>
  <c r="U167" i="1"/>
  <c r="T167" i="1"/>
  <c r="S167" i="1"/>
  <c r="R167" i="1"/>
  <c r="Q167" i="1"/>
  <c r="P167" i="1"/>
  <c r="O167" i="1"/>
  <c r="N167" i="1"/>
  <c r="M167" i="1"/>
  <c r="L167" i="1"/>
  <c r="K167" i="1"/>
  <c r="J167" i="1"/>
  <c r="I167" i="1"/>
  <c r="H167" i="1"/>
  <c r="G167" i="1"/>
  <c r="F167" i="1"/>
  <c r="E167" i="1"/>
  <c r="D167" i="1"/>
  <c r="C167" i="1"/>
  <c r="B167" i="1"/>
  <c r="X166" i="1"/>
  <c r="W166" i="1"/>
  <c r="V166" i="1"/>
  <c r="U166" i="1"/>
  <c r="T166" i="1"/>
  <c r="S166" i="1"/>
  <c r="R166" i="1"/>
  <c r="Q166" i="1"/>
  <c r="P166" i="1"/>
  <c r="O166" i="1"/>
  <c r="N166" i="1"/>
  <c r="M166" i="1"/>
  <c r="L166" i="1"/>
  <c r="K166" i="1"/>
  <c r="J166" i="1"/>
  <c r="I166" i="1"/>
  <c r="H166" i="1"/>
  <c r="G166" i="1"/>
  <c r="F166" i="1"/>
  <c r="E166" i="1"/>
  <c r="D166" i="1"/>
  <c r="C166" i="1"/>
  <c r="B166" i="1"/>
  <c r="X165" i="1"/>
  <c r="W165" i="1"/>
  <c r="V165" i="1"/>
  <c r="U165" i="1"/>
  <c r="T165" i="1"/>
  <c r="S165" i="1"/>
  <c r="R165" i="1"/>
  <c r="Q165" i="1"/>
  <c r="P165" i="1"/>
  <c r="O165" i="1"/>
  <c r="N165" i="1"/>
  <c r="M165" i="1"/>
  <c r="L165" i="1"/>
  <c r="K165" i="1"/>
  <c r="J165" i="1"/>
  <c r="I165" i="1"/>
  <c r="H165" i="1"/>
  <c r="G165" i="1"/>
  <c r="F165" i="1"/>
  <c r="E165" i="1"/>
  <c r="D165" i="1"/>
  <c r="C165" i="1"/>
  <c r="B165" i="1"/>
  <c r="X164" i="1"/>
  <c r="W164" i="1"/>
  <c r="V164" i="1"/>
  <c r="U164" i="1"/>
  <c r="T164" i="1"/>
  <c r="S164" i="1"/>
  <c r="R164" i="1"/>
  <c r="Q164" i="1"/>
  <c r="P164" i="1"/>
  <c r="O164" i="1"/>
  <c r="N164" i="1"/>
  <c r="M164" i="1"/>
  <c r="L164" i="1"/>
  <c r="K164" i="1"/>
  <c r="J164" i="1"/>
  <c r="I164" i="1"/>
  <c r="H164" i="1"/>
  <c r="G164" i="1"/>
  <c r="F164" i="1"/>
  <c r="E164" i="1"/>
  <c r="D164" i="1"/>
  <c r="C164" i="1"/>
  <c r="B164" i="1"/>
  <c r="X163" i="1"/>
  <c r="W163" i="1"/>
  <c r="V163" i="1"/>
  <c r="U163" i="1"/>
  <c r="T163" i="1"/>
  <c r="S163" i="1"/>
  <c r="R163" i="1"/>
  <c r="Q163" i="1"/>
  <c r="P163" i="1"/>
  <c r="O163" i="1"/>
  <c r="N163" i="1"/>
  <c r="M163" i="1"/>
  <c r="L163" i="1"/>
  <c r="K163" i="1"/>
  <c r="J163" i="1"/>
  <c r="I163" i="1"/>
  <c r="H163" i="1"/>
  <c r="G163" i="1"/>
  <c r="F163" i="1"/>
  <c r="E163" i="1"/>
  <c r="D163" i="1"/>
  <c r="C163" i="1"/>
  <c r="B163" i="1"/>
  <c r="X162" i="1"/>
  <c r="W162" i="1"/>
  <c r="V162" i="1"/>
  <c r="U162" i="1"/>
  <c r="T162" i="1"/>
  <c r="S162" i="1"/>
  <c r="R162" i="1"/>
  <c r="Q162" i="1"/>
  <c r="P162" i="1"/>
  <c r="O162" i="1"/>
  <c r="N162" i="1"/>
  <c r="M162" i="1"/>
  <c r="L162" i="1"/>
  <c r="K162" i="1"/>
  <c r="J162" i="1"/>
  <c r="I162" i="1"/>
  <c r="H162" i="1"/>
  <c r="G162" i="1"/>
  <c r="F162" i="1"/>
  <c r="E162" i="1"/>
  <c r="D162" i="1"/>
  <c r="C162" i="1"/>
  <c r="B162" i="1"/>
  <c r="X161" i="1"/>
  <c r="W161" i="1"/>
  <c r="V161" i="1"/>
  <c r="U161" i="1"/>
  <c r="T161" i="1"/>
  <c r="S161" i="1"/>
  <c r="R161" i="1"/>
  <c r="Q161" i="1"/>
  <c r="P161" i="1"/>
  <c r="O161" i="1"/>
  <c r="N161" i="1"/>
  <c r="M161" i="1"/>
  <c r="L161" i="1"/>
  <c r="K161" i="1"/>
  <c r="J161" i="1"/>
  <c r="I161" i="1"/>
  <c r="H161" i="1"/>
  <c r="G161" i="1"/>
  <c r="F161" i="1"/>
  <c r="E161" i="1"/>
  <c r="D161" i="1"/>
  <c r="C161" i="1"/>
  <c r="B161" i="1"/>
  <c r="X160" i="1"/>
  <c r="W160" i="1"/>
  <c r="V160" i="1"/>
  <c r="U160" i="1"/>
  <c r="T160" i="1"/>
  <c r="S160" i="1"/>
  <c r="R160" i="1"/>
  <c r="Q160" i="1"/>
  <c r="P160" i="1"/>
  <c r="O160" i="1"/>
  <c r="N160" i="1"/>
  <c r="M160" i="1"/>
  <c r="L160" i="1"/>
  <c r="K160" i="1"/>
  <c r="J160" i="1"/>
  <c r="I160" i="1"/>
  <c r="H160" i="1"/>
  <c r="G160" i="1"/>
  <c r="F160" i="1"/>
  <c r="E160" i="1"/>
  <c r="D160" i="1"/>
  <c r="C160" i="1"/>
  <c r="B160" i="1"/>
  <c r="X159" i="1"/>
  <c r="W159" i="1"/>
  <c r="V159" i="1"/>
  <c r="U159" i="1"/>
  <c r="T159" i="1"/>
  <c r="S159" i="1"/>
  <c r="R159" i="1"/>
  <c r="Q159" i="1"/>
  <c r="P159" i="1"/>
  <c r="O159" i="1"/>
  <c r="N159" i="1"/>
  <c r="M159" i="1"/>
  <c r="L159" i="1"/>
  <c r="K159" i="1"/>
  <c r="J159" i="1"/>
  <c r="I159" i="1"/>
  <c r="H159" i="1"/>
  <c r="G159" i="1"/>
  <c r="F159" i="1"/>
  <c r="E159" i="1"/>
  <c r="D159" i="1"/>
  <c r="C159" i="1"/>
  <c r="B159" i="1"/>
  <c r="X158" i="1"/>
  <c r="W158" i="1"/>
  <c r="V158" i="1"/>
  <c r="U158" i="1"/>
  <c r="T158" i="1"/>
  <c r="S158" i="1"/>
  <c r="R158" i="1"/>
  <c r="Q158" i="1"/>
  <c r="P158" i="1"/>
  <c r="O158" i="1"/>
  <c r="N158" i="1"/>
  <c r="M158" i="1"/>
  <c r="L158" i="1"/>
  <c r="K158" i="1"/>
  <c r="J158" i="1"/>
  <c r="I158" i="1"/>
  <c r="H158" i="1"/>
  <c r="G158" i="1"/>
  <c r="F158" i="1"/>
  <c r="E158" i="1"/>
  <c r="D158" i="1"/>
  <c r="C158" i="1"/>
  <c r="B158" i="1"/>
  <c r="X157" i="1"/>
  <c r="W157" i="1"/>
  <c r="V157" i="1"/>
  <c r="U157" i="1"/>
  <c r="T157" i="1"/>
  <c r="S157" i="1"/>
  <c r="R157" i="1"/>
  <c r="Q157" i="1"/>
  <c r="P157" i="1"/>
  <c r="O157" i="1"/>
  <c r="N157" i="1"/>
  <c r="M157" i="1"/>
  <c r="L157" i="1"/>
  <c r="K157" i="1"/>
  <c r="J157" i="1"/>
  <c r="I157" i="1"/>
  <c r="H157" i="1"/>
  <c r="G157" i="1"/>
  <c r="F157" i="1"/>
  <c r="E157" i="1"/>
  <c r="D157" i="1"/>
  <c r="C157" i="1"/>
  <c r="B157" i="1"/>
  <c r="X156" i="1"/>
  <c r="W156" i="1"/>
  <c r="V156" i="1"/>
  <c r="U156" i="1"/>
  <c r="T156" i="1"/>
  <c r="S156" i="1"/>
  <c r="R156" i="1"/>
  <c r="Q156" i="1"/>
  <c r="P156" i="1"/>
  <c r="O156" i="1"/>
  <c r="N156" i="1"/>
  <c r="M156" i="1"/>
  <c r="L156" i="1"/>
  <c r="K156" i="1"/>
  <c r="J156" i="1"/>
  <c r="I156" i="1"/>
  <c r="H156" i="1"/>
  <c r="G156" i="1"/>
  <c r="F156" i="1"/>
  <c r="E156" i="1"/>
  <c r="D156" i="1"/>
  <c r="C156" i="1"/>
  <c r="B156" i="1"/>
  <c r="X155" i="1"/>
  <c r="W155" i="1"/>
  <c r="V155" i="1"/>
  <c r="U155" i="1"/>
  <c r="T155" i="1"/>
  <c r="S155" i="1"/>
  <c r="R155" i="1"/>
  <c r="Q155" i="1"/>
  <c r="P155" i="1"/>
  <c r="O155" i="1"/>
  <c r="N155" i="1"/>
  <c r="M155" i="1"/>
  <c r="L155" i="1"/>
  <c r="K155" i="1"/>
  <c r="J155" i="1"/>
  <c r="I155" i="1"/>
  <c r="H155" i="1"/>
  <c r="G155" i="1"/>
  <c r="F155" i="1"/>
  <c r="E155" i="1"/>
  <c r="D155" i="1"/>
  <c r="C155" i="1"/>
  <c r="B155" i="1"/>
  <c r="X154" i="1"/>
  <c r="W154" i="1"/>
  <c r="V154" i="1"/>
  <c r="U154" i="1"/>
  <c r="T154" i="1"/>
  <c r="S154" i="1"/>
  <c r="R154" i="1"/>
  <c r="Q154" i="1"/>
  <c r="P154" i="1"/>
  <c r="O154" i="1"/>
  <c r="N154" i="1"/>
  <c r="M154" i="1"/>
  <c r="L154" i="1"/>
  <c r="K154" i="1"/>
  <c r="J154" i="1"/>
  <c r="I154" i="1"/>
  <c r="H154" i="1"/>
  <c r="G154" i="1"/>
  <c r="F154" i="1"/>
  <c r="E154" i="1"/>
  <c r="D154" i="1"/>
  <c r="C154" i="1"/>
  <c r="B154" i="1"/>
  <c r="X153" i="1"/>
  <c r="W153" i="1"/>
  <c r="V153" i="1"/>
  <c r="U153" i="1"/>
  <c r="T153" i="1"/>
  <c r="S153" i="1"/>
  <c r="R153" i="1"/>
  <c r="Q153" i="1"/>
  <c r="P153" i="1"/>
  <c r="O153" i="1"/>
  <c r="N153" i="1"/>
  <c r="M153" i="1"/>
  <c r="L153" i="1"/>
  <c r="K153" i="1"/>
  <c r="J153" i="1"/>
  <c r="I153" i="1"/>
  <c r="H153" i="1"/>
  <c r="G153" i="1"/>
  <c r="F153" i="1"/>
  <c r="E153" i="1"/>
  <c r="D153" i="1"/>
  <c r="C153" i="1"/>
  <c r="B153" i="1"/>
  <c r="X152" i="1"/>
  <c r="W152" i="1"/>
  <c r="V152" i="1"/>
  <c r="U152" i="1"/>
  <c r="T152" i="1"/>
  <c r="S152" i="1"/>
  <c r="R152" i="1"/>
  <c r="Q152" i="1"/>
  <c r="P152" i="1"/>
  <c r="O152" i="1"/>
  <c r="N152" i="1"/>
  <c r="M152" i="1"/>
  <c r="L152" i="1"/>
  <c r="K152" i="1"/>
  <c r="J152" i="1"/>
  <c r="I152" i="1"/>
  <c r="H152" i="1"/>
  <c r="G152" i="1"/>
  <c r="F152" i="1"/>
  <c r="E152" i="1"/>
  <c r="D152" i="1"/>
  <c r="C152" i="1"/>
  <c r="B152" i="1"/>
  <c r="X151" i="1"/>
  <c r="W151" i="1"/>
  <c r="V151" i="1"/>
  <c r="U151" i="1"/>
  <c r="T151" i="1"/>
  <c r="S151" i="1"/>
  <c r="R151" i="1"/>
  <c r="Q151" i="1"/>
  <c r="P151" i="1"/>
  <c r="O151" i="1"/>
  <c r="N151" i="1"/>
  <c r="M151" i="1"/>
  <c r="L151" i="1"/>
  <c r="K151" i="1"/>
  <c r="J151" i="1"/>
  <c r="I151" i="1"/>
  <c r="H151" i="1"/>
  <c r="G151" i="1"/>
  <c r="F151" i="1"/>
  <c r="E151" i="1"/>
  <c r="D151" i="1"/>
  <c r="C151" i="1"/>
  <c r="B151" i="1"/>
  <c r="X150" i="1"/>
  <c r="W150" i="1"/>
  <c r="V150" i="1"/>
  <c r="U150" i="1"/>
  <c r="T150" i="1"/>
  <c r="S150" i="1"/>
  <c r="R150" i="1"/>
  <c r="Q150" i="1"/>
  <c r="P150" i="1"/>
  <c r="O150" i="1"/>
  <c r="N150" i="1"/>
  <c r="M150" i="1"/>
  <c r="L150" i="1"/>
  <c r="K150" i="1"/>
  <c r="J150" i="1"/>
  <c r="I150" i="1"/>
  <c r="H150" i="1"/>
  <c r="G150" i="1"/>
  <c r="F150" i="1"/>
  <c r="E150" i="1"/>
  <c r="D150" i="1"/>
  <c r="C150" i="1"/>
  <c r="B150" i="1"/>
  <c r="X149" i="1"/>
  <c r="W149" i="1"/>
  <c r="V149" i="1"/>
  <c r="U149" i="1"/>
  <c r="T149" i="1"/>
  <c r="S149" i="1"/>
  <c r="R149" i="1"/>
  <c r="Q149" i="1"/>
  <c r="P149" i="1"/>
  <c r="O149" i="1"/>
  <c r="N149" i="1"/>
  <c r="M149" i="1"/>
  <c r="L149" i="1"/>
  <c r="K149" i="1"/>
  <c r="J149" i="1"/>
  <c r="I149" i="1"/>
  <c r="H149" i="1"/>
  <c r="G149" i="1"/>
  <c r="F149" i="1"/>
  <c r="E149" i="1"/>
  <c r="D149" i="1"/>
  <c r="C149" i="1"/>
  <c r="B149" i="1"/>
  <c r="X148" i="1"/>
  <c r="W148" i="1"/>
  <c r="V148" i="1"/>
  <c r="U148" i="1"/>
  <c r="T148" i="1"/>
  <c r="S148" i="1"/>
  <c r="R148" i="1"/>
  <c r="Q148" i="1"/>
  <c r="P148" i="1"/>
  <c r="O148" i="1"/>
  <c r="N148" i="1"/>
  <c r="M148" i="1"/>
  <c r="L148" i="1"/>
  <c r="K148" i="1"/>
  <c r="J148" i="1"/>
  <c r="I148" i="1"/>
  <c r="H148" i="1"/>
  <c r="G148" i="1"/>
  <c r="F148" i="1"/>
  <c r="E148" i="1"/>
  <c r="D148" i="1"/>
  <c r="C148" i="1"/>
  <c r="B148" i="1"/>
  <c r="X147" i="1"/>
  <c r="W147" i="1"/>
  <c r="V147" i="1"/>
  <c r="U147" i="1"/>
  <c r="T147" i="1"/>
  <c r="S147" i="1"/>
  <c r="R147" i="1"/>
  <c r="Q147" i="1"/>
  <c r="P147" i="1"/>
  <c r="O147" i="1"/>
  <c r="N147" i="1"/>
  <c r="M147" i="1"/>
  <c r="L147" i="1"/>
  <c r="K147" i="1"/>
  <c r="J147" i="1"/>
  <c r="I147" i="1"/>
  <c r="H147" i="1"/>
  <c r="G147" i="1"/>
  <c r="F147" i="1"/>
  <c r="E147" i="1"/>
  <c r="D147" i="1"/>
  <c r="C147" i="1"/>
  <c r="B147" i="1"/>
  <c r="X146" i="1"/>
  <c r="W146" i="1"/>
  <c r="V146" i="1"/>
  <c r="U146" i="1"/>
  <c r="T146" i="1"/>
  <c r="S146" i="1"/>
  <c r="R146" i="1"/>
  <c r="Q146" i="1"/>
  <c r="P146" i="1"/>
  <c r="O146" i="1"/>
  <c r="N146" i="1"/>
  <c r="M146" i="1"/>
  <c r="L146" i="1"/>
  <c r="K146" i="1"/>
  <c r="J146" i="1"/>
  <c r="I146" i="1"/>
  <c r="H146" i="1"/>
  <c r="G146" i="1"/>
  <c r="F146" i="1"/>
  <c r="E146" i="1"/>
  <c r="D146" i="1"/>
  <c r="C146" i="1"/>
  <c r="B146" i="1"/>
  <c r="X145" i="1"/>
  <c r="W145" i="1"/>
  <c r="V145" i="1"/>
  <c r="U145" i="1"/>
  <c r="T145" i="1"/>
  <c r="S145" i="1"/>
  <c r="R145" i="1"/>
  <c r="Q145" i="1"/>
  <c r="P145" i="1"/>
  <c r="O145" i="1"/>
  <c r="N145" i="1"/>
  <c r="M145" i="1"/>
  <c r="L145" i="1"/>
  <c r="K145" i="1"/>
  <c r="J145" i="1"/>
  <c r="I145" i="1"/>
  <c r="H145" i="1"/>
  <c r="G145" i="1"/>
  <c r="F145" i="1"/>
  <c r="E145" i="1"/>
  <c r="D145" i="1"/>
  <c r="C145" i="1"/>
  <c r="B145" i="1"/>
  <c r="X144" i="1"/>
  <c r="W144" i="1"/>
  <c r="V144" i="1"/>
  <c r="U144" i="1"/>
  <c r="T144" i="1"/>
  <c r="S144" i="1"/>
  <c r="R144" i="1"/>
  <c r="Q144" i="1"/>
  <c r="P144" i="1"/>
  <c r="O144" i="1"/>
  <c r="N144" i="1"/>
  <c r="M144" i="1"/>
  <c r="L144" i="1"/>
  <c r="K144" i="1"/>
  <c r="J144" i="1"/>
  <c r="I144" i="1"/>
  <c r="H144" i="1"/>
  <c r="G144" i="1"/>
  <c r="F144" i="1"/>
  <c r="E144" i="1"/>
  <c r="D144" i="1"/>
  <c r="C144" i="1"/>
  <c r="B144" i="1"/>
  <c r="X143" i="1"/>
  <c r="W143" i="1"/>
  <c r="V143" i="1"/>
  <c r="U143" i="1"/>
  <c r="T143" i="1"/>
  <c r="S143" i="1"/>
  <c r="R143" i="1"/>
  <c r="Q143" i="1"/>
  <c r="P143" i="1"/>
  <c r="O143" i="1"/>
  <c r="N143" i="1"/>
  <c r="M143" i="1"/>
  <c r="L143" i="1"/>
  <c r="K143" i="1"/>
  <c r="J143" i="1"/>
  <c r="I143" i="1"/>
  <c r="H143" i="1"/>
  <c r="G143" i="1"/>
  <c r="F143" i="1"/>
  <c r="E143" i="1"/>
  <c r="D143" i="1"/>
  <c r="C143" i="1"/>
  <c r="B143" i="1"/>
  <c r="X142" i="1"/>
  <c r="W142" i="1"/>
  <c r="V142" i="1"/>
  <c r="U142" i="1"/>
  <c r="T142" i="1"/>
  <c r="S142" i="1"/>
  <c r="R142" i="1"/>
  <c r="Q142" i="1"/>
  <c r="P142" i="1"/>
  <c r="O142" i="1"/>
  <c r="N142" i="1"/>
  <c r="M142" i="1"/>
  <c r="L142" i="1"/>
  <c r="K142" i="1"/>
  <c r="J142" i="1"/>
  <c r="I142" i="1"/>
  <c r="H142" i="1"/>
  <c r="G142" i="1"/>
  <c r="F142" i="1"/>
  <c r="E142" i="1"/>
  <c r="D142" i="1"/>
  <c r="C142" i="1"/>
  <c r="B142" i="1"/>
  <c r="X141" i="1"/>
  <c r="W141" i="1"/>
  <c r="V141" i="1"/>
  <c r="U141" i="1"/>
  <c r="T141" i="1"/>
  <c r="S141" i="1"/>
  <c r="R141" i="1"/>
  <c r="Q141" i="1"/>
  <c r="P141" i="1"/>
  <c r="O141" i="1"/>
  <c r="N141" i="1"/>
  <c r="M141" i="1"/>
  <c r="L141" i="1"/>
  <c r="K141" i="1"/>
  <c r="J141" i="1"/>
  <c r="I141" i="1"/>
  <c r="H141" i="1"/>
  <c r="G141" i="1"/>
  <c r="F141" i="1"/>
  <c r="E141" i="1"/>
  <c r="D141" i="1"/>
  <c r="C141" i="1"/>
  <c r="B141" i="1"/>
  <c r="X140" i="1"/>
  <c r="W140" i="1"/>
  <c r="V140" i="1"/>
  <c r="U140" i="1"/>
  <c r="T140" i="1"/>
  <c r="S140" i="1"/>
  <c r="R140" i="1"/>
  <c r="Q140" i="1"/>
  <c r="P140" i="1"/>
  <c r="O140" i="1"/>
  <c r="N140" i="1"/>
  <c r="M140" i="1"/>
  <c r="L140" i="1"/>
  <c r="K140" i="1"/>
  <c r="J140" i="1"/>
  <c r="I140" i="1"/>
  <c r="H140" i="1"/>
  <c r="G140" i="1"/>
  <c r="F140" i="1"/>
  <c r="E140" i="1"/>
  <c r="D140" i="1"/>
  <c r="C140" i="1"/>
  <c r="B140" i="1"/>
  <c r="X139" i="1"/>
  <c r="W139" i="1"/>
  <c r="V139" i="1"/>
  <c r="U139" i="1"/>
  <c r="T139" i="1"/>
  <c r="S139" i="1"/>
  <c r="R139" i="1"/>
  <c r="Q139" i="1"/>
  <c r="P139" i="1"/>
  <c r="O139" i="1"/>
  <c r="N139" i="1"/>
  <c r="M139" i="1"/>
  <c r="L139" i="1"/>
  <c r="K139" i="1"/>
  <c r="J139" i="1"/>
  <c r="I139" i="1"/>
  <c r="H139" i="1"/>
  <c r="G139" i="1"/>
  <c r="F139" i="1"/>
  <c r="E139" i="1"/>
  <c r="D139" i="1"/>
  <c r="C139" i="1"/>
  <c r="B139" i="1"/>
  <c r="X138" i="1"/>
  <c r="W138" i="1"/>
  <c r="V138" i="1"/>
  <c r="U138" i="1"/>
  <c r="T138" i="1"/>
  <c r="S138" i="1"/>
  <c r="R138" i="1"/>
  <c r="Q138" i="1"/>
  <c r="P138" i="1"/>
  <c r="O138" i="1"/>
  <c r="N138" i="1"/>
  <c r="M138" i="1"/>
  <c r="L138" i="1"/>
  <c r="K138" i="1"/>
  <c r="J138" i="1"/>
  <c r="I138" i="1"/>
  <c r="H138" i="1"/>
  <c r="G138" i="1"/>
  <c r="F138" i="1"/>
  <c r="E138" i="1"/>
  <c r="D138" i="1"/>
  <c r="C138" i="1"/>
  <c r="B138" i="1"/>
  <c r="X137" i="1"/>
  <c r="W137" i="1"/>
  <c r="V137" i="1"/>
  <c r="U137" i="1"/>
  <c r="T137" i="1"/>
  <c r="S137" i="1"/>
  <c r="R137" i="1"/>
  <c r="Q137" i="1"/>
  <c r="P137" i="1"/>
  <c r="O137" i="1"/>
  <c r="N137" i="1"/>
  <c r="M137" i="1"/>
  <c r="L137" i="1"/>
  <c r="K137" i="1"/>
  <c r="J137" i="1"/>
  <c r="I137" i="1"/>
  <c r="H137" i="1"/>
  <c r="G137" i="1"/>
  <c r="F137" i="1"/>
  <c r="E137" i="1"/>
  <c r="D137" i="1"/>
  <c r="C137" i="1"/>
  <c r="B137" i="1"/>
  <c r="X136" i="1"/>
  <c r="W136" i="1"/>
  <c r="V136" i="1"/>
  <c r="U136" i="1"/>
  <c r="T136" i="1"/>
  <c r="S136" i="1"/>
  <c r="R136" i="1"/>
  <c r="Q136" i="1"/>
  <c r="P136" i="1"/>
  <c r="O136" i="1"/>
  <c r="N136" i="1"/>
  <c r="M136" i="1"/>
  <c r="L136" i="1"/>
  <c r="K136" i="1"/>
  <c r="J136" i="1"/>
  <c r="I136" i="1"/>
  <c r="H136" i="1"/>
  <c r="G136" i="1"/>
  <c r="F136" i="1"/>
  <c r="E136" i="1"/>
  <c r="D136" i="1"/>
  <c r="C136" i="1"/>
  <c r="B136" i="1"/>
  <c r="X135" i="1"/>
  <c r="W135" i="1"/>
  <c r="V135" i="1"/>
  <c r="U135" i="1"/>
  <c r="T135" i="1"/>
  <c r="S135" i="1"/>
  <c r="R135" i="1"/>
  <c r="Q135" i="1"/>
  <c r="P135" i="1"/>
  <c r="O135" i="1"/>
  <c r="N135" i="1"/>
  <c r="M135" i="1"/>
  <c r="L135" i="1"/>
  <c r="K135" i="1"/>
  <c r="J135" i="1"/>
  <c r="I135" i="1"/>
  <c r="H135" i="1"/>
  <c r="G135" i="1"/>
  <c r="F135" i="1"/>
  <c r="E135" i="1"/>
  <c r="D135" i="1"/>
  <c r="C135" i="1"/>
  <c r="B135" i="1"/>
  <c r="X134" i="1"/>
  <c r="W134" i="1"/>
  <c r="V134" i="1"/>
  <c r="U134" i="1"/>
  <c r="T134" i="1"/>
  <c r="S134" i="1"/>
  <c r="R134" i="1"/>
  <c r="Q134" i="1"/>
  <c r="P134" i="1"/>
  <c r="O134" i="1"/>
  <c r="N134" i="1"/>
  <c r="M134" i="1"/>
  <c r="L134" i="1"/>
  <c r="K134" i="1"/>
  <c r="J134" i="1"/>
  <c r="I134" i="1"/>
  <c r="H134" i="1"/>
  <c r="G134" i="1"/>
  <c r="F134" i="1"/>
  <c r="E134" i="1"/>
  <c r="D134" i="1"/>
  <c r="C134" i="1"/>
  <c r="B134" i="1"/>
  <c r="X133" i="1"/>
  <c r="W133" i="1"/>
  <c r="V133" i="1"/>
  <c r="U133" i="1"/>
  <c r="T133" i="1"/>
  <c r="S133" i="1"/>
  <c r="R133" i="1"/>
  <c r="Q133" i="1"/>
  <c r="P133" i="1"/>
  <c r="O133" i="1"/>
  <c r="N133" i="1"/>
  <c r="M133" i="1"/>
  <c r="L133" i="1"/>
  <c r="K133" i="1"/>
  <c r="J133" i="1"/>
  <c r="I133" i="1"/>
  <c r="H133" i="1"/>
  <c r="G133" i="1"/>
  <c r="F133" i="1"/>
  <c r="E133" i="1"/>
  <c r="D133" i="1"/>
  <c r="C133" i="1"/>
  <c r="B133" i="1"/>
  <c r="X132" i="1"/>
  <c r="W132" i="1"/>
  <c r="V132" i="1"/>
  <c r="U132" i="1"/>
  <c r="T132" i="1"/>
  <c r="S132" i="1"/>
  <c r="R132" i="1"/>
  <c r="Q132" i="1"/>
  <c r="P132" i="1"/>
  <c r="O132" i="1"/>
  <c r="N132" i="1"/>
  <c r="M132" i="1"/>
  <c r="L132" i="1"/>
  <c r="K132" i="1"/>
  <c r="J132" i="1"/>
  <c r="I132" i="1"/>
  <c r="H132" i="1"/>
  <c r="G132" i="1"/>
  <c r="F132" i="1"/>
  <c r="E132" i="1"/>
  <c r="D132" i="1"/>
  <c r="C132" i="1"/>
  <c r="B132" i="1"/>
  <c r="X131" i="1"/>
  <c r="W131" i="1"/>
  <c r="V131" i="1"/>
  <c r="U131" i="1"/>
  <c r="T131" i="1"/>
  <c r="S131" i="1"/>
  <c r="R131" i="1"/>
  <c r="Q131" i="1"/>
  <c r="P131" i="1"/>
  <c r="O131" i="1"/>
  <c r="N131" i="1"/>
  <c r="M131" i="1"/>
  <c r="L131" i="1"/>
  <c r="K131" i="1"/>
  <c r="J131" i="1"/>
  <c r="I131" i="1"/>
  <c r="H131" i="1"/>
  <c r="G131" i="1"/>
  <c r="F131" i="1"/>
  <c r="E131" i="1"/>
  <c r="D131" i="1"/>
  <c r="C131" i="1"/>
  <c r="B131" i="1"/>
  <c r="X130" i="1"/>
  <c r="W130" i="1"/>
  <c r="V130" i="1"/>
  <c r="U130" i="1"/>
  <c r="T130" i="1"/>
  <c r="S130" i="1"/>
  <c r="R130" i="1"/>
  <c r="Q130" i="1"/>
  <c r="P130" i="1"/>
  <c r="O130" i="1"/>
  <c r="N130" i="1"/>
  <c r="M130" i="1"/>
  <c r="L130" i="1"/>
  <c r="K130" i="1"/>
  <c r="J130" i="1"/>
  <c r="I130" i="1"/>
  <c r="H130" i="1"/>
  <c r="G130" i="1"/>
  <c r="F130" i="1"/>
  <c r="E130" i="1"/>
  <c r="D130" i="1"/>
  <c r="C130" i="1"/>
  <c r="B130" i="1"/>
  <c r="X129" i="1"/>
  <c r="W129" i="1"/>
  <c r="V129" i="1"/>
  <c r="U129" i="1"/>
  <c r="T129" i="1"/>
  <c r="S129" i="1"/>
  <c r="R129" i="1"/>
  <c r="Q129" i="1"/>
  <c r="P129" i="1"/>
  <c r="O129" i="1"/>
  <c r="N129" i="1"/>
  <c r="M129" i="1"/>
  <c r="L129" i="1"/>
  <c r="K129" i="1"/>
  <c r="J129" i="1"/>
  <c r="I129" i="1"/>
  <c r="H129" i="1"/>
  <c r="G129" i="1"/>
  <c r="F129" i="1"/>
  <c r="E129" i="1"/>
  <c r="D129" i="1"/>
  <c r="C129" i="1"/>
  <c r="B129" i="1"/>
  <c r="X128" i="1"/>
  <c r="W128" i="1"/>
  <c r="V128" i="1"/>
  <c r="U128" i="1"/>
  <c r="T128" i="1"/>
  <c r="S128" i="1"/>
  <c r="R128" i="1"/>
  <c r="Q128" i="1"/>
  <c r="P128" i="1"/>
  <c r="O128" i="1"/>
  <c r="N128" i="1"/>
  <c r="M128" i="1"/>
  <c r="L128" i="1"/>
  <c r="K128" i="1"/>
  <c r="J128" i="1"/>
  <c r="I128" i="1"/>
  <c r="H128" i="1"/>
  <c r="G128" i="1"/>
  <c r="F128" i="1"/>
  <c r="E128" i="1"/>
  <c r="D128" i="1"/>
  <c r="C128" i="1"/>
  <c r="B128" i="1"/>
  <c r="X127" i="1"/>
  <c r="W127" i="1"/>
  <c r="V127" i="1"/>
  <c r="U127" i="1"/>
  <c r="T127" i="1"/>
  <c r="S127" i="1"/>
  <c r="R127" i="1"/>
  <c r="Q127" i="1"/>
  <c r="P127" i="1"/>
  <c r="O127" i="1"/>
  <c r="N127" i="1"/>
  <c r="M127" i="1"/>
  <c r="L127" i="1"/>
  <c r="K127" i="1"/>
  <c r="J127" i="1"/>
  <c r="I127" i="1"/>
  <c r="H127" i="1"/>
  <c r="G127" i="1"/>
  <c r="F127" i="1"/>
  <c r="E127" i="1"/>
  <c r="D127" i="1"/>
  <c r="C127" i="1"/>
  <c r="B127" i="1"/>
  <c r="X126" i="1"/>
  <c r="W126" i="1"/>
  <c r="V126" i="1"/>
  <c r="U126" i="1"/>
  <c r="T126" i="1"/>
  <c r="S126" i="1"/>
  <c r="R126" i="1"/>
  <c r="Q126" i="1"/>
  <c r="P126" i="1"/>
  <c r="O126" i="1"/>
  <c r="N126" i="1"/>
  <c r="M126" i="1"/>
  <c r="L126" i="1"/>
  <c r="K126" i="1"/>
  <c r="J126" i="1"/>
  <c r="I126" i="1"/>
  <c r="H126" i="1"/>
  <c r="G126" i="1"/>
  <c r="F126" i="1"/>
  <c r="E126" i="1"/>
  <c r="D126" i="1"/>
  <c r="C126" i="1"/>
  <c r="B126" i="1"/>
  <c r="X125" i="1"/>
  <c r="W125" i="1"/>
  <c r="V125" i="1"/>
  <c r="U125" i="1"/>
  <c r="T125" i="1"/>
  <c r="S125" i="1"/>
  <c r="R125" i="1"/>
  <c r="Q125" i="1"/>
  <c r="P125" i="1"/>
  <c r="O125" i="1"/>
  <c r="N125" i="1"/>
  <c r="M125" i="1"/>
  <c r="L125" i="1"/>
  <c r="K125" i="1"/>
  <c r="J125" i="1"/>
  <c r="I125" i="1"/>
  <c r="H125" i="1"/>
  <c r="G125" i="1"/>
  <c r="F125" i="1"/>
  <c r="E125" i="1"/>
  <c r="D125" i="1"/>
  <c r="C125" i="1"/>
  <c r="B125" i="1"/>
  <c r="X124" i="1"/>
  <c r="W124" i="1"/>
  <c r="V124" i="1"/>
  <c r="U124" i="1"/>
  <c r="T124" i="1"/>
  <c r="S124" i="1"/>
  <c r="R124" i="1"/>
  <c r="Q124" i="1"/>
  <c r="P124" i="1"/>
  <c r="O124" i="1"/>
  <c r="N124" i="1"/>
  <c r="M124" i="1"/>
  <c r="L124" i="1"/>
  <c r="K124" i="1"/>
  <c r="J124" i="1"/>
  <c r="I124" i="1"/>
  <c r="H124" i="1"/>
  <c r="G124" i="1"/>
  <c r="F124" i="1"/>
  <c r="E124" i="1"/>
  <c r="D124" i="1"/>
  <c r="C124" i="1"/>
  <c r="B124" i="1"/>
  <c r="X123" i="1"/>
  <c r="W123" i="1"/>
  <c r="V123" i="1"/>
  <c r="U123" i="1"/>
  <c r="T123" i="1"/>
  <c r="S123" i="1"/>
  <c r="R123" i="1"/>
  <c r="Q123" i="1"/>
  <c r="P123" i="1"/>
  <c r="O123" i="1"/>
  <c r="N123" i="1"/>
  <c r="M123" i="1"/>
  <c r="L123" i="1"/>
  <c r="K123" i="1"/>
  <c r="J123" i="1"/>
  <c r="I123" i="1"/>
  <c r="H123" i="1"/>
  <c r="G123" i="1"/>
  <c r="F123" i="1"/>
  <c r="E123" i="1"/>
  <c r="D123" i="1"/>
  <c r="C123" i="1"/>
  <c r="B123" i="1"/>
  <c r="X122" i="1"/>
  <c r="W122" i="1"/>
  <c r="V122" i="1"/>
  <c r="U122" i="1"/>
  <c r="T122" i="1"/>
  <c r="S122" i="1"/>
  <c r="R122" i="1"/>
  <c r="Q122" i="1"/>
  <c r="P122" i="1"/>
  <c r="O122" i="1"/>
  <c r="N122" i="1"/>
  <c r="M122" i="1"/>
  <c r="L122" i="1"/>
  <c r="K122" i="1"/>
  <c r="J122" i="1"/>
  <c r="I122" i="1"/>
  <c r="H122" i="1"/>
  <c r="G122" i="1"/>
  <c r="F122" i="1"/>
  <c r="E122" i="1"/>
  <c r="D122" i="1"/>
  <c r="C122" i="1"/>
  <c r="B122" i="1"/>
  <c r="X121" i="1"/>
  <c r="W121" i="1"/>
  <c r="V121" i="1"/>
  <c r="U121" i="1"/>
  <c r="T121" i="1"/>
  <c r="S121" i="1"/>
  <c r="R121" i="1"/>
  <c r="Q121" i="1"/>
  <c r="P121" i="1"/>
  <c r="O121" i="1"/>
  <c r="N121" i="1"/>
  <c r="M121" i="1"/>
  <c r="L121" i="1"/>
  <c r="K121" i="1"/>
  <c r="J121" i="1"/>
  <c r="I121" i="1"/>
  <c r="H121" i="1"/>
  <c r="G121" i="1"/>
  <c r="F121" i="1"/>
  <c r="E121" i="1"/>
  <c r="D121" i="1"/>
  <c r="C121" i="1"/>
  <c r="B121" i="1"/>
  <c r="X120" i="1"/>
  <c r="W120" i="1"/>
  <c r="V120" i="1"/>
  <c r="U120" i="1"/>
  <c r="T120" i="1"/>
  <c r="S120" i="1"/>
  <c r="R120" i="1"/>
  <c r="Q120" i="1"/>
  <c r="P120" i="1"/>
  <c r="O120" i="1"/>
  <c r="N120" i="1"/>
  <c r="M120" i="1"/>
  <c r="L120" i="1"/>
  <c r="K120" i="1"/>
  <c r="J120" i="1"/>
  <c r="I120" i="1"/>
  <c r="H120" i="1"/>
  <c r="G120" i="1"/>
  <c r="F120" i="1"/>
  <c r="E120" i="1"/>
  <c r="D120" i="1"/>
  <c r="C120" i="1"/>
  <c r="B120" i="1"/>
  <c r="X119" i="1"/>
  <c r="W119" i="1"/>
  <c r="V119" i="1"/>
  <c r="U119" i="1"/>
  <c r="T119" i="1"/>
  <c r="S119" i="1"/>
  <c r="R119" i="1"/>
  <c r="Q119" i="1"/>
  <c r="P119" i="1"/>
  <c r="O119" i="1"/>
  <c r="N119" i="1"/>
  <c r="M119" i="1"/>
  <c r="L119" i="1"/>
  <c r="K119" i="1"/>
  <c r="J119" i="1"/>
  <c r="I119" i="1"/>
  <c r="H119" i="1"/>
  <c r="G119" i="1"/>
  <c r="F119" i="1"/>
  <c r="E119" i="1"/>
  <c r="D119" i="1"/>
  <c r="C119" i="1"/>
  <c r="B119" i="1"/>
  <c r="X118" i="1"/>
  <c r="W118" i="1"/>
  <c r="V118" i="1"/>
  <c r="U118" i="1"/>
  <c r="T118" i="1"/>
  <c r="S118" i="1"/>
  <c r="R118" i="1"/>
  <c r="Q118" i="1"/>
  <c r="P118" i="1"/>
  <c r="O118" i="1"/>
  <c r="N118" i="1"/>
  <c r="M118" i="1"/>
  <c r="L118" i="1"/>
  <c r="K118" i="1"/>
  <c r="J118" i="1"/>
  <c r="I118" i="1"/>
  <c r="H118" i="1"/>
  <c r="G118" i="1"/>
  <c r="F118" i="1"/>
  <c r="E118" i="1"/>
  <c r="D118" i="1"/>
  <c r="C118" i="1"/>
  <c r="B118" i="1"/>
  <c r="X117" i="1"/>
  <c r="W117" i="1"/>
  <c r="V117" i="1"/>
  <c r="U117" i="1"/>
  <c r="T117" i="1"/>
  <c r="S117" i="1"/>
  <c r="R117" i="1"/>
  <c r="Q117" i="1"/>
  <c r="P117" i="1"/>
  <c r="O117" i="1"/>
  <c r="N117" i="1"/>
  <c r="M117" i="1"/>
  <c r="L117" i="1"/>
  <c r="K117" i="1"/>
  <c r="J117" i="1"/>
  <c r="I117" i="1"/>
  <c r="H117" i="1"/>
  <c r="G117" i="1"/>
  <c r="F117" i="1"/>
  <c r="E117" i="1"/>
  <c r="D117" i="1"/>
  <c r="C117" i="1"/>
  <c r="B117" i="1"/>
  <c r="X116" i="1"/>
  <c r="W116" i="1"/>
  <c r="V116" i="1"/>
  <c r="U116" i="1"/>
  <c r="T116" i="1"/>
  <c r="S116" i="1"/>
  <c r="R116" i="1"/>
  <c r="Q116" i="1"/>
  <c r="P116" i="1"/>
  <c r="O116" i="1"/>
  <c r="N116" i="1"/>
  <c r="M116" i="1"/>
  <c r="L116" i="1"/>
  <c r="K116" i="1"/>
  <c r="J116" i="1"/>
  <c r="I116" i="1"/>
  <c r="H116" i="1"/>
  <c r="G116" i="1"/>
  <c r="F116" i="1"/>
  <c r="E116" i="1"/>
  <c r="D116" i="1"/>
  <c r="C116" i="1"/>
  <c r="B116" i="1"/>
  <c r="X115" i="1"/>
  <c r="W115" i="1"/>
  <c r="V115" i="1"/>
  <c r="U115" i="1"/>
  <c r="T115" i="1"/>
  <c r="S115" i="1"/>
  <c r="R115" i="1"/>
  <c r="Q115" i="1"/>
  <c r="P115" i="1"/>
  <c r="O115" i="1"/>
  <c r="N115" i="1"/>
  <c r="M115" i="1"/>
  <c r="L115" i="1"/>
  <c r="K115" i="1"/>
  <c r="J115" i="1"/>
  <c r="I115" i="1"/>
  <c r="H115" i="1"/>
  <c r="G115" i="1"/>
  <c r="F115" i="1"/>
  <c r="E115" i="1"/>
  <c r="D115" i="1"/>
  <c r="C115" i="1"/>
  <c r="B115" i="1"/>
  <c r="X114" i="1"/>
  <c r="W114" i="1"/>
  <c r="V114" i="1"/>
  <c r="U114" i="1"/>
  <c r="T114" i="1"/>
  <c r="S114" i="1"/>
  <c r="R114" i="1"/>
  <c r="Q114" i="1"/>
  <c r="P114" i="1"/>
  <c r="O114" i="1"/>
  <c r="N114" i="1"/>
  <c r="M114" i="1"/>
  <c r="L114" i="1"/>
  <c r="K114" i="1"/>
  <c r="J114" i="1"/>
  <c r="I114" i="1"/>
  <c r="H114" i="1"/>
  <c r="G114" i="1"/>
  <c r="F114" i="1"/>
  <c r="E114" i="1"/>
  <c r="D114" i="1"/>
  <c r="C114" i="1"/>
  <c r="B114" i="1"/>
  <c r="X113" i="1"/>
  <c r="W113" i="1"/>
  <c r="V113" i="1"/>
  <c r="U113" i="1"/>
  <c r="T113" i="1"/>
  <c r="S113" i="1"/>
  <c r="R113" i="1"/>
  <c r="Q113" i="1"/>
  <c r="P113" i="1"/>
  <c r="O113" i="1"/>
  <c r="N113" i="1"/>
  <c r="M113" i="1"/>
  <c r="L113" i="1"/>
  <c r="K113" i="1"/>
  <c r="J113" i="1"/>
  <c r="I113" i="1"/>
  <c r="H113" i="1"/>
  <c r="G113" i="1"/>
  <c r="F113" i="1"/>
  <c r="E113" i="1"/>
  <c r="D113" i="1"/>
  <c r="C113" i="1"/>
  <c r="B113" i="1"/>
  <c r="X112" i="1"/>
  <c r="W112" i="1"/>
  <c r="V112" i="1"/>
  <c r="U112" i="1"/>
  <c r="T112" i="1"/>
  <c r="S112" i="1"/>
  <c r="R112" i="1"/>
  <c r="Q112" i="1"/>
  <c r="P112" i="1"/>
  <c r="O112" i="1"/>
  <c r="N112" i="1"/>
  <c r="M112" i="1"/>
  <c r="L112" i="1"/>
  <c r="K112" i="1"/>
  <c r="J112" i="1"/>
  <c r="I112" i="1"/>
  <c r="H112" i="1"/>
  <c r="G112" i="1"/>
  <c r="F112" i="1"/>
  <c r="E112" i="1"/>
  <c r="D112" i="1"/>
  <c r="C112" i="1"/>
  <c r="B112" i="1"/>
  <c r="X111" i="1"/>
  <c r="W111" i="1"/>
  <c r="V111" i="1"/>
  <c r="U111" i="1"/>
  <c r="T111" i="1"/>
  <c r="S111" i="1"/>
  <c r="R111" i="1"/>
  <c r="Q111" i="1"/>
  <c r="P111" i="1"/>
  <c r="O111" i="1"/>
  <c r="N111" i="1"/>
  <c r="M111" i="1"/>
  <c r="L111" i="1"/>
  <c r="K111" i="1"/>
  <c r="J111" i="1"/>
  <c r="I111" i="1"/>
  <c r="H111" i="1"/>
  <c r="G111" i="1"/>
  <c r="F111" i="1"/>
  <c r="E111" i="1"/>
  <c r="D111" i="1"/>
  <c r="C111" i="1"/>
  <c r="B111" i="1"/>
  <c r="X110" i="1"/>
  <c r="W110" i="1"/>
  <c r="V110" i="1"/>
  <c r="U110" i="1"/>
  <c r="T110" i="1"/>
  <c r="S110" i="1"/>
  <c r="R110" i="1"/>
  <c r="Q110" i="1"/>
  <c r="P110" i="1"/>
  <c r="O110" i="1"/>
  <c r="N110" i="1"/>
  <c r="M110" i="1"/>
  <c r="L110" i="1"/>
  <c r="K110" i="1"/>
  <c r="J110" i="1"/>
  <c r="I110" i="1"/>
  <c r="H110" i="1"/>
  <c r="G110" i="1"/>
  <c r="F110" i="1"/>
  <c r="E110" i="1"/>
  <c r="D110" i="1"/>
  <c r="C110" i="1"/>
  <c r="B110" i="1"/>
  <c r="X109" i="1"/>
  <c r="W109" i="1"/>
  <c r="V109" i="1"/>
  <c r="U109" i="1"/>
  <c r="T109" i="1"/>
  <c r="S109" i="1"/>
  <c r="R109" i="1"/>
  <c r="Q109" i="1"/>
  <c r="P109" i="1"/>
  <c r="O109" i="1"/>
  <c r="N109" i="1"/>
  <c r="M109" i="1"/>
  <c r="L109" i="1"/>
  <c r="K109" i="1"/>
  <c r="J109" i="1"/>
  <c r="I109" i="1"/>
  <c r="H109" i="1"/>
  <c r="G109" i="1"/>
  <c r="F109" i="1"/>
  <c r="E109" i="1"/>
  <c r="D109" i="1"/>
  <c r="C109" i="1"/>
  <c r="B109" i="1"/>
  <c r="X108" i="1"/>
  <c r="W108" i="1"/>
  <c r="V108" i="1"/>
  <c r="U108" i="1"/>
  <c r="T108" i="1"/>
  <c r="S108" i="1"/>
  <c r="R108" i="1"/>
  <c r="Q108" i="1"/>
  <c r="P108" i="1"/>
  <c r="O108" i="1"/>
  <c r="N108" i="1"/>
  <c r="M108" i="1"/>
  <c r="L108" i="1"/>
  <c r="K108" i="1"/>
  <c r="J108" i="1"/>
  <c r="I108" i="1"/>
  <c r="H108" i="1"/>
  <c r="G108" i="1"/>
  <c r="F108" i="1"/>
  <c r="E108" i="1"/>
  <c r="D108" i="1"/>
  <c r="C108" i="1"/>
  <c r="B108" i="1"/>
  <c r="X107" i="1"/>
  <c r="W107" i="1"/>
  <c r="V107" i="1"/>
  <c r="U107" i="1"/>
  <c r="T107" i="1"/>
  <c r="S107" i="1"/>
  <c r="R107" i="1"/>
  <c r="Q107" i="1"/>
  <c r="P107" i="1"/>
  <c r="O107" i="1"/>
  <c r="N107" i="1"/>
  <c r="M107" i="1"/>
  <c r="L107" i="1"/>
  <c r="K107" i="1"/>
  <c r="J107" i="1"/>
  <c r="I107" i="1"/>
  <c r="H107" i="1"/>
  <c r="G107" i="1"/>
  <c r="F107" i="1"/>
  <c r="E107" i="1"/>
  <c r="D107" i="1"/>
  <c r="C107" i="1"/>
  <c r="B107" i="1"/>
  <c r="X106" i="1"/>
  <c r="W106" i="1"/>
  <c r="V106" i="1"/>
  <c r="U106" i="1"/>
  <c r="T106" i="1"/>
  <c r="S106" i="1"/>
  <c r="R106" i="1"/>
  <c r="Q106" i="1"/>
  <c r="P106" i="1"/>
  <c r="O106" i="1"/>
  <c r="N106" i="1"/>
  <c r="M106" i="1"/>
  <c r="L106" i="1"/>
  <c r="K106" i="1"/>
  <c r="J106" i="1"/>
  <c r="I106" i="1"/>
  <c r="H106" i="1"/>
  <c r="G106" i="1"/>
  <c r="F106" i="1"/>
  <c r="E106" i="1"/>
  <c r="D106" i="1"/>
  <c r="C106" i="1"/>
  <c r="B106" i="1"/>
  <c r="X105" i="1"/>
  <c r="W105" i="1"/>
  <c r="V105" i="1"/>
  <c r="U105" i="1"/>
  <c r="T105" i="1"/>
  <c r="S105" i="1"/>
  <c r="R105" i="1"/>
  <c r="Q105" i="1"/>
  <c r="P105" i="1"/>
  <c r="O105" i="1"/>
  <c r="N105" i="1"/>
  <c r="M105" i="1"/>
  <c r="L105" i="1"/>
  <c r="K105" i="1"/>
  <c r="J105" i="1"/>
  <c r="I105" i="1"/>
  <c r="H105" i="1"/>
  <c r="G105" i="1"/>
  <c r="F105" i="1"/>
  <c r="E105" i="1"/>
  <c r="D105" i="1"/>
  <c r="C105" i="1"/>
  <c r="B105" i="1"/>
  <c r="X104" i="1"/>
  <c r="W104" i="1"/>
  <c r="V104" i="1"/>
  <c r="U104" i="1"/>
  <c r="T104" i="1"/>
  <c r="S104" i="1"/>
  <c r="R104" i="1"/>
  <c r="Q104" i="1"/>
  <c r="P104" i="1"/>
  <c r="O104" i="1"/>
  <c r="N104" i="1"/>
  <c r="M104" i="1"/>
  <c r="L104" i="1"/>
  <c r="K104" i="1"/>
  <c r="J104" i="1"/>
  <c r="I104" i="1"/>
  <c r="H104" i="1"/>
  <c r="G104" i="1"/>
  <c r="F104" i="1"/>
  <c r="E104" i="1"/>
  <c r="D104" i="1"/>
  <c r="C104" i="1"/>
  <c r="B104" i="1"/>
  <c r="X103" i="1"/>
  <c r="W103" i="1"/>
  <c r="V103" i="1"/>
  <c r="U103" i="1"/>
  <c r="T103" i="1"/>
  <c r="S103" i="1"/>
  <c r="R103" i="1"/>
  <c r="Q103" i="1"/>
  <c r="P103" i="1"/>
  <c r="O103" i="1"/>
  <c r="N103" i="1"/>
  <c r="M103" i="1"/>
  <c r="L103" i="1"/>
  <c r="K103" i="1"/>
  <c r="J103" i="1"/>
  <c r="I103" i="1"/>
  <c r="H103" i="1"/>
  <c r="G103" i="1"/>
  <c r="F103" i="1"/>
  <c r="E103" i="1"/>
  <c r="D103" i="1"/>
  <c r="C103" i="1"/>
  <c r="B103" i="1"/>
  <c r="X102" i="1"/>
  <c r="W102" i="1"/>
  <c r="V102" i="1"/>
  <c r="U102" i="1"/>
  <c r="T102" i="1"/>
  <c r="S102" i="1"/>
  <c r="R102" i="1"/>
  <c r="Q102" i="1"/>
  <c r="P102" i="1"/>
  <c r="O102" i="1"/>
  <c r="N102" i="1"/>
  <c r="M102" i="1"/>
  <c r="L102" i="1"/>
  <c r="K102" i="1"/>
  <c r="J102" i="1"/>
  <c r="I102" i="1"/>
  <c r="H102" i="1"/>
  <c r="G102" i="1"/>
  <c r="F102" i="1"/>
  <c r="E102" i="1"/>
  <c r="D102" i="1"/>
  <c r="C102" i="1"/>
  <c r="B102" i="1"/>
  <c r="X101" i="1"/>
  <c r="W101" i="1"/>
  <c r="V101" i="1"/>
  <c r="U101" i="1"/>
  <c r="T101" i="1"/>
  <c r="S101" i="1"/>
  <c r="R101" i="1"/>
  <c r="Q101" i="1"/>
  <c r="P101" i="1"/>
  <c r="O101" i="1"/>
  <c r="N101" i="1"/>
  <c r="M101" i="1"/>
  <c r="L101" i="1"/>
  <c r="K101" i="1"/>
  <c r="J101" i="1"/>
  <c r="I101" i="1"/>
  <c r="H101" i="1"/>
  <c r="G101" i="1"/>
  <c r="F101" i="1"/>
  <c r="E101" i="1"/>
  <c r="D101" i="1"/>
  <c r="C101" i="1"/>
  <c r="B101" i="1"/>
  <c r="X100" i="1"/>
  <c r="W100" i="1"/>
  <c r="V100" i="1"/>
  <c r="U100" i="1"/>
  <c r="T100" i="1"/>
  <c r="S100" i="1"/>
  <c r="R100" i="1"/>
  <c r="Q100" i="1"/>
  <c r="P100" i="1"/>
  <c r="O100" i="1"/>
  <c r="N100" i="1"/>
  <c r="M100" i="1"/>
  <c r="L100" i="1"/>
  <c r="K100" i="1"/>
  <c r="J100" i="1"/>
  <c r="I100" i="1"/>
  <c r="H100" i="1"/>
  <c r="G100" i="1"/>
  <c r="F100" i="1"/>
  <c r="E100" i="1"/>
  <c r="D100" i="1"/>
  <c r="C100" i="1"/>
  <c r="B100" i="1"/>
  <c r="X99" i="1"/>
  <c r="W99" i="1"/>
  <c r="V99" i="1"/>
  <c r="U99" i="1"/>
  <c r="T99" i="1"/>
  <c r="S99" i="1"/>
  <c r="R99" i="1"/>
  <c r="Q99" i="1"/>
  <c r="P99" i="1"/>
  <c r="O99" i="1"/>
  <c r="N99" i="1"/>
  <c r="M99" i="1"/>
  <c r="L99" i="1"/>
  <c r="K99" i="1"/>
  <c r="J99" i="1"/>
  <c r="I99" i="1"/>
  <c r="H99" i="1"/>
  <c r="G99" i="1"/>
  <c r="F99" i="1"/>
  <c r="E99" i="1"/>
  <c r="D99" i="1"/>
  <c r="C99" i="1"/>
  <c r="B99" i="1"/>
  <c r="X98" i="1"/>
  <c r="W98" i="1"/>
  <c r="V98" i="1"/>
  <c r="U98" i="1"/>
  <c r="T98" i="1"/>
  <c r="S98" i="1"/>
  <c r="R98" i="1"/>
  <c r="Q98" i="1"/>
  <c r="P98" i="1"/>
  <c r="O98" i="1"/>
  <c r="N98" i="1"/>
  <c r="M98" i="1"/>
  <c r="L98" i="1"/>
  <c r="K98" i="1"/>
  <c r="J98" i="1"/>
  <c r="I98" i="1"/>
  <c r="H98" i="1"/>
  <c r="G98" i="1"/>
  <c r="F98" i="1"/>
  <c r="E98" i="1"/>
  <c r="D98" i="1"/>
  <c r="C98" i="1"/>
  <c r="B98" i="1"/>
  <c r="X97" i="1"/>
  <c r="W97" i="1"/>
  <c r="V97" i="1"/>
  <c r="U97" i="1"/>
  <c r="T97" i="1"/>
  <c r="S97" i="1"/>
  <c r="R97" i="1"/>
  <c r="Q97" i="1"/>
  <c r="P97" i="1"/>
  <c r="O97" i="1"/>
  <c r="N97" i="1"/>
  <c r="M97" i="1"/>
  <c r="L97" i="1"/>
  <c r="K97" i="1"/>
  <c r="J97" i="1"/>
  <c r="I97" i="1"/>
  <c r="H97" i="1"/>
  <c r="G97" i="1"/>
  <c r="F97" i="1"/>
  <c r="E97" i="1"/>
  <c r="D97" i="1"/>
  <c r="C97" i="1"/>
  <c r="B97" i="1"/>
  <c r="X96" i="1"/>
  <c r="W96" i="1"/>
  <c r="V96" i="1"/>
  <c r="U96" i="1"/>
  <c r="T96" i="1"/>
  <c r="S96" i="1"/>
  <c r="R96" i="1"/>
  <c r="Q96" i="1"/>
  <c r="P96" i="1"/>
  <c r="O96" i="1"/>
  <c r="N96" i="1"/>
  <c r="M96" i="1"/>
  <c r="L96" i="1"/>
  <c r="K96" i="1"/>
  <c r="J96" i="1"/>
  <c r="I96" i="1"/>
  <c r="H96" i="1"/>
  <c r="G96" i="1"/>
  <c r="F96" i="1"/>
  <c r="E96" i="1"/>
  <c r="D96" i="1"/>
  <c r="C96" i="1"/>
  <c r="B96" i="1"/>
  <c r="X95" i="1"/>
  <c r="W95" i="1"/>
  <c r="V95" i="1"/>
  <c r="U95" i="1"/>
  <c r="T95" i="1"/>
  <c r="S95" i="1"/>
  <c r="R95" i="1"/>
  <c r="Q95" i="1"/>
  <c r="P95" i="1"/>
  <c r="O95" i="1"/>
  <c r="N95" i="1"/>
  <c r="M95" i="1"/>
  <c r="L95" i="1"/>
  <c r="K95" i="1"/>
  <c r="J95" i="1"/>
  <c r="I95" i="1"/>
  <c r="H95" i="1"/>
  <c r="G95" i="1"/>
  <c r="F95" i="1"/>
  <c r="E95" i="1"/>
  <c r="D95" i="1"/>
  <c r="C95" i="1"/>
  <c r="B95" i="1"/>
  <c r="X94" i="1"/>
  <c r="W94" i="1"/>
  <c r="V94" i="1"/>
  <c r="U94" i="1"/>
  <c r="T94" i="1"/>
  <c r="S94" i="1"/>
  <c r="R94" i="1"/>
  <c r="Q94" i="1"/>
  <c r="P94" i="1"/>
  <c r="O94" i="1"/>
  <c r="N94" i="1"/>
  <c r="M94" i="1"/>
  <c r="L94" i="1"/>
  <c r="K94" i="1"/>
  <c r="J94" i="1"/>
  <c r="I94" i="1"/>
  <c r="H94" i="1"/>
  <c r="G94" i="1"/>
  <c r="F94" i="1"/>
  <c r="E94" i="1"/>
  <c r="D94" i="1"/>
  <c r="C94" i="1"/>
  <c r="B94" i="1"/>
  <c r="X93" i="1"/>
  <c r="W93" i="1"/>
  <c r="V93" i="1"/>
  <c r="U93" i="1"/>
  <c r="T93" i="1"/>
  <c r="S93" i="1"/>
  <c r="R93" i="1"/>
  <c r="Q93" i="1"/>
  <c r="P93" i="1"/>
  <c r="O93" i="1"/>
  <c r="N93" i="1"/>
  <c r="M93" i="1"/>
  <c r="L93" i="1"/>
  <c r="K93" i="1"/>
  <c r="J93" i="1"/>
  <c r="I93" i="1"/>
  <c r="H93" i="1"/>
  <c r="G93" i="1"/>
  <c r="F93" i="1"/>
  <c r="E93" i="1"/>
  <c r="D93" i="1"/>
  <c r="C93" i="1"/>
  <c r="B93" i="1"/>
  <c r="X92" i="1"/>
  <c r="W92" i="1"/>
  <c r="V92" i="1"/>
  <c r="U92" i="1"/>
  <c r="T92" i="1"/>
  <c r="S92" i="1"/>
  <c r="R92" i="1"/>
  <c r="Q92" i="1"/>
  <c r="P92" i="1"/>
  <c r="O92" i="1"/>
  <c r="N92" i="1"/>
  <c r="M92" i="1"/>
  <c r="L92" i="1"/>
  <c r="K92" i="1"/>
  <c r="J92" i="1"/>
  <c r="I92" i="1"/>
  <c r="H92" i="1"/>
  <c r="G92" i="1"/>
  <c r="F92" i="1"/>
  <c r="E92" i="1"/>
  <c r="D92" i="1"/>
  <c r="C92" i="1"/>
  <c r="B92" i="1"/>
  <c r="X91" i="1"/>
  <c r="W91" i="1"/>
  <c r="V91" i="1"/>
  <c r="U91" i="1"/>
  <c r="T91" i="1"/>
  <c r="S91" i="1"/>
  <c r="R91" i="1"/>
  <c r="Q91" i="1"/>
  <c r="P91" i="1"/>
  <c r="O91" i="1"/>
  <c r="N91" i="1"/>
  <c r="M91" i="1"/>
  <c r="L91" i="1"/>
  <c r="K91" i="1"/>
  <c r="J91" i="1"/>
  <c r="I91" i="1"/>
  <c r="H91" i="1"/>
  <c r="G91" i="1"/>
  <c r="F91" i="1"/>
  <c r="E91" i="1"/>
  <c r="D91" i="1"/>
  <c r="C91" i="1"/>
  <c r="B91" i="1"/>
  <c r="X90" i="1"/>
  <c r="W90" i="1"/>
  <c r="V90" i="1"/>
  <c r="U90" i="1"/>
  <c r="T90" i="1"/>
  <c r="S90" i="1"/>
  <c r="R90" i="1"/>
  <c r="Q90" i="1"/>
  <c r="P90" i="1"/>
  <c r="O90" i="1"/>
  <c r="N90" i="1"/>
  <c r="M90" i="1"/>
  <c r="L90" i="1"/>
  <c r="K90" i="1"/>
  <c r="J90" i="1"/>
  <c r="I90" i="1"/>
  <c r="H90" i="1"/>
  <c r="G90" i="1"/>
  <c r="F90" i="1"/>
  <c r="E90" i="1"/>
  <c r="D90" i="1"/>
  <c r="C90" i="1"/>
  <c r="B90" i="1"/>
  <c r="X89" i="1"/>
  <c r="W89" i="1"/>
  <c r="V89" i="1"/>
  <c r="U89" i="1"/>
  <c r="T89" i="1"/>
  <c r="S89" i="1"/>
  <c r="R89" i="1"/>
  <c r="Q89" i="1"/>
  <c r="P89" i="1"/>
  <c r="O89" i="1"/>
  <c r="N89" i="1"/>
  <c r="M89" i="1"/>
  <c r="L89" i="1"/>
  <c r="K89" i="1"/>
  <c r="J89" i="1"/>
  <c r="I89" i="1"/>
  <c r="H89" i="1"/>
  <c r="G89" i="1"/>
  <c r="F89" i="1"/>
  <c r="E89" i="1"/>
  <c r="D89" i="1"/>
  <c r="C89" i="1"/>
  <c r="B89" i="1"/>
  <c r="X88" i="1"/>
  <c r="W88" i="1"/>
  <c r="V88" i="1"/>
  <c r="U88" i="1"/>
  <c r="T88" i="1"/>
  <c r="S88" i="1"/>
  <c r="R88" i="1"/>
  <c r="Q88" i="1"/>
  <c r="P88" i="1"/>
  <c r="O88" i="1"/>
  <c r="N88" i="1"/>
  <c r="M88" i="1"/>
  <c r="L88" i="1"/>
  <c r="K88" i="1"/>
  <c r="J88" i="1"/>
  <c r="I88" i="1"/>
  <c r="H88" i="1"/>
  <c r="G88" i="1"/>
  <c r="F88" i="1"/>
  <c r="E88" i="1"/>
  <c r="D88" i="1"/>
  <c r="C88" i="1"/>
  <c r="B88" i="1"/>
  <c r="X87" i="1"/>
  <c r="W87" i="1"/>
  <c r="V87" i="1"/>
  <c r="U87" i="1"/>
  <c r="T87" i="1"/>
  <c r="S87" i="1"/>
  <c r="R87" i="1"/>
  <c r="Q87" i="1"/>
  <c r="P87" i="1"/>
  <c r="O87" i="1"/>
  <c r="N87" i="1"/>
  <c r="M87" i="1"/>
  <c r="L87" i="1"/>
  <c r="K87" i="1"/>
  <c r="J87" i="1"/>
  <c r="I87" i="1"/>
  <c r="H87" i="1"/>
  <c r="G87" i="1"/>
  <c r="F87" i="1"/>
  <c r="E87" i="1"/>
  <c r="D87" i="1"/>
  <c r="C87" i="1"/>
  <c r="B87" i="1"/>
  <c r="X86" i="1"/>
  <c r="W86" i="1"/>
  <c r="V86" i="1"/>
  <c r="U86" i="1"/>
  <c r="T86" i="1"/>
  <c r="S86" i="1"/>
  <c r="R86" i="1"/>
  <c r="Q86" i="1"/>
  <c r="P86" i="1"/>
  <c r="O86" i="1"/>
  <c r="N86" i="1"/>
  <c r="M86" i="1"/>
  <c r="L86" i="1"/>
  <c r="K86" i="1"/>
  <c r="J86" i="1"/>
  <c r="I86" i="1"/>
  <c r="H86" i="1"/>
  <c r="G86" i="1"/>
  <c r="F86" i="1"/>
  <c r="E86" i="1"/>
  <c r="D86" i="1"/>
  <c r="C86" i="1"/>
  <c r="B86" i="1"/>
  <c r="X85" i="1"/>
  <c r="W85" i="1"/>
  <c r="V85" i="1"/>
  <c r="U85" i="1"/>
  <c r="T85" i="1"/>
  <c r="S85" i="1"/>
  <c r="R85" i="1"/>
  <c r="Q85" i="1"/>
  <c r="P85" i="1"/>
  <c r="O85" i="1"/>
  <c r="N85" i="1"/>
  <c r="M85" i="1"/>
  <c r="L85" i="1"/>
  <c r="K85" i="1"/>
  <c r="J85" i="1"/>
  <c r="I85" i="1"/>
  <c r="H85" i="1"/>
  <c r="G85" i="1"/>
  <c r="F85" i="1"/>
  <c r="E85" i="1"/>
  <c r="D85" i="1"/>
  <c r="C85" i="1"/>
  <c r="B85" i="1"/>
  <c r="X84" i="1"/>
  <c r="W84" i="1"/>
  <c r="V84" i="1"/>
  <c r="U84" i="1"/>
  <c r="T84" i="1"/>
  <c r="S84" i="1"/>
  <c r="R84" i="1"/>
  <c r="Q84" i="1"/>
  <c r="P84" i="1"/>
  <c r="O84" i="1"/>
  <c r="N84" i="1"/>
  <c r="M84" i="1"/>
  <c r="L84" i="1"/>
  <c r="K84" i="1"/>
  <c r="J84" i="1"/>
  <c r="I84" i="1"/>
  <c r="H84" i="1"/>
  <c r="G84" i="1"/>
  <c r="F84" i="1"/>
  <c r="E84" i="1"/>
  <c r="D84" i="1"/>
  <c r="C84" i="1"/>
  <c r="B84" i="1"/>
  <c r="X83" i="1"/>
  <c r="W83" i="1"/>
  <c r="V83" i="1"/>
  <c r="U83" i="1"/>
  <c r="T83" i="1"/>
  <c r="S83" i="1"/>
  <c r="R83" i="1"/>
  <c r="Q83" i="1"/>
  <c r="P83" i="1"/>
  <c r="O83" i="1"/>
  <c r="N83" i="1"/>
  <c r="M83" i="1"/>
  <c r="L83" i="1"/>
  <c r="K83" i="1"/>
  <c r="J83" i="1"/>
  <c r="I83" i="1"/>
  <c r="H83" i="1"/>
  <c r="G83" i="1"/>
  <c r="F83" i="1"/>
  <c r="E83" i="1"/>
  <c r="D83" i="1"/>
  <c r="C83" i="1"/>
  <c r="B83" i="1"/>
  <c r="X82" i="1"/>
  <c r="W82" i="1"/>
  <c r="V82" i="1"/>
  <c r="U82" i="1"/>
  <c r="T82" i="1"/>
  <c r="S82" i="1"/>
  <c r="R82" i="1"/>
  <c r="Q82" i="1"/>
  <c r="P82" i="1"/>
  <c r="O82" i="1"/>
  <c r="N82" i="1"/>
  <c r="M82" i="1"/>
  <c r="L82" i="1"/>
  <c r="K82" i="1"/>
  <c r="J82" i="1"/>
  <c r="I82" i="1"/>
  <c r="H82" i="1"/>
  <c r="G82" i="1"/>
  <c r="F82" i="1"/>
  <c r="E82" i="1"/>
  <c r="D82" i="1"/>
  <c r="C82" i="1"/>
  <c r="B82" i="1"/>
  <c r="X81" i="1"/>
  <c r="W81" i="1"/>
  <c r="V81" i="1"/>
  <c r="U81" i="1"/>
  <c r="T81" i="1"/>
  <c r="S81" i="1"/>
  <c r="R81" i="1"/>
  <c r="Q81" i="1"/>
  <c r="P81" i="1"/>
  <c r="O81" i="1"/>
  <c r="N81" i="1"/>
  <c r="M81" i="1"/>
  <c r="L81" i="1"/>
  <c r="K81" i="1"/>
  <c r="J81" i="1"/>
  <c r="I81" i="1"/>
  <c r="H81" i="1"/>
  <c r="G81" i="1"/>
  <c r="F81" i="1"/>
  <c r="E81" i="1"/>
  <c r="D81" i="1"/>
  <c r="C81" i="1"/>
  <c r="B81" i="1"/>
  <c r="X80" i="1"/>
  <c r="W80" i="1"/>
  <c r="V80" i="1"/>
  <c r="U80" i="1"/>
  <c r="T80" i="1"/>
  <c r="S80" i="1"/>
  <c r="R80" i="1"/>
  <c r="Q80" i="1"/>
  <c r="P80" i="1"/>
  <c r="O80" i="1"/>
  <c r="N80" i="1"/>
  <c r="M80" i="1"/>
  <c r="L80" i="1"/>
  <c r="K80" i="1"/>
  <c r="J80" i="1"/>
  <c r="I80" i="1"/>
  <c r="H80" i="1"/>
  <c r="G80" i="1"/>
  <c r="F80" i="1"/>
  <c r="E80" i="1"/>
  <c r="D80" i="1"/>
  <c r="C80" i="1"/>
  <c r="B80" i="1"/>
  <c r="X79" i="1"/>
  <c r="W79" i="1"/>
  <c r="V79" i="1"/>
  <c r="U79" i="1"/>
  <c r="T79" i="1"/>
  <c r="S79" i="1"/>
  <c r="R79" i="1"/>
  <c r="Q79" i="1"/>
  <c r="P79" i="1"/>
  <c r="O79" i="1"/>
  <c r="N79" i="1"/>
  <c r="M79" i="1"/>
  <c r="L79" i="1"/>
  <c r="K79" i="1"/>
  <c r="J79" i="1"/>
  <c r="I79" i="1"/>
  <c r="H79" i="1"/>
  <c r="G79" i="1"/>
  <c r="F79" i="1"/>
  <c r="E79" i="1"/>
  <c r="D79" i="1"/>
  <c r="C79" i="1"/>
  <c r="B79" i="1"/>
  <c r="X78" i="1"/>
  <c r="W78" i="1"/>
  <c r="V78" i="1"/>
  <c r="U78" i="1"/>
  <c r="T78" i="1"/>
  <c r="S78" i="1"/>
  <c r="R78" i="1"/>
  <c r="Q78" i="1"/>
  <c r="P78" i="1"/>
  <c r="O78" i="1"/>
  <c r="N78" i="1"/>
  <c r="M78" i="1"/>
  <c r="L78" i="1"/>
  <c r="K78" i="1"/>
  <c r="J78" i="1"/>
  <c r="I78" i="1"/>
  <c r="H78" i="1"/>
  <c r="G78" i="1"/>
  <c r="F78" i="1"/>
  <c r="E78" i="1"/>
  <c r="D78" i="1"/>
  <c r="C78" i="1"/>
  <c r="B78" i="1"/>
  <c r="X77" i="1"/>
  <c r="W77" i="1"/>
  <c r="V77" i="1"/>
  <c r="U77" i="1"/>
  <c r="T77" i="1"/>
  <c r="S77" i="1"/>
  <c r="R77" i="1"/>
  <c r="Q77" i="1"/>
  <c r="P77" i="1"/>
  <c r="O77" i="1"/>
  <c r="N77" i="1"/>
  <c r="M77" i="1"/>
  <c r="L77" i="1"/>
  <c r="K77" i="1"/>
  <c r="J77" i="1"/>
  <c r="I77" i="1"/>
  <c r="H77" i="1"/>
  <c r="G77" i="1"/>
  <c r="F77" i="1"/>
  <c r="E77" i="1"/>
  <c r="D77" i="1"/>
  <c r="C77" i="1"/>
  <c r="B77" i="1"/>
  <c r="X76" i="1"/>
  <c r="W76" i="1"/>
  <c r="V76" i="1"/>
  <c r="U76" i="1"/>
  <c r="T76" i="1"/>
  <c r="S76" i="1"/>
  <c r="R76" i="1"/>
  <c r="Q76" i="1"/>
  <c r="P76" i="1"/>
  <c r="O76" i="1"/>
  <c r="N76" i="1"/>
  <c r="M76" i="1"/>
  <c r="L76" i="1"/>
  <c r="K76" i="1"/>
  <c r="J76" i="1"/>
  <c r="I76" i="1"/>
  <c r="H76" i="1"/>
  <c r="G76" i="1"/>
  <c r="F76" i="1"/>
  <c r="E76" i="1"/>
  <c r="D76" i="1"/>
  <c r="C76" i="1"/>
  <c r="B76" i="1"/>
  <c r="X75" i="1"/>
  <c r="W75" i="1"/>
  <c r="V75" i="1"/>
  <c r="U75" i="1"/>
  <c r="T75" i="1"/>
  <c r="S75" i="1"/>
  <c r="R75" i="1"/>
  <c r="Q75" i="1"/>
  <c r="P75" i="1"/>
  <c r="O75" i="1"/>
  <c r="N75" i="1"/>
  <c r="M75" i="1"/>
  <c r="L75" i="1"/>
  <c r="K75" i="1"/>
  <c r="J75" i="1"/>
  <c r="I75" i="1"/>
  <c r="H75" i="1"/>
  <c r="G75" i="1"/>
  <c r="F75" i="1"/>
  <c r="E75" i="1"/>
  <c r="D75" i="1"/>
  <c r="C75" i="1"/>
  <c r="B75" i="1"/>
  <c r="X74" i="1"/>
  <c r="W74" i="1"/>
  <c r="V74" i="1"/>
  <c r="U74" i="1"/>
  <c r="T74" i="1"/>
  <c r="S74" i="1"/>
  <c r="R74" i="1"/>
  <c r="Q74" i="1"/>
  <c r="P74" i="1"/>
  <c r="O74" i="1"/>
  <c r="N74" i="1"/>
  <c r="M74" i="1"/>
  <c r="L74" i="1"/>
  <c r="K74" i="1"/>
  <c r="J74" i="1"/>
  <c r="I74" i="1"/>
  <c r="H74" i="1"/>
  <c r="G74" i="1"/>
  <c r="F74" i="1"/>
  <c r="E74" i="1"/>
  <c r="D74" i="1"/>
  <c r="C74" i="1"/>
  <c r="B74" i="1"/>
  <c r="X73" i="1"/>
  <c r="W73" i="1"/>
  <c r="V73" i="1"/>
  <c r="U73" i="1"/>
  <c r="T73" i="1"/>
  <c r="S73" i="1"/>
  <c r="R73" i="1"/>
  <c r="Q73" i="1"/>
  <c r="P73" i="1"/>
  <c r="O73" i="1"/>
  <c r="N73" i="1"/>
  <c r="M73" i="1"/>
  <c r="L73" i="1"/>
  <c r="K73" i="1"/>
  <c r="J73" i="1"/>
  <c r="I73" i="1"/>
  <c r="H73" i="1"/>
  <c r="G73" i="1"/>
  <c r="F73" i="1"/>
  <c r="E73" i="1"/>
  <c r="D73" i="1"/>
  <c r="C73" i="1"/>
  <c r="B73" i="1"/>
  <c r="X72" i="1"/>
  <c r="W72" i="1"/>
  <c r="V72" i="1"/>
  <c r="U72" i="1"/>
  <c r="T72" i="1"/>
  <c r="S72" i="1"/>
  <c r="R72" i="1"/>
  <c r="Q72" i="1"/>
  <c r="P72" i="1"/>
  <c r="O72" i="1"/>
  <c r="N72" i="1"/>
  <c r="M72" i="1"/>
  <c r="L72" i="1"/>
  <c r="K72" i="1"/>
  <c r="J72" i="1"/>
  <c r="I72" i="1"/>
  <c r="H72" i="1"/>
  <c r="G72" i="1"/>
  <c r="F72" i="1"/>
  <c r="E72" i="1"/>
  <c r="D72" i="1"/>
  <c r="C72" i="1"/>
  <c r="B72" i="1"/>
  <c r="X71" i="1"/>
  <c r="W71" i="1"/>
  <c r="V71" i="1"/>
  <c r="U71" i="1"/>
  <c r="T71" i="1"/>
  <c r="S71" i="1"/>
  <c r="R71" i="1"/>
  <c r="Q71" i="1"/>
  <c r="P71" i="1"/>
  <c r="O71" i="1"/>
  <c r="N71" i="1"/>
  <c r="M71" i="1"/>
  <c r="L71" i="1"/>
  <c r="K71" i="1"/>
  <c r="J71" i="1"/>
  <c r="I71" i="1"/>
  <c r="H71" i="1"/>
  <c r="G71" i="1"/>
  <c r="F71" i="1"/>
  <c r="E71" i="1"/>
  <c r="D71" i="1"/>
  <c r="C71" i="1"/>
  <c r="B71" i="1"/>
  <c r="X70" i="1"/>
  <c r="W70" i="1"/>
  <c r="V70" i="1"/>
  <c r="U70" i="1"/>
  <c r="T70" i="1"/>
  <c r="S70" i="1"/>
  <c r="R70" i="1"/>
  <c r="Q70" i="1"/>
  <c r="P70" i="1"/>
  <c r="O70" i="1"/>
  <c r="N70" i="1"/>
  <c r="M70" i="1"/>
  <c r="L70" i="1"/>
  <c r="K70" i="1"/>
  <c r="J70" i="1"/>
  <c r="I70" i="1"/>
  <c r="H70" i="1"/>
  <c r="G70" i="1"/>
  <c r="F70" i="1"/>
  <c r="E70" i="1"/>
  <c r="D70" i="1"/>
  <c r="C70" i="1"/>
  <c r="B70" i="1"/>
  <c r="X69" i="1"/>
  <c r="W69" i="1"/>
  <c r="V69" i="1"/>
  <c r="U69" i="1"/>
  <c r="T69" i="1"/>
  <c r="S69" i="1"/>
  <c r="R69" i="1"/>
  <c r="Q69" i="1"/>
  <c r="P69" i="1"/>
  <c r="O69" i="1"/>
  <c r="N69" i="1"/>
  <c r="M69" i="1"/>
  <c r="L69" i="1"/>
  <c r="K69" i="1"/>
  <c r="J69" i="1"/>
  <c r="I69" i="1"/>
  <c r="H69" i="1"/>
  <c r="G69" i="1"/>
  <c r="F69" i="1"/>
  <c r="E69" i="1"/>
  <c r="D69" i="1"/>
  <c r="C69" i="1"/>
  <c r="B69" i="1"/>
  <c r="X68" i="1"/>
  <c r="W68" i="1"/>
  <c r="V68" i="1"/>
  <c r="U68" i="1"/>
  <c r="T68" i="1"/>
  <c r="S68" i="1"/>
  <c r="R68" i="1"/>
  <c r="Q68" i="1"/>
  <c r="P68" i="1"/>
  <c r="O68" i="1"/>
  <c r="N68" i="1"/>
  <c r="M68" i="1"/>
  <c r="L68" i="1"/>
  <c r="K68" i="1"/>
  <c r="J68" i="1"/>
  <c r="I68" i="1"/>
  <c r="H68" i="1"/>
  <c r="G68" i="1"/>
  <c r="F68" i="1"/>
  <c r="E68" i="1"/>
  <c r="D68" i="1"/>
  <c r="C68" i="1"/>
  <c r="B68" i="1"/>
  <c r="X67" i="1"/>
  <c r="W67" i="1"/>
  <c r="V67" i="1"/>
  <c r="U67" i="1"/>
  <c r="T67" i="1"/>
  <c r="S67" i="1"/>
  <c r="R67" i="1"/>
  <c r="Q67" i="1"/>
  <c r="P67" i="1"/>
  <c r="O67" i="1"/>
  <c r="N67" i="1"/>
  <c r="M67" i="1"/>
  <c r="L67" i="1"/>
  <c r="K67" i="1"/>
  <c r="J67" i="1"/>
  <c r="I67" i="1"/>
  <c r="H67" i="1"/>
  <c r="G67" i="1"/>
  <c r="F67" i="1"/>
  <c r="E67" i="1"/>
  <c r="D67" i="1"/>
  <c r="C67" i="1"/>
  <c r="B67" i="1"/>
  <c r="X66" i="1"/>
  <c r="W66" i="1"/>
  <c r="V66" i="1"/>
  <c r="U66" i="1"/>
  <c r="T66" i="1"/>
  <c r="S66" i="1"/>
  <c r="R66" i="1"/>
  <c r="Q66" i="1"/>
  <c r="P66" i="1"/>
  <c r="O66" i="1"/>
  <c r="N66" i="1"/>
  <c r="M66" i="1"/>
  <c r="L66" i="1"/>
  <c r="K66" i="1"/>
  <c r="J66" i="1"/>
  <c r="I66" i="1"/>
  <c r="H66" i="1"/>
  <c r="G66" i="1"/>
  <c r="F66" i="1"/>
  <c r="E66" i="1"/>
  <c r="D66" i="1"/>
  <c r="C66" i="1"/>
  <c r="B66" i="1"/>
  <c r="X65" i="1"/>
  <c r="W65" i="1"/>
  <c r="V65" i="1"/>
  <c r="U65" i="1"/>
  <c r="T65" i="1"/>
  <c r="S65" i="1"/>
  <c r="R65" i="1"/>
  <c r="Q65" i="1"/>
  <c r="P65" i="1"/>
  <c r="O65" i="1"/>
  <c r="N65" i="1"/>
  <c r="M65" i="1"/>
  <c r="L65" i="1"/>
  <c r="K65" i="1"/>
  <c r="J65" i="1"/>
  <c r="I65" i="1"/>
  <c r="H65" i="1"/>
  <c r="G65" i="1"/>
  <c r="F65" i="1"/>
  <c r="E65" i="1"/>
  <c r="D65" i="1"/>
  <c r="C65" i="1"/>
  <c r="B65" i="1"/>
  <c r="X64" i="1"/>
  <c r="W64" i="1"/>
  <c r="V64" i="1"/>
  <c r="U64" i="1"/>
  <c r="T64" i="1"/>
  <c r="S64" i="1"/>
  <c r="R64" i="1"/>
  <c r="Q64" i="1"/>
  <c r="P64" i="1"/>
  <c r="O64" i="1"/>
  <c r="N64" i="1"/>
  <c r="M64" i="1"/>
  <c r="L64" i="1"/>
  <c r="K64" i="1"/>
  <c r="J64" i="1"/>
  <c r="I64" i="1"/>
  <c r="H64" i="1"/>
  <c r="G64" i="1"/>
  <c r="F64" i="1"/>
  <c r="E64" i="1"/>
  <c r="D64" i="1"/>
  <c r="C64" i="1"/>
  <c r="B64" i="1"/>
  <c r="X63" i="1"/>
  <c r="W63" i="1"/>
  <c r="V63" i="1"/>
  <c r="U63" i="1"/>
  <c r="T63" i="1"/>
  <c r="S63" i="1"/>
  <c r="R63" i="1"/>
  <c r="Q63" i="1"/>
  <c r="P63" i="1"/>
  <c r="O63" i="1"/>
  <c r="N63" i="1"/>
  <c r="M63" i="1"/>
  <c r="L63" i="1"/>
  <c r="K63" i="1"/>
  <c r="J63" i="1"/>
  <c r="I63" i="1"/>
  <c r="H63" i="1"/>
  <c r="G63" i="1"/>
  <c r="F63" i="1"/>
  <c r="E63" i="1"/>
  <c r="D63" i="1"/>
  <c r="C63" i="1"/>
  <c r="B63" i="1"/>
  <c r="X62" i="1"/>
  <c r="W62" i="1"/>
  <c r="V62" i="1"/>
  <c r="U62" i="1"/>
  <c r="T62" i="1"/>
  <c r="S62" i="1"/>
  <c r="R62" i="1"/>
  <c r="Q62" i="1"/>
  <c r="P62" i="1"/>
  <c r="O62" i="1"/>
  <c r="N62" i="1"/>
  <c r="M62" i="1"/>
  <c r="L62" i="1"/>
  <c r="K62" i="1"/>
  <c r="J62" i="1"/>
  <c r="I62" i="1"/>
  <c r="H62" i="1"/>
  <c r="G62" i="1"/>
  <c r="F62" i="1"/>
  <c r="E62" i="1"/>
  <c r="D62" i="1"/>
  <c r="C62" i="1"/>
  <c r="B62" i="1"/>
  <c r="X61" i="1"/>
  <c r="W61" i="1"/>
  <c r="V61" i="1"/>
  <c r="U61" i="1"/>
  <c r="T61" i="1"/>
  <c r="S61" i="1"/>
  <c r="R61" i="1"/>
  <c r="Q61" i="1"/>
  <c r="P61" i="1"/>
  <c r="O61" i="1"/>
  <c r="N61" i="1"/>
  <c r="M61" i="1"/>
  <c r="L61" i="1"/>
  <c r="K61" i="1"/>
  <c r="J61" i="1"/>
  <c r="I61" i="1"/>
  <c r="H61" i="1"/>
  <c r="G61" i="1"/>
  <c r="F61" i="1"/>
  <c r="E61" i="1"/>
  <c r="D61" i="1"/>
  <c r="C61" i="1"/>
  <c r="B61" i="1"/>
  <c r="X60" i="1"/>
  <c r="W60" i="1"/>
  <c r="V60" i="1"/>
  <c r="U60" i="1"/>
  <c r="T60" i="1"/>
  <c r="S60" i="1"/>
  <c r="R60" i="1"/>
  <c r="Q60" i="1"/>
  <c r="P60" i="1"/>
  <c r="O60" i="1"/>
  <c r="N60" i="1"/>
  <c r="M60" i="1"/>
  <c r="L60" i="1"/>
  <c r="K60" i="1"/>
  <c r="J60" i="1"/>
  <c r="I60" i="1"/>
  <c r="H60" i="1"/>
  <c r="G60" i="1"/>
  <c r="F60" i="1"/>
  <c r="E60" i="1"/>
  <c r="D60" i="1"/>
  <c r="C60" i="1"/>
  <c r="B60" i="1"/>
  <c r="X59" i="1"/>
  <c r="W59" i="1"/>
  <c r="V59" i="1"/>
  <c r="U59" i="1"/>
  <c r="T59" i="1"/>
  <c r="S59" i="1"/>
  <c r="R59" i="1"/>
  <c r="Q59" i="1"/>
  <c r="P59" i="1"/>
  <c r="O59" i="1"/>
  <c r="N59" i="1"/>
  <c r="M59" i="1"/>
  <c r="L59" i="1"/>
  <c r="K59" i="1"/>
  <c r="J59" i="1"/>
  <c r="I59" i="1"/>
  <c r="H59" i="1"/>
  <c r="G59" i="1"/>
  <c r="F59" i="1"/>
  <c r="E59" i="1"/>
  <c r="D59" i="1"/>
  <c r="C59" i="1"/>
  <c r="B59" i="1"/>
  <c r="X58" i="1"/>
  <c r="W58" i="1"/>
  <c r="V58" i="1"/>
  <c r="U58" i="1"/>
  <c r="T58" i="1"/>
  <c r="S58" i="1"/>
  <c r="R58" i="1"/>
  <c r="Q58" i="1"/>
  <c r="P58" i="1"/>
  <c r="O58" i="1"/>
  <c r="N58" i="1"/>
  <c r="M58" i="1"/>
  <c r="L58" i="1"/>
  <c r="K58" i="1"/>
  <c r="J58" i="1"/>
  <c r="I58" i="1"/>
  <c r="H58" i="1"/>
  <c r="G58" i="1"/>
  <c r="F58" i="1"/>
  <c r="E58" i="1"/>
  <c r="D58" i="1"/>
  <c r="C58" i="1"/>
  <c r="B58" i="1"/>
  <c r="X57" i="1"/>
  <c r="W57" i="1"/>
  <c r="V57" i="1"/>
  <c r="U57" i="1"/>
  <c r="T57" i="1"/>
  <c r="S57" i="1"/>
  <c r="R57" i="1"/>
  <c r="Q57" i="1"/>
  <c r="P57" i="1"/>
  <c r="O57" i="1"/>
  <c r="N57" i="1"/>
  <c r="M57" i="1"/>
  <c r="L57" i="1"/>
  <c r="K57" i="1"/>
  <c r="J57" i="1"/>
  <c r="I57" i="1"/>
  <c r="H57" i="1"/>
  <c r="G57" i="1"/>
  <c r="F57" i="1"/>
  <c r="E57" i="1"/>
  <c r="D57" i="1"/>
  <c r="C57" i="1"/>
  <c r="B57" i="1"/>
  <c r="X56" i="1"/>
  <c r="W56" i="1"/>
  <c r="V56" i="1"/>
  <c r="U56" i="1"/>
  <c r="T56" i="1"/>
  <c r="S56" i="1"/>
  <c r="R56" i="1"/>
  <c r="Q56" i="1"/>
  <c r="P56" i="1"/>
  <c r="O56" i="1"/>
  <c r="N56" i="1"/>
  <c r="M56" i="1"/>
  <c r="L56" i="1"/>
  <c r="K56" i="1"/>
  <c r="J56" i="1"/>
  <c r="I56" i="1"/>
  <c r="H56" i="1"/>
  <c r="G56" i="1"/>
  <c r="F56" i="1"/>
  <c r="E56" i="1"/>
  <c r="D56" i="1"/>
  <c r="C56" i="1"/>
  <c r="B56" i="1"/>
  <c r="X55" i="1"/>
  <c r="W55" i="1"/>
  <c r="V55" i="1"/>
  <c r="U55" i="1"/>
  <c r="T55" i="1"/>
  <c r="S55" i="1"/>
  <c r="R55" i="1"/>
  <c r="Q55" i="1"/>
  <c r="P55" i="1"/>
  <c r="O55" i="1"/>
  <c r="N55" i="1"/>
  <c r="M55" i="1"/>
  <c r="L55" i="1"/>
  <c r="K55" i="1"/>
  <c r="J55" i="1"/>
  <c r="I55" i="1"/>
  <c r="H55" i="1"/>
  <c r="G55" i="1"/>
  <c r="F55" i="1"/>
  <c r="E55" i="1"/>
  <c r="D55" i="1"/>
  <c r="C55" i="1"/>
  <c r="B55" i="1"/>
  <c r="X54" i="1"/>
  <c r="W54" i="1"/>
  <c r="V54" i="1"/>
  <c r="U54" i="1"/>
  <c r="T54" i="1"/>
  <c r="S54" i="1"/>
  <c r="R54" i="1"/>
  <c r="Q54" i="1"/>
  <c r="P54" i="1"/>
  <c r="O54" i="1"/>
  <c r="N54" i="1"/>
  <c r="M54" i="1"/>
  <c r="L54" i="1"/>
  <c r="K54" i="1"/>
  <c r="J54" i="1"/>
  <c r="I54" i="1"/>
  <c r="H54" i="1"/>
  <c r="G54" i="1"/>
  <c r="F54" i="1"/>
  <c r="E54" i="1"/>
  <c r="D54" i="1"/>
  <c r="C54" i="1"/>
  <c r="B54" i="1"/>
  <c r="X53" i="1"/>
  <c r="W53" i="1"/>
  <c r="V53" i="1"/>
  <c r="U53" i="1"/>
  <c r="T53" i="1"/>
  <c r="S53" i="1"/>
  <c r="R53" i="1"/>
  <c r="Q53" i="1"/>
  <c r="P53" i="1"/>
  <c r="O53" i="1"/>
  <c r="N53" i="1"/>
  <c r="M53" i="1"/>
  <c r="L53" i="1"/>
  <c r="K53" i="1"/>
  <c r="J53" i="1"/>
  <c r="I53" i="1"/>
  <c r="H53" i="1"/>
  <c r="G53" i="1"/>
  <c r="F53" i="1"/>
  <c r="E53" i="1"/>
  <c r="D53" i="1"/>
  <c r="C53" i="1"/>
  <c r="B53" i="1"/>
  <c r="X52" i="1"/>
  <c r="W52" i="1"/>
  <c r="V52" i="1"/>
  <c r="U52" i="1"/>
  <c r="T52" i="1"/>
  <c r="S52" i="1"/>
  <c r="R52" i="1"/>
  <c r="Q52" i="1"/>
  <c r="P52" i="1"/>
  <c r="O52" i="1"/>
  <c r="N52" i="1"/>
  <c r="M52" i="1"/>
  <c r="L52" i="1"/>
  <c r="K52" i="1"/>
  <c r="J52" i="1"/>
  <c r="I52" i="1"/>
  <c r="H52" i="1"/>
  <c r="G52" i="1"/>
  <c r="F52" i="1"/>
  <c r="E52" i="1"/>
  <c r="D52" i="1"/>
  <c r="C52" i="1"/>
  <c r="B52" i="1"/>
  <c r="X51" i="1"/>
  <c r="W51" i="1"/>
  <c r="V51" i="1"/>
  <c r="U51" i="1"/>
  <c r="T51" i="1"/>
  <c r="S51" i="1"/>
  <c r="R51" i="1"/>
  <c r="Q51" i="1"/>
  <c r="P51" i="1"/>
  <c r="O51" i="1"/>
  <c r="N51" i="1"/>
  <c r="M51" i="1"/>
  <c r="L51" i="1"/>
  <c r="K51" i="1"/>
  <c r="J51" i="1"/>
  <c r="I51" i="1"/>
  <c r="H51" i="1"/>
  <c r="G51" i="1"/>
  <c r="F51" i="1"/>
  <c r="E51" i="1"/>
  <c r="D51" i="1"/>
  <c r="C51" i="1"/>
  <c r="B51" i="1"/>
  <c r="X50" i="1"/>
  <c r="W50" i="1"/>
  <c r="V50" i="1"/>
  <c r="U50" i="1"/>
  <c r="T50" i="1"/>
  <c r="S50" i="1"/>
  <c r="R50" i="1"/>
  <c r="Q50" i="1"/>
  <c r="P50" i="1"/>
  <c r="O50" i="1"/>
  <c r="N50" i="1"/>
  <c r="M50" i="1"/>
  <c r="L50" i="1"/>
  <c r="K50" i="1"/>
  <c r="J50" i="1"/>
  <c r="I50" i="1"/>
  <c r="H50" i="1"/>
  <c r="G50" i="1"/>
  <c r="F50" i="1"/>
  <c r="E50" i="1"/>
  <c r="D50" i="1"/>
  <c r="C50" i="1"/>
  <c r="B50" i="1"/>
  <c r="X49" i="1"/>
  <c r="W49" i="1"/>
  <c r="V49" i="1"/>
  <c r="U49" i="1"/>
  <c r="T49" i="1"/>
  <c r="S49" i="1"/>
  <c r="R49" i="1"/>
  <c r="Q49" i="1"/>
  <c r="P49" i="1"/>
  <c r="O49" i="1"/>
  <c r="N49" i="1"/>
  <c r="M49" i="1"/>
  <c r="L49" i="1"/>
  <c r="K49" i="1"/>
  <c r="J49" i="1"/>
  <c r="I49" i="1"/>
  <c r="H49" i="1"/>
  <c r="G49" i="1"/>
  <c r="F49" i="1"/>
  <c r="E49" i="1"/>
  <c r="D49" i="1"/>
  <c r="C49" i="1"/>
  <c r="B49" i="1"/>
  <c r="X48" i="1"/>
  <c r="W48" i="1"/>
  <c r="V48" i="1"/>
  <c r="U48" i="1"/>
  <c r="T48" i="1"/>
  <c r="S48" i="1"/>
  <c r="R48" i="1"/>
  <c r="Q48" i="1"/>
  <c r="P48" i="1"/>
  <c r="O48" i="1"/>
  <c r="N48" i="1"/>
  <c r="M48" i="1"/>
  <c r="L48" i="1"/>
  <c r="K48" i="1"/>
  <c r="J48" i="1"/>
  <c r="I48" i="1"/>
  <c r="H48" i="1"/>
  <c r="G48" i="1"/>
  <c r="F48" i="1"/>
  <c r="E48" i="1"/>
  <c r="D48" i="1"/>
  <c r="C48" i="1"/>
  <c r="B48" i="1"/>
  <c r="X47" i="1"/>
  <c r="W47" i="1"/>
  <c r="V47" i="1"/>
  <c r="U47" i="1"/>
  <c r="T47" i="1"/>
  <c r="S47" i="1"/>
  <c r="R47" i="1"/>
  <c r="Q47" i="1"/>
  <c r="P47" i="1"/>
  <c r="O47" i="1"/>
  <c r="N47" i="1"/>
  <c r="M47" i="1"/>
  <c r="L47" i="1"/>
  <c r="K47" i="1"/>
  <c r="J47" i="1"/>
  <c r="I47" i="1"/>
  <c r="H47" i="1"/>
  <c r="G47" i="1"/>
  <c r="F47" i="1"/>
  <c r="E47" i="1"/>
  <c r="D47" i="1"/>
  <c r="C47" i="1"/>
  <c r="B47" i="1"/>
  <c r="X46" i="1"/>
  <c r="W46" i="1"/>
  <c r="V46" i="1"/>
  <c r="U46" i="1"/>
  <c r="T46" i="1"/>
  <c r="S46" i="1"/>
  <c r="R46" i="1"/>
  <c r="Q46" i="1"/>
  <c r="P46" i="1"/>
  <c r="O46" i="1"/>
  <c r="N46" i="1"/>
  <c r="M46" i="1"/>
  <c r="L46" i="1"/>
  <c r="K46" i="1"/>
  <c r="J46" i="1"/>
  <c r="I46" i="1"/>
  <c r="H46" i="1"/>
  <c r="G46" i="1"/>
  <c r="F46" i="1"/>
  <c r="E46" i="1"/>
  <c r="D46" i="1"/>
  <c r="C46" i="1"/>
  <c r="B46" i="1"/>
  <c r="X45" i="1"/>
  <c r="W45" i="1"/>
  <c r="V45" i="1"/>
  <c r="U45" i="1"/>
  <c r="T45" i="1"/>
  <c r="S45" i="1"/>
  <c r="R45" i="1"/>
  <c r="Q45" i="1"/>
  <c r="P45" i="1"/>
  <c r="O45" i="1"/>
  <c r="N45" i="1"/>
  <c r="M45" i="1"/>
  <c r="L45" i="1"/>
  <c r="K45" i="1"/>
  <c r="J45" i="1"/>
  <c r="I45" i="1"/>
  <c r="H45" i="1"/>
  <c r="G45" i="1"/>
  <c r="F45" i="1"/>
  <c r="E45" i="1"/>
  <c r="D45" i="1"/>
  <c r="C45" i="1"/>
  <c r="B45" i="1"/>
  <c r="X44" i="1"/>
  <c r="W44" i="1"/>
  <c r="V44" i="1"/>
  <c r="U44" i="1"/>
  <c r="T44" i="1"/>
  <c r="S44" i="1"/>
  <c r="R44" i="1"/>
  <c r="Q44" i="1"/>
  <c r="P44" i="1"/>
  <c r="O44" i="1"/>
  <c r="N44" i="1"/>
  <c r="M44" i="1"/>
  <c r="L44" i="1"/>
  <c r="K44" i="1"/>
  <c r="J44" i="1"/>
  <c r="I44" i="1"/>
  <c r="H44" i="1"/>
  <c r="G44" i="1"/>
  <c r="F44" i="1"/>
  <c r="E44" i="1"/>
  <c r="D44" i="1"/>
  <c r="C44" i="1"/>
  <c r="B44" i="1"/>
  <c r="X43" i="1"/>
  <c r="W43" i="1"/>
  <c r="V43" i="1"/>
  <c r="U43" i="1"/>
  <c r="T43" i="1"/>
  <c r="S43" i="1"/>
  <c r="R43" i="1"/>
  <c r="Q43" i="1"/>
  <c r="P43" i="1"/>
  <c r="O43" i="1"/>
  <c r="N43" i="1"/>
  <c r="M43" i="1"/>
  <c r="L43" i="1"/>
  <c r="K43" i="1"/>
  <c r="J43" i="1"/>
  <c r="I43" i="1"/>
  <c r="H43" i="1"/>
  <c r="G43" i="1"/>
  <c r="F43" i="1"/>
  <c r="E43" i="1"/>
  <c r="D43" i="1"/>
  <c r="C43" i="1"/>
  <c r="B43" i="1"/>
  <c r="X42" i="1"/>
  <c r="W42" i="1"/>
  <c r="V42" i="1"/>
  <c r="U42" i="1"/>
  <c r="T42" i="1"/>
  <c r="S42" i="1"/>
  <c r="R42" i="1"/>
  <c r="Q42" i="1"/>
  <c r="P42" i="1"/>
  <c r="O42" i="1"/>
  <c r="N42" i="1"/>
  <c r="M42" i="1"/>
  <c r="L42" i="1"/>
  <c r="K42" i="1"/>
  <c r="J42" i="1"/>
  <c r="I42" i="1"/>
  <c r="H42" i="1"/>
  <c r="G42" i="1"/>
  <c r="F42" i="1"/>
  <c r="E42" i="1"/>
  <c r="D42" i="1"/>
  <c r="C42" i="1"/>
  <c r="B42" i="1"/>
  <c r="X41" i="1"/>
  <c r="W41" i="1"/>
  <c r="V41" i="1"/>
  <c r="U41" i="1"/>
  <c r="T41" i="1"/>
  <c r="S41" i="1"/>
  <c r="R41" i="1"/>
  <c r="Q41" i="1"/>
  <c r="P41" i="1"/>
  <c r="O41" i="1"/>
  <c r="N41" i="1"/>
  <c r="M41" i="1"/>
  <c r="L41" i="1"/>
  <c r="K41" i="1"/>
  <c r="J41" i="1"/>
  <c r="I41" i="1"/>
  <c r="H41" i="1"/>
  <c r="G41" i="1"/>
  <c r="F41" i="1"/>
  <c r="E41" i="1"/>
  <c r="D41" i="1"/>
  <c r="C41" i="1"/>
  <c r="B41" i="1"/>
  <c r="X40" i="1"/>
  <c r="W40" i="1"/>
  <c r="V40" i="1"/>
  <c r="U40" i="1"/>
  <c r="T40" i="1"/>
  <c r="S40" i="1"/>
  <c r="R40" i="1"/>
  <c r="Q40" i="1"/>
  <c r="P40" i="1"/>
  <c r="O40" i="1"/>
  <c r="N40" i="1"/>
  <c r="M40" i="1"/>
  <c r="L40" i="1"/>
  <c r="K40" i="1"/>
  <c r="J40" i="1"/>
  <c r="I40" i="1"/>
  <c r="H40" i="1"/>
  <c r="G40" i="1"/>
  <c r="F40" i="1"/>
  <c r="E40" i="1"/>
  <c r="D40" i="1"/>
  <c r="C40" i="1"/>
  <c r="B40" i="1"/>
  <c r="X39" i="1"/>
  <c r="W39" i="1"/>
  <c r="V39" i="1"/>
  <c r="U39" i="1"/>
  <c r="T39" i="1"/>
  <c r="S39" i="1"/>
  <c r="R39" i="1"/>
  <c r="Q39" i="1"/>
  <c r="P39" i="1"/>
  <c r="O39" i="1"/>
  <c r="N39" i="1"/>
  <c r="M39" i="1"/>
  <c r="L39" i="1"/>
  <c r="K39" i="1"/>
  <c r="J39" i="1"/>
  <c r="I39" i="1"/>
  <c r="H39" i="1"/>
  <c r="G39" i="1"/>
  <c r="F39" i="1"/>
  <c r="E39" i="1"/>
  <c r="D39" i="1"/>
  <c r="C39" i="1"/>
  <c r="B39" i="1"/>
  <c r="X38" i="1"/>
  <c r="W38" i="1"/>
  <c r="V38" i="1"/>
  <c r="U38" i="1"/>
  <c r="T38" i="1"/>
  <c r="S38" i="1"/>
  <c r="R38" i="1"/>
  <c r="Q38" i="1"/>
  <c r="P38" i="1"/>
  <c r="O38" i="1"/>
  <c r="N38" i="1"/>
  <c r="M38" i="1"/>
  <c r="L38" i="1"/>
  <c r="K38" i="1"/>
  <c r="J38" i="1"/>
  <c r="I38" i="1"/>
  <c r="H38" i="1"/>
  <c r="G38" i="1"/>
  <c r="F38" i="1"/>
  <c r="E38" i="1"/>
  <c r="D38" i="1"/>
  <c r="C38" i="1"/>
  <c r="B38" i="1"/>
  <c r="X37" i="1"/>
  <c r="W37" i="1"/>
  <c r="V37" i="1"/>
  <c r="U37" i="1"/>
  <c r="T37" i="1"/>
  <c r="S37" i="1"/>
  <c r="R37" i="1"/>
  <c r="Q37" i="1"/>
  <c r="P37" i="1"/>
  <c r="O37" i="1"/>
  <c r="N37" i="1"/>
  <c r="M37" i="1"/>
  <c r="L37" i="1"/>
  <c r="K37" i="1"/>
  <c r="J37" i="1"/>
  <c r="I37" i="1"/>
  <c r="H37" i="1"/>
  <c r="G37" i="1"/>
  <c r="F37" i="1"/>
  <c r="E37" i="1"/>
  <c r="D37" i="1"/>
  <c r="C37" i="1"/>
  <c r="B37" i="1"/>
  <c r="X36" i="1"/>
  <c r="W36" i="1"/>
  <c r="V36" i="1"/>
  <c r="U36" i="1"/>
  <c r="T36" i="1"/>
  <c r="S36" i="1"/>
  <c r="R36" i="1"/>
  <c r="Q36" i="1"/>
  <c r="P36" i="1"/>
  <c r="O36" i="1"/>
  <c r="N36" i="1"/>
  <c r="M36" i="1"/>
  <c r="L36" i="1"/>
  <c r="K36" i="1"/>
  <c r="J36" i="1"/>
  <c r="I36" i="1"/>
  <c r="H36" i="1"/>
  <c r="G36" i="1"/>
  <c r="F36" i="1"/>
  <c r="E36" i="1"/>
  <c r="D36" i="1"/>
  <c r="C36" i="1"/>
  <c r="B36" i="1"/>
  <c r="X35" i="1"/>
  <c r="W35" i="1"/>
  <c r="V35" i="1"/>
  <c r="U35" i="1"/>
  <c r="T35" i="1"/>
  <c r="S35" i="1"/>
  <c r="R35" i="1"/>
  <c r="Q35" i="1"/>
  <c r="P35" i="1"/>
  <c r="O35" i="1"/>
  <c r="N35" i="1"/>
  <c r="M35" i="1"/>
  <c r="L35" i="1"/>
  <c r="K35" i="1"/>
  <c r="J35" i="1"/>
  <c r="I35" i="1"/>
  <c r="H35" i="1"/>
  <c r="G35" i="1"/>
  <c r="F35" i="1"/>
  <c r="E35" i="1"/>
  <c r="D35" i="1"/>
  <c r="C35" i="1"/>
  <c r="B35" i="1"/>
  <c r="X34" i="1"/>
  <c r="W34" i="1"/>
  <c r="V34" i="1"/>
  <c r="U34" i="1"/>
  <c r="T34" i="1"/>
  <c r="S34" i="1"/>
  <c r="R34" i="1"/>
  <c r="Q34" i="1"/>
  <c r="P34" i="1"/>
  <c r="O34" i="1"/>
  <c r="N34" i="1"/>
  <c r="M34" i="1"/>
  <c r="L34" i="1"/>
  <c r="K34" i="1"/>
  <c r="J34" i="1"/>
  <c r="I34" i="1"/>
  <c r="H34" i="1"/>
  <c r="G34" i="1"/>
  <c r="F34" i="1"/>
  <c r="E34" i="1"/>
  <c r="D34" i="1"/>
  <c r="C34" i="1"/>
  <c r="B34" i="1"/>
  <c r="X33" i="1"/>
  <c r="W33" i="1"/>
  <c r="V33" i="1"/>
  <c r="U33" i="1"/>
  <c r="T33" i="1"/>
  <c r="S33" i="1"/>
  <c r="R33" i="1"/>
  <c r="Q33" i="1"/>
  <c r="P33" i="1"/>
  <c r="O33" i="1"/>
  <c r="N33" i="1"/>
  <c r="M33" i="1"/>
  <c r="L33" i="1"/>
  <c r="K33" i="1"/>
  <c r="J33" i="1"/>
  <c r="I33" i="1"/>
  <c r="H33" i="1"/>
  <c r="G33" i="1"/>
  <c r="F33" i="1"/>
  <c r="E33" i="1"/>
  <c r="D33" i="1"/>
  <c r="C33" i="1"/>
  <c r="B33" i="1"/>
  <c r="X32" i="1"/>
  <c r="W32" i="1"/>
  <c r="V32" i="1"/>
  <c r="U32" i="1"/>
  <c r="T32" i="1"/>
  <c r="S32" i="1"/>
  <c r="R32" i="1"/>
  <c r="Q32" i="1"/>
  <c r="P32" i="1"/>
  <c r="O32" i="1"/>
  <c r="N32" i="1"/>
  <c r="M32" i="1"/>
  <c r="L32" i="1"/>
  <c r="K32" i="1"/>
  <c r="J32" i="1"/>
  <c r="I32" i="1"/>
  <c r="H32" i="1"/>
  <c r="G32" i="1"/>
  <c r="F32" i="1"/>
  <c r="E32" i="1"/>
  <c r="D32" i="1"/>
  <c r="C32" i="1"/>
  <c r="B32" i="1"/>
  <c r="X31" i="1"/>
  <c r="W31" i="1"/>
  <c r="V31" i="1"/>
  <c r="U31" i="1"/>
  <c r="T31" i="1"/>
  <c r="S31" i="1"/>
  <c r="R31" i="1"/>
  <c r="Q31" i="1"/>
  <c r="P31" i="1"/>
  <c r="O31" i="1"/>
  <c r="N31" i="1"/>
  <c r="M31" i="1"/>
  <c r="L31" i="1"/>
  <c r="K31" i="1"/>
  <c r="J31" i="1"/>
  <c r="I31" i="1"/>
  <c r="H31" i="1"/>
  <c r="G31" i="1"/>
  <c r="F31" i="1"/>
  <c r="E31" i="1"/>
  <c r="D31" i="1"/>
  <c r="C31" i="1"/>
  <c r="B31" i="1"/>
  <c r="X30" i="1"/>
  <c r="W30" i="1"/>
  <c r="V30" i="1"/>
  <c r="U30" i="1"/>
  <c r="T30" i="1"/>
  <c r="S30" i="1"/>
  <c r="R30" i="1"/>
  <c r="Q30" i="1"/>
  <c r="P30" i="1"/>
  <c r="O30" i="1"/>
  <c r="N30" i="1"/>
  <c r="M30" i="1"/>
  <c r="L30" i="1"/>
  <c r="K30" i="1"/>
  <c r="J30" i="1"/>
  <c r="I30" i="1"/>
  <c r="H30" i="1"/>
  <c r="G30" i="1"/>
  <c r="F30" i="1"/>
  <c r="E30" i="1"/>
  <c r="D30" i="1"/>
  <c r="C30" i="1"/>
  <c r="B30" i="1"/>
  <c r="X29" i="1"/>
  <c r="W29" i="1"/>
  <c r="V29" i="1"/>
  <c r="U29" i="1"/>
  <c r="T29" i="1"/>
  <c r="S29" i="1"/>
  <c r="R29" i="1"/>
  <c r="Q29" i="1"/>
  <c r="P29" i="1"/>
  <c r="O29" i="1"/>
  <c r="N29" i="1"/>
  <c r="M29" i="1"/>
  <c r="L29" i="1"/>
  <c r="K29" i="1"/>
  <c r="J29" i="1"/>
  <c r="I29" i="1"/>
  <c r="H29" i="1"/>
  <c r="G29" i="1"/>
  <c r="F29" i="1"/>
  <c r="E29" i="1"/>
  <c r="D29" i="1"/>
  <c r="C29" i="1"/>
  <c r="B29" i="1"/>
  <c r="X28" i="1"/>
  <c r="W28" i="1"/>
  <c r="V28" i="1"/>
  <c r="U28" i="1"/>
  <c r="T28" i="1"/>
  <c r="S28" i="1"/>
  <c r="R28" i="1"/>
  <c r="Q28" i="1"/>
  <c r="P28" i="1"/>
  <c r="O28" i="1"/>
  <c r="N28" i="1"/>
  <c r="M28" i="1"/>
  <c r="L28" i="1"/>
  <c r="K28" i="1"/>
  <c r="J28" i="1"/>
  <c r="I28" i="1"/>
  <c r="H28" i="1"/>
  <c r="G28" i="1"/>
  <c r="F28" i="1"/>
  <c r="E28" i="1"/>
  <c r="D28" i="1"/>
  <c r="C28" i="1"/>
  <c r="B28" i="1"/>
  <c r="X27" i="1"/>
  <c r="W27" i="1"/>
  <c r="V27" i="1"/>
  <c r="U27" i="1"/>
  <c r="T27" i="1"/>
  <c r="S27" i="1"/>
  <c r="R27" i="1"/>
  <c r="Q27" i="1"/>
  <c r="P27" i="1"/>
  <c r="O27" i="1"/>
  <c r="N27" i="1"/>
  <c r="M27" i="1"/>
  <c r="L27" i="1"/>
  <c r="K27" i="1"/>
  <c r="J27" i="1"/>
  <c r="I27" i="1"/>
  <c r="H27" i="1"/>
  <c r="G27" i="1"/>
  <c r="F27" i="1"/>
  <c r="E27" i="1"/>
  <c r="D27" i="1"/>
  <c r="C27" i="1"/>
  <c r="B27" i="1"/>
  <c r="X26" i="1"/>
  <c r="W26" i="1"/>
  <c r="V26" i="1"/>
  <c r="U26" i="1"/>
  <c r="T26" i="1"/>
  <c r="S26" i="1"/>
  <c r="R26" i="1"/>
  <c r="Q26" i="1"/>
  <c r="P26" i="1"/>
  <c r="O26" i="1"/>
  <c r="N26" i="1"/>
  <c r="M26" i="1"/>
  <c r="L26" i="1"/>
  <c r="K26" i="1"/>
  <c r="J26" i="1"/>
  <c r="I26" i="1"/>
  <c r="H26" i="1"/>
  <c r="G26" i="1"/>
  <c r="F26" i="1"/>
  <c r="E26" i="1"/>
  <c r="D26" i="1"/>
  <c r="C26" i="1"/>
  <c r="B26" i="1"/>
  <c r="X25" i="1"/>
  <c r="W25" i="1"/>
  <c r="V25" i="1"/>
  <c r="U25" i="1"/>
  <c r="T25" i="1"/>
  <c r="S25" i="1"/>
  <c r="R25" i="1"/>
  <c r="Q25" i="1"/>
  <c r="P25" i="1"/>
  <c r="O25" i="1"/>
  <c r="N25" i="1"/>
  <c r="M25" i="1"/>
  <c r="L25" i="1"/>
  <c r="K25" i="1"/>
  <c r="J25" i="1"/>
  <c r="I25" i="1"/>
  <c r="H25" i="1"/>
  <c r="G25" i="1"/>
  <c r="F25" i="1"/>
  <c r="E25" i="1"/>
  <c r="D25" i="1"/>
  <c r="C25" i="1"/>
  <c r="B25" i="1"/>
  <c r="X24" i="1"/>
  <c r="W24" i="1"/>
  <c r="V24" i="1"/>
  <c r="U24" i="1"/>
  <c r="T24" i="1"/>
  <c r="S24" i="1"/>
  <c r="R24" i="1"/>
  <c r="Q24" i="1"/>
  <c r="P24" i="1"/>
  <c r="O24" i="1"/>
  <c r="N24" i="1"/>
  <c r="M24" i="1"/>
  <c r="L24" i="1"/>
  <c r="K24" i="1"/>
  <c r="J24" i="1"/>
  <c r="I24" i="1"/>
  <c r="H24" i="1"/>
  <c r="G24" i="1"/>
  <c r="F24" i="1"/>
  <c r="E24" i="1"/>
  <c r="D24" i="1"/>
  <c r="C24" i="1"/>
  <c r="B24" i="1"/>
  <c r="X23" i="1"/>
  <c r="W23" i="1"/>
  <c r="V23" i="1"/>
  <c r="U23" i="1"/>
  <c r="T23" i="1"/>
  <c r="S23" i="1"/>
  <c r="R23" i="1"/>
  <c r="Q23" i="1"/>
  <c r="P23" i="1"/>
  <c r="O23" i="1"/>
  <c r="N23" i="1"/>
  <c r="M23" i="1"/>
  <c r="L23" i="1"/>
  <c r="K23" i="1"/>
  <c r="J23" i="1"/>
  <c r="I23" i="1"/>
  <c r="H23" i="1"/>
  <c r="G23" i="1"/>
  <c r="F23" i="1"/>
  <c r="E23" i="1"/>
  <c r="D23" i="1"/>
  <c r="C23" i="1"/>
  <c r="B23" i="1"/>
  <c r="X22" i="1"/>
  <c r="W22" i="1"/>
  <c r="V22" i="1"/>
  <c r="U22" i="1"/>
  <c r="T22" i="1"/>
  <c r="S22" i="1"/>
  <c r="R22" i="1"/>
  <c r="Q22" i="1"/>
  <c r="P22" i="1"/>
  <c r="O22" i="1"/>
  <c r="N22" i="1"/>
  <c r="M22" i="1"/>
  <c r="L22" i="1"/>
  <c r="K22" i="1"/>
  <c r="J22" i="1"/>
  <c r="I22" i="1"/>
  <c r="H22" i="1"/>
  <c r="G22" i="1"/>
  <c r="F22" i="1"/>
  <c r="E22" i="1"/>
  <c r="D22" i="1"/>
  <c r="C22" i="1"/>
  <c r="B22" i="1"/>
  <c r="X21" i="1"/>
  <c r="W21" i="1"/>
  <c r="V21" i="1"/>
  <c r="U21" i="1"/>
  <c r="T21" i="1"/>
  <c r="S21" i="1"/>
  <c r="R21" i="1"/>
  <c r="Q21" i="1"/>
  <c r="P21" i="1"/>
  <c r="O21" i="1"/>
  <c r="N21" i="1"/>
  <c r="M21" i="1"/>
  <c r="L21" i="1"/>
  <c r="K21" i="1"/>
  <c r="J21" i="1"/>
  <c r="I21" i="1"/>
  <c r="H21" i="1"/>
  <c r="G21" i="1"/>
  <c r="F21" i="1"/>
  <c r="E21" i="1"/>
  <c r="D21" i="1"/>
  <c r="C21" i="1"/>
  <c r="B21" i="1"/>
  <c r="X20" i="1"/>
  <c r="W20" i="1"/>
  <c r="V20" i="1"/>
  <c r="U20" i="1"/>
  <c r="T20" i="1"/>
  <c r="S20" i="1"/>
  <c r="R20" i="1"/>
  <c r="Q20" i="1"/>
  <c r="P20" i="1"/>
  <c r="O20" i="1"/>
  <c r="N20" i="1"/>
  <c r="M20" i="1"/>
  <c r="L20" i="1"/>
  <c r="K20" i="1"/>
  <c r="J20" i="1"/>
  <c r="I20" i="1"/>
  <c r="H20" i="1"/>
  <c r="G20" i="1"/>
  <c r="F20" i="1"/>
  <c r="E20" i="1"/>
  <c r="D20" i="1"/>
  <c r="C20" i="1"/>
  <c r="B20" i="1"/>
  <c r="X19" i="1"/>
  <c r="W19" i="1"/>
  <c r="V19" i="1"/>
  <c r="U19" i="1"/>
  <c r="T19" i="1"/>
  <c r="S19" i="1"/>
  <c r="R19" i="1"/>
  <c r="Q19" i="1"/>
  <c r="P19" i="1"/>
  <c r="O19" i="1"/>
  <c r="N19" i="1"/>
  <c r="M19" i="1"/>
  <c r="L19" i="1"/>
  <c r="K19" i="1"/>
  <c r="J19" i="1"/>
  <c r="I19" i="1"/>
  <c r="H19" i="1"/>
  <c r="G19" i="1"/>
  <c r="F19" i="1"/>
  <c r="E19" i="1"/>
  <c r="D19" i="1"/>
  <c r="C19" i="1"/>
  <c r="B19" i="1"/>
  <c r="X18" i="1"/>
  <c r="W18" i="1"/>
  <c r="V18" i="1"/>
  <c r="U18" i="1"/>
  <c r="T18" i="1"/>
  <c r="S18" i="1"/>
  <c r="R18" i="1"/>
  <c r="Q18" i="1"/>
  <c r="P18" i="1"/>
  <c r="O18" i="1"/>
  <c r="N18" i="1"/>
  <c r="M18" i="1"/>
  <c r="L18" i="1"/>
  <c r="K18" i="1"/>
  <c r="J18" i="1"/>
  <c r="I18" i="1"/>
  <c r="H18" i="1"/>
  <c r="G18" i="1"/>
  <c r="F18" i="1"/>
  <c r="E18" i="1"/>
  <c r="D18" i="1"/>
  <c r="C18" i="1"/>
  <c r="B18" i="1"/>
  <c r="X17" i="1"/>
  <c r="W17" i="1"/>
  <c r="V17" i="1"/>
  <c r="U17" i="1"/>
  <c r="T17" i="1"/>
  <c r="S17" i="1"/>
  <c r="R17" i="1"/>
  <c r="Q17" i="1"/>
  <c r="P17" i="1"/>
  <c r="O17" i="1"/>
  <c r="N17" i="1"/>
  <c r="M17" i="1"/>
  <c r="L17" i="1"/>
  <c r="K17" i="1"/>
  <c r="J17" i="1"/>
  <c r="I17" i="1"/>
  <c r="H17" i="1"/>
  <c r="G17" i="1"/>
  <c r="F17" i="1"/>
  <c r="E17" i="1"/>
  <c r="D17" i="1"/>
  <c r="C17" i="1"/>
  <c r="B17" i="1"/>
  <c r="X16" i="1"/>
  <c r="W16" i="1"/>
  <c r="V16" i="1"/>
  <c r="U16" i="1"/>
  <c r="T16" i="1"/>
  <c r="S16" i="1"/>
  <c r="R16" i="1"/>
  <c r="Q16" i="1"/>
  <c r="P16" i="1"/>
  <c r="O16" i="1"/>
  <c r="N16" i="1"/>
  <c r="M16" i="1"/>
  <c r="L16" i="1"/>
  <c r="K16" i="1"/>
  <c r="J16" i="1"/>
  <c r="I16" i="1"/>
  <c r="H16" i="1"/>
  <c r="G16" i="1"/>
  <c r="F16" i="1"/>
  <c r="E16" i="1"/>
  <c r="D16" i="1"/>
  <c r="C16" i="1"/>
  <c r="B16" i="1"/>
  <c r="X15" i="1"/>
  <c r="W15" i="1"/>
  <c r="V15" i="1"/>
  <c r="U15" i="1"/>
  <c r="T15" i="1"/>
  <c r="S15" i="1"/>
  <c r="R15" i="1"/>
  <c r="Q15" i="1"/>
  <c r="P15" i="1"/>
  <c r="O15" i="1"/>
  <c r="N15" i="1"/>
  <c r="M15" i="1"/>
  <c r="L15" i="1"/>
  <c r="K15" i="1"/>
  <c r="J15" i="1"/>
  <c r="I15" i="1"/>
  <c r="H15" i="1"/>
  <c r="G15" i="1"/>
  <c r="F15" i="1"/>
  <c r="E15" i="1"/>
  <c r="D15" i="1"/>
  <c r="C15" i="1"/>
  <c r="B15" i="1"/>
  <c r="X14" i="1"/>
  <c r="W14" i="1"/>
  <c r="V14" i="1"/>
  <c r="U14" i="1"/>
  <c r="T14" i="1"/>
  <c r="S14" i="1"/>
  <c r="R14" i="1"/>
  <c r="Q14" i="1"/>
  <c r="P14" i="1"/>
  <c r="O14" i="1"/>
  <c r="N14" i="1"/>
  <c r="M14" i="1"/>
  <c r="L14" i="1"/>
  <c r="K14" i="1"/>
  <c r="J14" i="1"/>
  <c r="I14" i="1"/>
  <c r="H14" i="1"/>
  <c r="G14" i="1"/>
  <c r="F14" i="1"/>
  <c r="E14" i="1"/>
  <c r="D14" i="1"/>
  <c r="C14" i="1"/>
  <c r="B14" i="1"/>
  <c r="X13" i="1"/>
  <c r="W13" i="1"/>
  <c r="V13" i="1"/>
  <c r="U13" i="1"/>
  <c r="T13" i="1"/>
  <c r="S13" i="1"/>
  <c r="R13" i="1"/>
  <c r="Q13" i="1"/>
  <c r="P13" i="1"/>
  <c r="O13" i="1"/>
  <c r="N13" i="1"/>
  <c r="M13" i="1"/>
  <c r="L13" i="1"/>
  <c r="K13" i="1"/>
  <c r="J13" i="1"/>
  <c r="I13" i="1"/>
  <c r="H13" i="1"/>
  <c r="G13" i="1"/>
  <c r="F13" i="1"/>
  <c r="E13" i="1"/>
  <c r="D13" i="1"/>
  <c r="C13" i="1"/>
  <c r="B13" i="1"/>
  <c r="X12" i="1"/>
  <c r="W12" i="1"/>
  <c r="V12" i="1"/>
  <c r="U12" i="1"/>
  <c r="T12" i="1"/>
  <c r="S12" i="1"/>
  <c r="R12" i="1"/>
  <c r="Q12" i="1"/>
  <c r="P12" i="1"/>
  <c r="O12" i="1"/>
  <c r="N12" i="1"/>
  <c r="M12" i="1"/>
  <c r="L12" i="1"/>
  <c r="K12" i="1"/>
  <c r="J12" i="1"/>
  <c r="I12" i="1"/>
  <c r="H12" i="1"/>
  <c r="G12" i="1"/>
  <c r="F12" i="1"/>
  <c r="E12" i="1"/>
  <c r="D12" i="1"/>
  <c r="C12" i="1"/>
  <c r="B12" i="1"/>
  <c r="X11" i="1"/>
  <c r="W11" i="1"/>
  <c r="V11" i="1"/>
  <c r="U11" i="1"/>
  <c r="T11" i="1"/>
  <c r="S11" i="1"/>
  <c r="R11" i="1"/>
  <c r="Q11" i="1"/>
  <c r="P11" i="1"/>
  <c r="O11" i="1"/>
  <c r="N11" i="1"/>
  <c r="M11" i="1"/>
  <c r="L11" i="1"/>
  <c r="K11" i="1"/>
  <c r="J11" i="1"/>
  <c r="I11" i="1"/>
  <c r="H11" i="1"/>
  <c r="G11" i="1"/>
  <c r="F11" i="1"/>
  <c r="E11" i="1"/>
  <c r="D11" i="1"/>
  <c r="C11" i="1"/>
  <c r="B11" i="1"/>
  <c r="X10" i="1"/>
  <c r="W10" i="1"/>
  <c r="V10" i="1"/>
  <c r="U10" i="1"/>
  <c r="T10" i="1"/>
  <c r="S10" i="1"/>
  <c r="R10" i="1"/>
  <c r="Q10" i="1"/>
  <c r="P10" i="1"/>
  <c r="O10" i="1"/>
  <c r="N10" i="1"/>
  <c r="M10" i="1"/>
  <c r="L10" i="1"/>
  <c r="K10" i="1"/>
  <c r="J10" i="1"/>
  <c r="I10" i="1"/>
  <c r="H10" i="1"/>
  <c r="G10" i="1"/>
  <c r="F10" i="1"/>
  <c r="E10" i="1"/>
  <c r="D10" i="1"/>
  <c r="C10" i="1"/>
  <c r="B10" i="1"/>
  <c r="X9" i="1"/>
  <c r="W9" i="1"/>
  <c r="V9" i="1"/>
  <c r="U9" i="1"/>
  <c r="T9" i="1"/>
  <c r="S9" i="1"/>
  <c r="R9" i="1"/>
  <c r="Q9" i="1"/>
  <c r="P9" i="1"/>
  <c r="O9" i="1"/>
  <c r="N9" i="1"/>
  <c r="M9" i="1"/>
  <c r="L9" i="1"/>
  <c r="K9" i="1"/>
  <c r="J9" i="1"/>
  <c r="I9" i="1"/>
  <c r="H9" i="1"/>
  <c r="G9" i="1"/>
  <c r="F9" i="1"/>
  <c r="E9" i="1"/>
  <c r="D9" i="1"/>
  <c r="C9" i="1"/>
  <c r="B9" i="1"/>
  <c r="X8" i="1"/>
  <c r="W8" i="1"/>
  <c r="V8" i="1"/>
  <c r="U8" i="1"/>
  <c r="T8" i="1"/>
  <c r="S8" i="1"/>
  <c r="R8" i="1"/>
  <c r="Q8" i="1"/>
  <c r="P8" i="1"/>
  <c r="O8" i="1"/>
  <c r="N8" i="1"/>
  <c r="M8" i="1"/>
  <c r="L8" i="1"/>
  <c r="K8" i="1"/>
  <c r="J8" i="1"/>
  <c r="I8" i="1"/>
  <c r="H8" i="1"/>
  <c r="G8" i="1"/>
  <c r="F8" i="1"/>
  <c r="E8" i="1"/>
  <c r="D8" i="1"/>
  <c r="C8" i="1"/>
  <c r="B8" i="1"/>
  <c r="X7" i="1"/>
  <c r="W7" i="1"/>
  <c r="V7" i="1"/>
  <c r="U7" i="1"/>
  <c r="T7" i="1"/>
  <c r="S7" i="1"/>
  <c r="R7" i="1"/>
  <c r="Q7" i="1"/>
  <c r="P7" i="1"/>
  <c r="O7" i="1"/>
  <c r="N7" i="1"/>
  <c r="M7" i="1"/>
  <c r="L7" i="1"/>
  <c r="K7" i="1"/>
  <c r="J7" i="1"/>
  <c r="I7" i="1"/>
  <c r="H7" i="1"/>
  <c r="G7" i="1"/>
  <c r="F7" i="1"/>
  <c r="E7" i="1"/>
  <c r="D7" i="1"/>
  <c r="C7" i="1"/>
  <c r="B7" i="1"/>
  <c r="X6" i="1"/>
  <c r="W6" i="1"/>
  <c r="V6" i="1"/>
  <c r="U6" i="1"/>
  <c r="T6" i="1"/>
  <c r="S6" i="1"/>
  <c r="R6" i="1"/>
  <c r="Q6" i="1"/>
  <c r="P6" i="1"/>
  <c r="O6" i="1"/>
  <c r="N6" i="1"/>
  <c r="M6" i="1"/>
  <c r="L6" i="1"/>
  <c r="K6" i="1"/>
  <c r="J6" i="1"/>
  <c r="I6" i="1"/>
  <c r="H6" i="1"/>
  <c r="G6" i="1"/>
  <c r="F6" i="1"/>
  <c r="E6" i="1"/>
  <c r="D6" i="1"/>
  <c r="C6" i="1"/>
  <c r="B6" i="1"/>
</calcChain>
</file>

<file path=xl/sharedStrings.xml><?xml version="1.0" encoding="utf-8"?>
<sst xmlns="http://schemas.openxmlformats.org/spreadsheetml/2006/main" count="618" uniqueCount="313">
  <si>
    <t>OPTIMO</t>
  </si>
  <si>
    <t>NA</t>
  </si>
  <si>
    <t>Página 1 de 1</t>
  </si>
  <si>
    <t>Regional</t>
  </si>
  <si>
    <t>Municipio</t>
  </si>
  <si>
    <t>Teléfono fijo</t>
  </si>
  <si>
    <t>Teléfono móvil</t>
  </si>
  <si>
    <t>Correo electrónico</t>
  </si>
  <si>
    <t>Modalidad</t>
  </si>
  <si>
    <t>Población que atiende</t>
  </si>
  <si>
    <t>Valor del contrato</t>
  </si>
  <si>
    <t>Entidad contratista</t>
  </si>
  <si>
    <t>Dirección de la sede de atención</t>
  </si>
  <si>
    <t>Observación</t>
  </si>
  <si>
    <t>Nombre del representante legal EC</t>
  </si>
  <si>
    <t>Centro Zonal</t>
  </si>
  <si>
    <t>No. Contrato</t>
  </si>
  <si>
    <t>Nombre del Supervisor del Contrato</t>
  </si>
  <si>
    <t>Fecha de inicio del contrato
(dd/mm/aaaa)</t>
  </si>
  <si>
    <t>Fecha de finalización del contrato
(dd/mm/aaaa)</t>
  </si>
  <si>
    <t>Código EC</t>
  </si>
  <si>
    <t>Si</t>
  </si>
  <si>
    <t>No</t>
  </si>
  <si>
    <t>Tipo de Obligación</t>
  </si>
  <si>
    <t>Obligación</t>
  </si>
  <si>
    <t>Estado del requerimiento</t>
  </si>
  <si>
    <t>Abierto</t>
  </si>
  <si>
    <t>Cerrado</t>
  </si>
  <si>
    <t>Estado</t>
  </si>
  <si>
    <t>Si/No</t>
  </si>
  <si>
    <t>Generales</t>
  </si>
  <si>
    <t>Bienestarina</t>
  </si>
  <si>
    <t>Componente_Técnico</t>
  </si>
  <si>
    <t>Componente_Administrativo</t>
  </si>
  <si>
    <t>Componente_Legal</t>
  </si>
  <si>
    <t>Componente_Financiero</t>
  </si>
  <si>
    <t>Eje_Seguridad_de_la_Información</t>
  </si>
  <si>
    <t>Eje_Ambiental</t>
  </si>
  <si>
    <t>Eje_de_Calidad</t>
  </si>
  <si>
    <t>Eje_de_Seguridad_y_Salud_en_el_Trabajo</t>
  </si>
  <si>
    <t>Dotación_adquirida_o_recibida_por_el_contratista</t>
  </si>
  <si>
    <t>Asumir la responsabilidad de todas las actividades relativas a la ejecución de las obligaciones establecidas en este contrato.</t>
  </si>
  <si>
    <t>Asumir un buen trato para con los demás colaboradores internos y externos del Instituto Colombiano de Bienestar Familiar, y actuar con responsabilidad, eficiencia y transparencia.</t>
  </si>
  <si>
    <t>Cumplir con las demás que correspondan a la naturaleza del contrato.</t>
  </si>
  <si>
    <t>Informar oportunamente cualquier anomalía o dificultad que advierta en el desarrollo del contrato y proponer alternativas de solución a las mismas.</t>
  </si>
  <si>
    <t>Efectuar las reparaciones y mantenimientos indispensables para la conservación de bienes muebles entregados por el ICBF y adquiridos durante la ejecución del contrato.</t>
  </si>
  <si>
    <t>Elaborar en coordinación con el delegado del ICBF el inventario de los elementos de dotación que sean adquiridos y entregados con recursos del ICBF, y entregarlo al supervisor del contrato para el respectivo procedimiento de ingreso y egreso de bienes que establezca el ICBF.</t>
  </si>
  <si>
    <t>Emplear la mayor diligencia en la conservación de los bienes entregados por el ICBF y adquiridos durante la ejecución del contrato.</t>
  </si>
  <si>
    <t>Informar al supervisor del contrato la existencia de siniestros dentro de los cinco (5) días hábiles a su ocurrencia.</t>
  </si>
  <si>
    <t>Llevar la contabilidad de los bienes muebles por centro de costos, de acuerdo con lo establecido en los lineamientos técnicos- administrativos vigentes que rijan para el programa, en los casos que aplique.</t>
  </si>
  <si>
    <t>Relacionar en acta, tanto al inicio como al final del contrato, los elementos propiedad del CONTRATISTA y puestos a disposición de las unidades de servicios, incluidos en el plan de trabajo.</t>
  </si>
  <si>
    <t>Responder por cualquier deterioro de los bienes muebles devolutivos, que no provenga del desgaste natural o que provenga del uso no autorizado por el ICBF.</t>
  </si>
  <si>
    <t>Suscribir acta de recibo de los bienes muebles entregados por el ICBF y adquiridos durante la ejecución del contrato con la respectiva relación de inventarios, una vez cumplidos los requisitos de perfeccionamiento y ejecución del contrato.</t>
  </si>
  <si>
    <t>Utilizar los bienes entregados por el ICBF y adquiridos durante la ejecución del contrato conforme al uso legítimo autorizado.</t>
  </si>
  <si>
    <t>Vigilar y custodiar los bienes muebles entregados y adquiridos durante la ejecución del contrato, evitando que sean perturbados por terceros. En caso de ocurrir cualquier perturbación a la tenencia, dar aviso al ICBF en un plazo máximo de cinco (5) días hábiles siguientes a la ocurrencia del hecho.</t>
  </si>
  <si>
    <t>Mantener la licencia de funcionamiento vigente para la modalidad objeto del presente contrato durante el plazo de ejecución.</t>
  </si>
  <si>
    <t>Suscribir el acta de inicio del contrato.</t>
  </si>
  <si>
    <t>Suscribir todas las actas que se produzcan con ocasión de la ejecución del contrato.</t>
  </si>
  <si>
    <t>Contar con la aprobación previa por parte del supervisor del contrato, para realizar traslado de recursos en el informe de presupuesto, ingresos y gastos.</t>
  </si>
  <si>
    <t>Ejecutar durante la vigencia del contrato los recursos asignados. No se podrán realizar compras con cargo a los recursos del contrato para ejecutar fuera del plazo contractual. Se debe llevar un control que identifique la compra, entrega y saldos de los bienes adquiridos con recursos del contrato de aporte.</t>
  </si>
  <si>
    <t>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</si>
  <si>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Presentar al inicio del contrato el presupuesto de ingresos y gastos de acuerdo con los clasificadores de costo establecidos para la modalidad, para la revisión y aprobación por parte del Supervisor.</t>
  </si>
  <si>
    <t>Presentar dentro de los cinco (5) días hábiles siguientes al mes vencido los soportes correspondientes para la expedición del certificado de cumplimiento, acorde con la cláusula sexta.</t>
  </si>
  <si>
    <t>Presentar informe al finalizar el contrato, el cual contenga como mínimo: registro de cupos contratados y efectivamente atendidos mensualmente, logros y dificultades y aportes recibidos y su utilización.</t>
  </si>
  <si>
    <t>Presentar informe al finalizar el contrato, el cual contenga como mínimo: registro de sesiones contratadas y efectivamente atendidas mensualmente, logros y dificultades y aportes recibidos y su utilización.</t>
  </si>
  <si>
    <t>Realizar mensualmente compras locales de alimentos, bienes o servicios producidos localmente, como mínimo del 20% del valor ejecutado del contrato en el mes respectivo, de acuerdo con lo definido y especificado en el ANEXO 01. Se debe registrar la información en el formato vigente, tanto en forma digital (Excel) como impresa. El diligenciamiento debe ser realizado por mes, adjuntando a cada archivo los soportes de las compras realizadas, en formato digital.</t>
  </si>
  <si>
    <t>Atender oportunamente los requerimientos que el ICBF realice, especialmente para dar respuesta a los organismos de control del Estado y novedades presentadas en las visitas realizadas por la Interventoría y/o el ICBF.</t>
  </si>
  <si>
    <t>Cancelar al ICBF el valor de los Alimentos de Alto Valor Nutricional cuando se presenten vencimientos o generen averías por mal almacenamiento o redistribución de producto o hurto o pérdida teniendo en cuenta el precio del mes de entrega o el precio definido por el ICBF en caso de entregarse otro tipo de alimento de Alto Valor Nutricional.</t>
  </si>
  <si>
    <t>Llevar un control de inventarios en el formato establecido por el ICBF, donde se registre el movimiento de los Alimentos de Alto Valor Nutricional, los saldos y las personas responsables de su recibo y distribución.</t>
  </si>
  <si>
    <t>Solicitar y aceptar el apoyo y la asesoría técnica del ICBF en lo concerniente al manejo, recepción, custodia y distribución de los Alimentos de Alto Valor Nutricional.</t>
  </si>
  <si>
    <t>Utilizar los Alimentos de Alto Valor Nutricional únicamente para cumplir a cabalidad el objeto del presente contrato, de conformidad con las directrices, lineamientos, normas y procedimientos establecidos por el ICBF.</t>
  </si>
  <si>
    <t>Informar al supervisor, en el momento que ocurran incidentes de seguridad que afecten la disponibilidad, integridad y/o confidencialidad de la información del ICBF, en el marco de la ejecución del contrato.</t>
  </si>
  <si>
    <t>Prever el plan de recuperación y contingencia del servicio contratado ante los eventos que puedan afectar el cumplimiento de la ejecución del mismo.</t>
  </si>
  <si>
    <t>Suscribir un documento de compromiso de confidencialidad el cual deberá ser entregado al supervisor del contrato una vez se firme el contrato.</t>
  </si>
  <si>
    <t>Adoptar las medidas necesarias para el manejo adecuado y la disposición final de los residuos especiales y/o peligrosos que se generen durante la ejecución del contrato.</t>
  </si>
  <si>
    <t>Utilizar productos, empaques y materiales amigables con el medio ambiente.</t>
  </si>
  <si>
    <t>Formular e implementar el plan de prevención, preparación y respuesta ante emergencias.</t>
  </si>
  <si>
    <t>Radicación del requerimiento
Si / No</t>
  </si>
  <si>
    <t>Respuesta Entidad Contratista
Si / No</t>
  </si>
  <si>
    <t>Fecha del requerimiento
(dd/mm/aaaa)</t>
  </si>
  <si>
    <t>Fecha de radicación del Requerimiento
(dd/mm/aaaa)</t>
  </si>
  <si>
    <t>Fecha de respuesta Entidad Contratista
(dd/mm/aaaa)</t>
  </si>
  <si>
    <t>Adelantar las acciones del proceso de atención en el marco del Proyecto de Atención Institucional PAI vigente.</t>
  </si>
  <si>
    <t>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t>
  </si>
  <si>
    <t>Cumplir con el componente de alimentación y nutrición, acorde con lo establecido en los lineamientos técnicos del ICBF.</t>
  </si>
  <si>
    <t>Cumplir con las fases, componentes y actividades del proceso de atención, de acuerdo con lo definido en los lineamientos técnicos del ICBF.</t>
  </si>
  <si>
    <t>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</si>
  <si>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Entregar a la Defensoría de Familia o a la Autoridad administrativa, los informes complementarios requeridos, máximo a los ocho (8) días hábiles de su solicitud.</t>
  </si>
  <si>
    <t>Atender en forma separada a los beneficiarios del servicio por modalidad, en el evento en que se autorice por ICBF la atención para diferentes modalidades en la unidad.</t>
  </si>
  <si>
    <t>Atender en forma separada a los niños, niñas y adolescentes por género.</t>
  </si>
  <si>
    <t>Atender XX cupos en la modalidad Casa de Acogida, para adolescentes entre 15 y 18 años de edad o mayores de 18 años que antes de cumplir la mayoría de edad tenían un proceso administrativo de restablecimiento de derechos abierto a su favor, de acuerdo con las ubicaciones realizadas por la central de cupos de la Dirección de Protección.</t>
  </si>
  <si>
    <t>Atender XX cupos en la modalidad Casa de Protección, para adolescentes entre 15 y 18 años de edad o mayores de 18 años que antes de cumplir la mayoría de edad tenían un proceso administrativo de restablecimiento de derechos abierto a su favor, de acuerdo con las ubicaciones realizadas por la central de cupos de la Dirección de Protección.</t>
  </si>
  <si>
    <t>Atender XX cupos en la modalidad Hogar Sustituto Tutor para niños, niñas y adolescentes menores de 18 años o aquellos que cumplan la mayoría de edad y cuenten con Proceso Administrativo de Restablecimiento de Derechos abierto a su favor y sus hijos (as), de acuerdo con las ubicaciones realizadas por la central de cupos de la Sede de la Dirección General. Los hijos y las hijas de adolescentes, corresponde cada uno a un cupo.</t>
  </si>
  <si>
    <t>Establecer normas de convivencia que contemplen derechos, responsabilidades y reglas básicas para la interacción.</t>
  </si>
  <si>
    <t>Implementar el Proyecto de Atención Institucional PAI, de acuerdo con el Lineamiento Modelo de Atención para Adolescentes y Jóvenes en conflicto con la ley - SRPA.</t>
  </si>
  <si>
    <t>Notificar de manera inmediata a las autoridades competentes del ICBF la ubicación y datos de contacto de los usuarios que hayan presentado retiro voluntario de la modalidad.</t>
  </si>
  <si>
    <t>Realizar acciones para la vinculación de los usuarios (as) en actividades culturales, recreativas y deportivas, acorde con sus intereses, curso de vida, condición particular y características de desarrollo.</t>
  </si>
  <si>
    <t>Realizar acciones para que la familia o red vincular de apoyo participe en el proceso de atención de los usuarios (as), acorde con lo establecido en los lineamientos técnicos del ICBF.</t>
  </si>
  <si>
    <t>Realizar acciones, para que los usuarios (as) participen en actividades culturales, recreativas y deportivas, acorde con sus intereses y características de desarrollo.</t>
  </si>
  <si>
    <t>Remitir a la autoridad administrativa responsable del caso, la valoración de cada niño, niña y adolescente o joven beneficiario, según el caso, con la oportunidad que corresponda.</t>
  </si>
  <si>
    <t>Reportar de forma inmediata las situaciones disciplinarias, amotinamiento y evasiones de las unidades de servicio, al supervisor del contrato, autoridad judicial y administrativa encargada del caso, y a la Subdirección de Responsabilidad Penal anexando el informe completo de lo sucedido y acciones llevadas a cabo para su mitigación.</t>
  </si>
  <si>
    <t>Suministrar a cada niño, niña y adolescente el refrigerio, acorde con lo establecido en los lineamientos técnicos del ICBF.</t>
  </si>
  <si>
    <t>Ubicar en forma separada a los beneficiarios del servicio por modalidad, en el evento en que se autorice por ICBF la atención para diferentes modalidades en la unidad.</t>
  </si>
  <si>
    <t>Atender los requerimientos de recolección, captura y reporte de los datos de los niños, niñas y adolescentes, en el Registro Único de Información – RUI y enviarlo a la autoridad administrativa competente, de acuerdo con el cronograma establecido.</t>
  </si>
  <si>
    <t>Atender los requerimientos de recolección, captura, envío y reporte de los datos de usuarios en los sistemas e instrumentos de información establecidos por el ICBF.</t>
  </si>
  <si>
    <t>Contar con los medios tecnológicos y de comunicaciones necesarios para registrar y transmitir la información al ICBF.</t>
  </si>
  <si>
    <t>Disponer del talento humano en perfil y tiempo de dedicación exigido para el desarrollo de la modalidad, acorde con los lineamientos técnicos del ICBF.</t>
  </si>
  <si>
    <t>Entregar correctamente al ICBF la información relativa a los usuarios (as) objeto del presente contrato, de acuerdo con los formatos, frecuencia, procedimientos y medios de comunicación que establezca el ICBF.</t>
  </si>
  <si>
    <t>Guardar absoluta confidencialidad con la información de los niños, niñas y adolescentes en proceso de restablecimiento de derechos, de acuerdo con lo establecido en los artículos 75, 81, 153, 159 y, especialmente, el 176 de la Ley 1098 de 2006.</t>
  </si>
  <si>
    <t>Guardar absoluta confidencialidad en el manejo de la información de los adolescentes, jóvenes y sus familias a la que tenga acceso.</t>
  </si>
  <si>
    <t>Impedir el ingreso a la Casa de Protección de personas externas al servicio para realización de entrevistas a adolescentes por medios de comunicación, universidades, centros de investigación, consultores, capacitaciones, estudios, actividades recreativas, lúdicas, deportivas, artísticas y tomar fotografías o videos donde se revele la identidad de los usuarios (as). Para efectos que estas se llegaren a realizar, se requiere, autorización escrita de la autoridad administrativa competente.</t>
  </si>
  <si>
    <t>Mantener actualizada la base de datos de las madres sustitutas tutoras.</t>
  </si>
  <si>
    <t>Mantener un aviso o valla en parte visible externa, de acuerdo con el manual de imagen corporativa del ICBF.</t>
  </si>
  <si>
    <t>Participar en el proceso de estructuración y socialización del Plan de Prevención del Daño Antijurídico al que sea convocado por ICBF e implementar este plan de acuerdo con las directrices dadas por el ICBF.</t>
  </si>
  <si>
    <t>Realizar las confirmaciones de los ingresos y egresos de cada usuario (a), de acuerdo con las órdenes de los Defensores de Familia y Comisarios de Familia, en el Sistema de Información Misional del ICBF.</t>
  </si>
  <si>
    <t>Realizar las confirmaciones de los ingresos y egresos de cada usuario (a), en el Sistema de Información Misional del ICBF.</t>
  </si>
  <si>
    <t>Realizar los controles necesarios cuando se vayan a desarrollar actividades recreativas, lúdicas, deportivas o artísticas, dentro de la institución velando por la seguridad de los niños, niñas y adolescentes.</t>
  </si>
  <si>
    <t>Registrar los ingresos y egresos de cada usuario (a), en el Registro Único de Información – RUI.</t>
  </si>
  <si>
    <t>Solicitar autorización previa y por escrito a autoridad competente para ubicar a los usuarios bajo el cuidado, en otra sede.</t>
  </si>
  <si>
    <t>Solicitar autorización previa y por escrito a la autoridad administrativa y al supervisor del contrato, para ubicar a los usuarios (as) bajo su cuidado en otra sede.</t>
  </si>
  <si>
    <t>Solicitar autorización previa y por escrito a la autoridad administrativa, para ubicar a los usuarios (as) bajo su cuidado en otra sede.</t>
  </si>
  <si>
    <t>PROCESO
PROTECCIÓN
FORMATO REQUERIMIENTOS ENTIDADES CONTRATISTAS</t>
  </si>
  <si>
    <t>Clasificación de la Información: Clasificada</t>
  </si>
  <si>
    <t>Clasificación de la Información 
Clasificada</t>
  </si>
  <si>
    <t>PROCESO 
PROTECCIÓN
FORMATO REQUERIMIENTOS ENTIDADES CONTRATISTAS</t>
  </si>
  <si>
    <t>F1.G19.P</t>
  </si>
  <si>
    <t>Versión 2</t>
  </si>
  <si>
    <t>Se inicio proceso sancionatorio contractual?</t>
  </si>
  <si>
    <t>Subdirección</t>
  </si>
  <si>
    <r>
      <t xml:space="preserve">Jornada de atención 
</t>
    </r>
    <r>
      <rPr>
        <sz val="10"/>
        <color rgb="FFFF0000"/>
        <rFont val="Arial"/>
        <family val="2"/>
      </rPr>
      <t>(Aplica para Externado)</t>
    </r>
  </si>
  <si>
    <r>
      <t xml:space="preserve">Tipo de discapacidad
</t>
    </r>
    <r>
      <rPr>
        <sz val="10"/>
        <color rgb="FFFF0000"/>
        <rFont val="Arial"/>
        <family val="2"/>
      </rPr>
      <t>(Aplica para población discapacidad)</t>
    </r>
  </si>
  <si>
    <t>Cupos contratados</t>
  </si>
  <si>
    <r>
      <t xml:space="preserve">Sesiones mensuales
</t>
    </r>
    <r>
      <rPr>
        <sz val="8"/>
        <color rgb="FFFF0000"/>
        <rFont val="Arial"/>
        <family val="2"/>
      </rPr>
      <t>(Aplica para Intervención de Apoyo - Apoyo Psicológico Especializado)</t>
    </r>
  </si>
  <si>
    <t>NIT Entidad Contratista (123456789-x)</t>
  </si>
  <si>
    <r>
      <t xml:space="preserve">Nombre de la sede de atención
</t>
    </r>
    <r>
      <rPr>
        <sz val="10"/>
        <color rgb="FFFF0000"/>
        <rFont val="Arial"/>
        <family val="2"/>
      </rPr>
      <t>(Si aplica)</t>
    </r>
  </si>
  <si>
    <t>Por cada requerimiento diligencie una unica vez el codigo de la entidad contratista y la informacion del estado del requerimiento. 
La informacion de las obligaciones presuntamente incumplidas se registra una a una, es decir, se identifica la entidad contratista y el estado del requerimiento en el primera fila, en las demas filas solo se listan las obligaciones.</t>
  </si>
  <si>
    <t>Asumir la responsabilidad de todas las actividades relativas a la ejecución de las obligaciones establecidas en este contrato, por lo anterior, su cumplimiento en ningún caso podrá ser trasladado a las madres sustitutas.</t>
  </si>
  <si>
    <t>Atender durante la ejecución del contrato, los requerimientos, instrucciones y recomendaciones que le imparta el supervisor, para una correcta ejecución y cumplimiento de sus obligaciones.</t>
  </si>
  <si>
    <t>Cumplir con el objeto del contrato y con todos los lineamientos, manuales, documentos técnicos, condiciones de calidad y demás documentos aplicables a la modalidad con plena autonomía técnica y administrativa y bajo su propia responsabilidad.</t>
  </si>
  <si>
    <t>Cumplir con las disposiciones establecidas en el capítulo “Buenas Prácticas en la Gestión Contractual” del Manual de Contratación del ICBF vigente.</t>
  </si>
  <si>
    <t>Disponer de los medios necesarios para el mantenimiento, cuidado y custodia de la documentación objeto del presente contrato.</t>
  </si>
  <si>
    <t>Entregar oportunamente, al supervisor del contrato, los informes que se soliciten sobre cualquier aspecto y/o resultados obtenidos en la ejecución del contrato cuando así se requiera.</t>
  </si>
  <si>
    <t>Participar y apoyar al ICBF en todas las reuniones a las que este lo convoque relacionadas con la ejecución del contrato.</t>
  </si>
  <si>
    <t>Presentar información, y soportes que den repuesta a los requerimientos efectuados por los organismos de control relacionados con la ejecución del contrato.</t>
  </si>
  <si>
    <t>Presentar informes mensuales, o cuando le sean requeridos, sobre la ejecución técnica, administrativa y financiera del contrato de acuerdo con los formatos e indicaciones del ICBF.</t>
  </si>
  <si>
    <t>Realizar durante la ejecución del contrato el seguimiento de los eventos que afecten la permanencia o atención de los niños, niñas, adolescentes y sus familias y dar aviso al supervisor sobre cualquier anomalía o dificultad que advierta en la ejecución y proponer alternativas de solución.</t>
  </si>
  <si>
    <t>Realizar los pagos al SISS (salud, pensión y riesgos laborales) y parafiscales, de acuerdo con la normatividad vigente aportando los soportes de pago correspondientes.</t>
  </si>
  <si>
    <t>Entregar al supervisor del contrato, la relación de actas de entrega a cada unidad de servicio, en la que se especifique los elementos entregados, la referencia, marca, serial, modelo-en los casos que aplique-, la cantidad y el estado en que se reciben. PARÁGRAFO PRIMERO. La EAS será responsable en los siguientes eventos: a. cuando el hecho hubiere sobrevenido por culpa suya, inclusive levísima; b. cuando por peligro del bien prestado o propio, haya preferido salvar el suyo; y c. cuando expresamente haya aceptado la responsabilidad del caso fortuito. PARÁGRAFO SEGUNDO. La falta de reporte de los bienes muebles devolutivos adquiridos como dotación en el marco del contrato de aporte, o su no devolución a la finalización del contrato, harán incurrir al Contratista en responsabilidad contractual, disciplinaria, fiscal y penal.</t>
  </si>
  <si>
    <t>Garantizar en caso de traslado o cierre de las unidades de servicio, que los elementos de dotación propiedad del ICBF sean transferidos a la nueva unidad, mediante acta de entrega, en presencia del supervisor del contrato, representante legal del contratista y del almacenista de la Regional cuando aplique.</t>
  </si>
  <si>
    <t>Informar de manera inmediata al supervisor , una vez sean adquiridos bienes muebles con recursos entregados por el ICBF, junto con el traslado de las correspondientes facturas y demás soportes que apliquen.</t>
  </si>
  <si>
    <t>Restituir mediante acta a la persona natural o jurídica que determine el ICBF a la terminación del contrato, los bienes muebles devolutivos adquiridos con recursos del ICBF, según inventario inicial, salvo que al terminar el contrato los bienes hayan cumplido su vida útil y no puedan ser utilizados para el servicio. En este caso, se procederá conforme con lo establecido en los lineamientos técnicos respectivos dados por el ICBF.</t>
  </si>
  <si>
    <t>Cumplir con las obligaciones laborales que como empleador se puedan generar con relación al contrato suscrito: presentar las certificaciones expedidas por el representante legal de la entidad o revisor fiscal, según corresponda, donde conste que la misma se encuentra a paz y salvo con sus empleados en cuanto a sus obligaciones de carácter laboral, como: i) aportes parafiscales; ii) aportes con el Sistema de Seguridad Social Integral; iii) el pago de sueldos u honorarios en los tiempos establecidos para tal fin, según la vinculación laboral (no se admiten mora en los pagos); iv) el suministro de elementos necesarios para el adecuado cumplimiento de sus labores; v) el reconocimiento de viáticos, gastos de viaje, entre otros. El cumplimiento de esta obligación será indispensable para que se efectúe el desembolso por parte del ICBF.</t>
  </si>
  <si>
    <t>Mantener el acta de concertación vigente para la modalidad objeto del presente contrato durante el plazo de ejecución.</t>
  </si>
  <si>
    <t>Mantener la licencia de funcionamiento vigente para el servicio objeto del presente contrato durante el plazo de ejecución.</t>
  </si>
  <si>
    <t>Suscribir el acta de inicio del contrato en caso de que haya lugar a ello.</t>
  </si>
  <si>
    <t>Discriminar la información financiera de la entrega de la beca de madre sustituta, la dotación, la cuota de sostenimiento y los gastos de emergencia.</t>
  </si>
  <si>
    <t>Estructurar la información financiera de acuerdo con el Plan Único de Cuentas – PUC- según la directriz que defina el ICBF, con sus soportes debidamente organizados que identifiquen la implementación de las NIIF y de la información actualizada.</t>
  </si>
  <si>
    <t>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el servicio.</t>
  </si>
  <si>
    <t>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</si>
  <si>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Pagar oportunamente a los proveedores y presentar el paz y salvo de los mismos a la terminación del contrato.</t>
  </si>
  <si>
    <t>Presentar al inicio del contrato el presupuesto de ingresos y gastos de acuerdo con los clasificadores de costo establecidos para el servicio, para la revisión y aprobación por parte del Supervisor.</t>
  </si>
  <si>
    <t>Presentar al supervisor del contrato dentro de los cinco (5) días hábiles siguientes al mes vencido, los soportes correspondientes para la expedición del certificado de cumplimiento, acorde con la cláusula séptima.</t>
  </si>
  <si>
    <t>Presentar la información contable al supervisor y llevar cuenta bancaria para el manejo de los recursos destinados para el presente contrato. PARÁGRAFO: 1) En el evento que el contratista tenga varios contratos en la misma regional, podrá llevar una misma cuenta bancaria para el manejo de los recursos destinados de los contratos suscritos. 2) En el evento que el contratista tenga varios contratos en distintas regionales, deberá llevar una cuenta bancaria diferente para cada regional para el manejo de los recursos destinados de los contratos suscritos.</t>
  </si>
  <si>
    <t>Realizar el pago de la cuota de sostenimiento a las madres sustitutas al siguiente día hábil del desembolso realizado por parte del ICBF para este concepto.</t>
  </si>
  <si>
    <t>Realizar en los tiempos acordados o establecidos para ello, el pago de las obligaciones adquiridas por parte del contratista, sin condicionar estos a la entrega de los recursos aportados por el ICBF del contrato de aporte.</t>
  </si>
  <si>
    <t>Reintegrar los recursos aportados y no ejecutados o que se utilicen en gastos diferentes a los reconocidos dentro de los clasificadores del costo aprobados para la modalidad, de acuerdo con las instrucciones que para tal efecto imparta el ICBF. Remitir al supervisor del contrato, dentro de los tres (3) días siguientes a la consignación, copia del documento donde conste la operación que, por concepto de reintegros, rendimientos financieros, multas o cualquier otro, se causen a favor de la Entidad en razón la ejecución del contrato. El contratista puede autorizar que el ICBF descuente del saldo a favor, el valor correspondiente al reintegro que se llegase a causar. En el caso en que el contratista no reintegre o autorice el descuento del recurso, el supervisor de contrato puede descontar dicho recurso del saldo a favor antes de la terminación del contrato. PARÁGRAFO: Las consignaciones a que hace referencia esta obligación deben realizarse únicamente en la cuenta informada por escrito por el supervisor del contrato.</t>
  </si>
  <si>
    <t>Al finalizar el contrato el contratista deberá redistribuir por su cuenta (transportar de un lugar a otro) los saldos de los Alimentos de Alto Valor Nutricional que queden en sus puntos de entrega de acuerdo con las indicaciones que imparta el ICBF.</t>
  </si>
  <si>
    <t>Asistir a las capacitaciones, mesas públicas o audiencias de veeduría ciudadana a las cuales se le convoque por parte del ICBF.</t>
  </si>
  <si>
    <t>Atender con oportunidad las visitas que se efectúen por parte del ICBF y/o la interventoría del contrato de producción y distribución de Alimentos de Alto Valor Nutricional y leer y firmar el acta de visita anotando las observaciones a que haya lugar.</t>
  </si>
  <si>
    <t>Controlar y vigilar que los responsables de sus puntos de entrega: i) Realicen rotación adecuada del producto de forma que las “Primeras en entrar sean las primeras en salir”. ii) Entreguen oportunamente los Alimentos de Alto Valor Nutricional a las Unidades Ejecutoras y/o usuarios que harán uso de la misma, para evitar su deterioro. iii) Diligencien oportunamente los formatos del ICBF: Entrega a Unidades Ejecutoras, Entrega a Usuarios y Control de Inventarios en los puntos de entrega y el contratista garantizará que se registre mensualmente el movimiento de los Alimentos de Alto Valor Nutricional (cantidades recibidas, suministradas y el saldo). iv) Se abstengan de realizar entregas de producto a unidades y/o usuarios no participantes de la modalidad. v) Se abstengan de recibir los Alimentos de Alto Valor Nutricional, que tenga en el acta de entrega otro destinatario, salvo en los casos debidamente autorizados por el ICBF. vi) Se abstengan de donar, vender, usar indebidamente, destinar y/o en general disponer de los Alimentos de Alto Valor Nutricional en forma diferente a la autorizada por el ICBF.</t>
  </si>
  <si>
    <t>Dar trámite oportuno, a las acciones preventivas y correctivas necesarias para la solución de las novedades reportadas por el ICBF.</t>
  </si>
  <si>
    <t>Entregar oportunamente los Alimentos de Alto Valor Nutricional a las unidades de servicio y/o usuarios que harán uso de los mismos, para evitar su deterioro.</t>
  </si>
  <si>
    <t>Garantizar el adecuado uso del Alimento de Alto Valor Nutricional, en el suministro de la alimentación a los niños y niñas usuarios para la modalidad de atención.</t>
  </si>
  <si>
    <t>Informar al ICBF oportunamente (como máximo el día 15 de cada mes) sobre las dificultades presentadas en el desarrollo del servicio y las que afecten la cantidad y calidad de los Alimentos de Alto Valor Nutricional recibidos, así como los saldos de los AAVN en las unidades de servicio o puntos de entrega, para que el ICBF pueda ajustar las cantidades a entregar en el siguiente mes y realizar las acciones correspondientes.</t>
  </si>
  <si>
    <t>Llevar control por escrito de la entrega de los Alimento de Alto Valor Nutricional a las Unidades Ejecutoras y/o usuarios, el cual debe corresponder a la cantidad de usuarios programados, en los formatos definidos por el ICBF, estos soportes deben presentarse en medio magnético, mensualmente durante los diez primeros días siguientes al mes vencido, al Centro Zonal ICBF de influencia en el municipio donde está ubicado el punto de entrega.</t>
  </si>
  <si>
    <t>Realizar actividades que promuevan el control social para el adecuado uso de los Alimentos de Alto Valor Nutricional de acuerdo con las indicaciones dadas por el ICBF.</t>
  </si>
  <si>
    <t>Recibir el Alimento de Alto Valor Nutricional y almacenarlo cumpliendo con lo establecido en la normatividad legal vigente, y de acuerdo con las instrucciones que imparta el ICBF, con el fin de garantizar su conservación.</t>
  </si>
  <si>
    <t>Responsabilizarse del cuidado del producto desde el momento en que lo recibe en el punto primario de atención y durante todo el tiempo que permanezca bajo su custodia.</t>
  </si>
  <si>
    <t>Solicitar a cada Unidad de Servicio un informe mensual sobre el movimiento del Alimento de Alto Valor Nutricional, donde se observen las cantidades recibidas, suministradas y el saldo; este informe se entregará preferiblemente en medio magnético por parte de la Unidad de Servicio al punto de entrega correspondiente y servirá de insumo para la elaboración del informe que el punto de entrega debe presentar al Centro Zonal del ICBF; el hecho de que la Unidad de Servicio no presente el informe no exime al contratista de realizar las verificaciones correspondientes para la elaboración de su informe de acuerdo con el numeral 7 de la presente cláusula.</t>
  </si>
  <si>
    <t>Suministrar a la regional del ICBF los datos del punto de entrega o puntos primarios donde el contratista recibirá los Alimentos de Alto Valor Nutricional (municipio de ubicación del punto, nombre del responsable y suplente, número de identificación, teléfonos, horario de atención, número de cupos a atender en este punto). Así mismo, informar oportunamente los cambios de los datos del punto de entrega primario a la Regional o Centro Zonal en los primeros 15 días del mes.</t>
  </si>
  <si>
    <t>Transportar los Alimentos de Alto Valor Nutricional a las Unidades Ejecutoras en condiciones adecuadas que garanticen la inocuidad del AAVN.</t>
  </si>
  <si>
    <t>Velar porque los responsables de sus puntos de entrega verifiquen que la cantidad por sabor, el número de lote y la fecha de vencimiento de los Alimentos de Alto Valor Nutricional que reciben coincidan con la información registrada en la respectiva acta de entrega que deberá firmarse para evidenciar el recibo a satisfacción del producto y en la cual se debe dejar constancia de las inconformidades en el evento que las mismas existan.</t>
  </si>
  <si>
    <t>Certificar el cumplimiento, seguimiento y revisión de los asuntos correspondientes a seguridad de la información enmarcado en la normativa interna del ICBF vigente en virtud de la ejecución del objeto del contrato.</t>
  </si>
  <si>
    <t>Adoptar las medidas necesarias para el ahorro y uso eficiente de agua, energía, papel, y manejo de residuos que se generen durante la ejecución del contrato, de acuerdo con la política ambiental de la Entidad.</t>
  </si>
  <si>
    <t>Presentar los permisos y/o autorizaciones ambientales vigentes requeridas para prestación del servicio. Así como las evidencias del cumplimiento de los requerimientos establecidos en dichos documentos.</t>
  </si>
  <si>
    <t>Adoptar las medidas necesarias para el almacenamiento y manejo adecuado de los productos químicos utilizados durante la ejecución del contrato; de acuerdo con la normatividad vigente.</t>
  </si>
  <si>
    <t>Formular e implementar plan de saneamiento que incluya como mínimo los programas de limpieza y desinfección, manejo de residuos, control de plagas y abastecimiento o suministro de agua potable, de acuerdo con la normatividad vigente.</t>
  </si>
  <si>
    <t>Asegurar que el personal requerido para la prestación del servicio cuente con el perfil de: Educación (formal: primaria, secundaria, pregrado, posgrado), formación (cursos específicos de la actividad a desarrollar como diplomados, seminarios, talleres entre otros) o experiencia para garantizar la óptima prestación del servicio.</t>
  </si>
  <si>
    <t>Socializar con el equipo de trabajo que realiza las actividades definidas en el contrato, la información básica del ICBF (Misión, Visión, Normatividad interna vigente, Objetivos Estratégicos y Políticas del Sistema Integrado de Gestión SIGE) así como dar a conocer los diferentes documentos (lineamientos técnicos, manuales, procedimientos, guías, formatos entre otros) necesarios para la operación de los servicios.</t>
  </si>
  <si>
    <t>Entregar los resultados de la percepción del beneficiario frente a la prestación del servicio, de acuerdo con lo definido en los lineamientos técnicos.</t>
  </si>
  <si>
    <t>Demostrar mediante evidencias la implementación de acciones de mejora (correctivas o preventivas frente a cualquier situación que afecte la prestación del servicio) que permita tomar las decisiones a que haya lugar o experiencia exitosas que demuestren la mejora en la prestación de servicio.</t>
  </si>
  <si>
    <t>Contar con información documentada para la recepción, tratamiento y respuesta a las peticiones, denuncias, quejas, reclamos, felicitaciones y sugerencias, en el marco de la ejecución del objeto contractual.</t>
  </si>
  <si>
    <t>Contar con un registro de los documentos utilizados para la operación del servicio y de ser necesario, deberá presentar el control de los cambios realizados.</t>
  </si>
  <si>
    <t>Certificar que cuenta con un representante de seguridad y salud en el trabajo, que cumpla con el perfil establecido en la Resolución 312 de 2019, o a la norma que adicione, modifique o sustituya y garantice el cumplimiento de obligaciones contractuales establecidas en el marco de la ejecución del contrato o convenio y la normatividad vigente.</t>
  </si>
  <si>
    <t>Presentar la identificación de peligros, valoración de riesgos y determinación de controles, documentados, en el marco de la Seguridad y Salud en el Trabajo durante la ejecución del contrato o convenio.</t>
  </si>
  <si>
    <t>Realizar la inducción al equipo de trabajo que se empleará durante la ejecución del contrato o convenio en materia de Seguridad y Salud en el Trabajo.</t>
  </si>
  <si>
    <t>Suministrar a los colaboradores vinculados para la ejecución del contrato o convenio los elementos de protección personal requeridos para la realización de sus actividades.</t>
  </si>
  <si>
    <t>Presentar el concepto médico ocupacional favorable de los colaboradores vinculados para la ejecución del contrato o convenio.</t>
  </si>
  <si>
    <t>Abrir para cada niño, niña o adolescente un anexo denominado historia de atención que cumpla con los criterios establecidos en los documentos vigentes del ICBF.</t>
  </si>
  <si>
    <t>Abrir para cada niño, niña o adolescente una carpeta de atención que cumpla con los criterios establecidos en el PAI y en el acta de concertación vigente.</t>
  </si>
  <si>
    <t>Abrir para cada niño, niña o adolescente una carpeta que contenga los documentos constitutivos del anexo de historia de atención que cumpla con los criterios establecidos en los lineamientos vigentes del ICBF.</t>
  </si>
  <si>
    <t>Adelantar acciones conjuntas con las autoridades competentes, con el fin de lograr la consecución de las libretas militares y demás documentos de identidad de acuerdo con la edad de los usuarios (as) ubicados en la modalidad.</t>
  </si>
  <si>
    <t>Adelantar acciones conjuntas con las autoridades competentes, con el fin de lograr la consecución del registro civil o documento de identidad de acuerdo con la edad de los usuarios (as) ubicados en la modalidad.</t>
  </si>
  <si>
    <t>Adelantar acciones conjuntas con madres/padres de familia o adultos responsables y las autoridades competentes, con el fin de lograr la consecución del registro civil o documento de identidad de acuerdo con la edad de los usuarios (as) ubicados en la modalidad.</t>
  </si>
  <si>
    <t>Adelantar acciones conjuntas con madres/padres de familia o adultos responsables y las autoridades tradicionales indignas y/o autoridades administrativas, con el fin de lograr la consecución del registro civil o documento de identidad de acuerdo con la edad de los usuarios (as) ubicados en la modalidad.</t>
  </si>
  <si>
    <t>Adelantar las acciones del proceso de atención en el marco del Proyecto de Atención Institucional PAI vigente, para lo cual se deberán tener en cuenta los ajustes requeridos a los acuerdos de convivencia con la participación de los y las adolescentes, en función de las dinámicas relacionales que se presenten en la modalidad.</t>
  </si>
  <si>
    <t>Apoyar a la Dirección Regional del ICBF y a los coordinadores de los centros zonales de la regional donde ejerce su jurisdicción, llevando a cabo de manera permanente el proceso de convocatoria y difusión de la modalidad, establecido en el lineamiento técnico, para contar con el número de familias sustitutas requeridas y así garantizar la atención de los niños, niñas y adolescentes según los cupos contratados.</t>
  </si>
  <si>
    <t>Apoyar acciones con las autoridades competentes, para inscribir a la población con 18 años de edad o más en el aplicativo del ejército para definir su situación militar, de acuerdo con lo establecido en la Ley 1861 de 2017 y Decreto 977 de 2018.</t>
  </si>
  <si>
    <t>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</si>
  <si>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Apoyar las gestiones necesarias en conjunto con madres/padres de familia o adultos responsables para mantener la vinculación de los usuarios (as) al Sistema General de Seguridad Social en Salud y al Sistema de Educación Formal.</t>
  </si>
  <si>
    <t>Atender en forma separada a: (i) los adolescentes por género; (ii) los menores de 18 años y (iii) los mayores de edad.</t>
  </si>
  <si>
    <t>Atender XX cupos en la modalidad Casa Universitaria, para la población: XXX de acuerdo con las solicitudes de cupo realizadas por la regional.</t>
  </si>
  <si>
    <t>Atender XX cupos en la modalidad Centro de Emergencia, para la población: XXX, de acuerdo con las solicitudes de cupo realizadas por la regional.</t>
  </si>
  <si>
    <t>Atender xx cupos en la modalidad de (Centro de Emergencia Restablecimiento en administración de justicia, para adolescentes y jóvenes del SRPA o Centro de emergencia para niños, niñas y adolescentes menores de 14 años en presunta comisión de delito) de acuerdo con las solicitudes de cupos realizadas por la regional.</t>
  </si>
  <si>
    <t>Atender XX cupos en la modalidad Externado jornada completa, para la población: XXX, de acuerdo con las solicitudes de cupo realizadas por la regional.</t>
  </si>
  <si>
    <t>Atender XX cupos en la modalidad Externado-media jornada, para la población: XXX, de acuerdo con las solicitudes de cupo realizadas por la regional.</t>
  </si>
  <si>
    <t>Atender XX cupos en la modalidad Hogar Sustituto para la población: XXX de acuerdo con las solicitudes de cupo realizadas por la regional.</t>
  </si>
  <si>
    <t>Atender XX cupos en la modalidad Internado, para la población: XXX, de acuerdo con las solicitudes de cupo realizadas por la regional.</t>
  </si>
  <si>
    <t>Atender XX cupos en la modalidad Intervención de Apoyo – apoyo psicosocial, para la población: XXX, de acuerdo con las solicitudes de cupo realizadas la autoridad tradicional indígena o la regional.</t>
  </si>
  <si>
    <t>Atender XX cupos en la modalidad Intervención de Apoyo – apoyo psicosocial, para la población: XXX, de acuerdo con las solicitudes de cupo realizadas por la regional.</t>
  </si>
  <si>
    <t>Atender XX cupos en la modalidad XXX de acuerdo con las solicitudes de cupos realizadas por la regional.</t>
  </si>
  <si>
    <t>Atender XX sesiones en el servicio Intervención de Apoyo - Apoyo psicológico especializado, para la población: XXX, de acuerdo con las solicitudes de sesiones realizadas por la regional.</t>
  </si>
  <si>
    <t>Brindar acciones pertinentes por parte del contratista a los usuarios (as) en los eventos que presenten consumo de SPA y este sea experimental o no permanente y activar la ruta de salud cuando se requiera atención especializada por consumo problemático.</t>
  </si>
  <si>
    <t>Contar con mecanismos de control para asegurar que los adolescentes y/o jóvenes no tengan acceso a objetos cortopunzantes, armas de fuego, sustancias psicoactivas y demás materiales con lo que se pueda atentar con la integridad personal.</t>
  </si>
  <si>
    <t>Cumplir con el Lineamiento de Medidas Complementarias y/o de Restablecimiento en Administración de Justicia (si aplica para la modalidad), Lineamiento Técnico Administrativo para la Atención de niños, niñas y adolescentes menores de catorce (14) años que se presuma o hayan incurrido en la comisión de un delito (si aplica para la modalidad), Lineamiento Modelo de Atención para Adolescentes y Jóvenes en Conflicto con la Ley-SRPA, el Documento Modelo de enfoque Diferencial de Derechos del Instituto Colombiano de Bienestar Familiar, Lineamiento de Programación en la ficha correspondiente al Proyecto Fortalecimiento de Acciones de Restablecimiento en Administración de Justicia a Nivel Nacional vigente, documentos técnicos vigentes aprobados por el ICBF, los estándares de calidad y demás requisitos de ley para la modalidad objeto del presente contrato vigentes durante la prestación de servicios.</t>
  </si>
  <si>
    <t>Cumplir con el Lineamiento de Servicios para Medidas y Sanciones del Proceso Judicial SRPA, Lineamiento de Programación en la ficha correspondiente al Proyecto Fortalecimiento de Acciones de Restablecimiento en Administración de Justicia a Nivel Nacional vigente, documentos técnicos vigentes aprobados por el ICBF para el SRPA, los estándares de calidad y demás requisitos de ley para la modalidad Centro Transitorio vigentes durante la prestación de servicios.</t>
  </si>
  <si>
    <t>Cumplir con el Lineamiento Modelo de Atención para Adolescentes y Jóvenes en Conflicto con la Ley-SRPA, el Lineamiento de Servicios para Medidas y Sanciones del Proceso Judicial SRPA, el Documento Modelo de enfoque Diferencial de Derechos del Instituto Colombiano de Bienestar Familiar, documentos técnicos vigentes aprobados por el ICBF para el SRPA, el Lineamiento de Programación en la ficha correspondiente al Proyecto Fortalecimiento de Acciones de Restablecimiento en Administración de Justicia a Nivel Nacional, los estándares de calidad y demás requisitos de ley para la modalidad objeto del presente contrato, vigentes durante la prestación de servicios.</t>
  </si>
  <si>
    <t>Cumplir con el Lineamiento Modelo de Atención para Adolescentes y Jóvenes en Conflicto con la Ley-SRPA, el Lineamiento de Servicios para Medidas y Sanciones del Proceso Judicial SRPA, el Documento Modelo de enfoque Diferencial de Derechos del Instituto Colombiano de Bienestar Familiar, el Lineamiento de Programación en la ficha correspondiente al Proyecto Fortalecimiento de Acciones de Restablecimiento en Administración de Justicia a Nivel Nacional, documentos técnicos aprobados por el ICBF para el SRPA y demás requisitos de ley para la modalidad objeto del presente contrato vigentes durante la prestación de servicios.</t>
  </si>
  <si>
    <t>Cumplir con lo aspectos definidos en los lineamientos técnicos del ICBF que apliquen para la modalidad.</t>
  </si>
  <si>
    <t>Cumplir con lo establecido en la Guía de orientaciones para la seguridad y prevención de situaciones de riesgo de adolescentes y jóvenes.</t>
  </si>
  <si>
    <t>Cumplir con lo establecido en la Guía de orientaciones para la seguridad y prevención de situaciones de riesgo de los niños, niñas y adolescentes, y las evidencias deben reposar en el anexo de la historia de atención de cada uno según corresponda.</t>
  </si>
  <si>
    <t>Cumplir con los instructivos establecidos en los lineamientos técnicos para las visitas, traslado de adolescentes, y otros que sean previamente aprobados con el fin de garantizar la seguridad e integridad de los adolescentes o jóvenes y la comunidad institucional.</t>
  </si>
  <si>
    <t>Desarrollar el plan de atención individual establecido conjuntamente con cada usuario.</t>
  </si>
  <si>
    <t>Desarrollar un cronograma de actividades acorde con lo establecido en el Lineamiento de Medidas Complementarias y/o de Restablecimiento en Administración de Justicia para la modalidad Centro de Emergencia.</t>
  </si>
  <si>
    <t>Elaborar e implementar el cronograma de actividades acorde con el proceso de atención establecido en los lineamientos técnicos del ICBF.</t>
  </si>
  <si>
    <t>Elaborar e implementar el cronograma de actividades formulado en el PAI para cada modalidad acorde con los lineamientos técnicos.</t>
  </si>
  <si>
    <t>Elaborar e implementar el cronograma de actividades y la agenda del diario vivir, acorde con el proceso de atención establecido en los lineamientos técnicos del ICBF.</t>
  </si>
  <si>
    <t>Elaborar e implementar el cronograma de actividades, acorde con el proceso de atención establecido en el PAI.</t>
  </si>
  <si>
    <t>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t>
  </si>
  <si>
    <t>Elaborar y entregar un informe en medio digital, por la modalidad y población atendida que consigne la vinculación efectiva al Sistema General de Seguridad Social en Salud, indicando como mínimo el número de niños, niñas y adolescentes que están efectivamente vinculados al sistema.</t>
  </si>
  <si>
    <t>Elaborar y entregar un informe en medio digital, por la modalidad y población atendida que consigne las siguientes métricas y observaciones con respecto a la vinculación efectiva al Sistema de Educación formal: 1. El número de niños, niñas y adolescentes que están efectivamente vinculados al sistema. 2. Del total vinculados al sistema, especificar cuáles llegaron a la modalidad ya vinculados al sistema y para aquellos que no llegaron vinculados, informar de las gestiones realizadas por el defensor de familia para su respectiva vinculación e ingreso al sistema educativo. 3. Consignar las observaciones principales del proceso de vinculación al sistema.</t>
  </si>
  <si>
    <t>Elaborar y mantener actualizada semanalmente la base de datos de los hogares sustitutos de acuerdo con las directrices establecidas para tal fin en el nivel nacional. La base de datos actualizada deberá ser adjuntada en medio magnético al supervisor de contrato junto al informe del proceso de atención.</t>
  </si>
  <si>
    <t>Entregar a los usuarios (as), los elementos de dotación básica, personal, de aseo e higiene y escolar, acorde con lo establecido en los lineamientos técnicos del ICBF.</t>
  </si>
  <si>
    <t>Entregar a los usuarios (as), los elementos de dotación básica, personal, de aseo e higiene, escolar y disponer del material lúdico deportivo, acorde con lo establecido en los lineamientos técnicos del ICBF.</t>
  </si>
  <si>
    <t>Entregar a los usuarios (as), los elementos de dotación básica, personal, escolar, acorde con lo establecido en los lineamientos técnicos del ICBF.</t>
  </si>
  <si>
    <t>Entregar los informes del proceso de atención a la Defensoría de Familia o a la Autoridad administrativa a cargo del proceso administrativo de restablecimiento de derechos de cada usuario (a), con la oportunidad y periodicidad establecida en los lineamientos técnicos. (físico o magnético en PDF).</t>
  </si>
  <si>
    <t>Entregar y garantizar a los usuarios (as), los elementos de dotación básica, personal, de aseo e higiene, escolar y disponer del material lúdico, deportivo, acorde con lo establecido en los lineamientos técnicos del ICBF.</t>
  </si>
  <si>
    <t>Generar acciones en el cumplimiento del lineamiento de la estrategia de acompañamiento psicosocial que minimicen el retiro voluntario de la modalidad por parte de los niños, niñas y adolescentes y soportarlas en sus informes del proceso de atención.</t>
  </si>
  <si>
    <t>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</si>
  <si>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Informar de manera inmediata al supervisor del contrato, a las autoridades competentes y presentar las respectivas denuncias ante la Fiscalía General de la Nación, en caso de tener conocimiento sobre algún evento de presunto maltrato y/o violencia sexual hacia los usuarios.</t>
  </si>
  <si>
    <t>Informar normas básicas de convivencia al usuario durante su permanencia en el servicio.</t>
  </si>
  <si>
    <t>Informar y articular con la autoridad administrativa las gestiones necesarias para garantizar la vinculación de los usuarios al Sistema General de Seguridad Social en Salud, al Sistema de Educación Formal y a procesos de formación vocacional, prelaboral y laboral o según corresponda de acuerdo con sus características.</t>
  </si>
  <si>
    <t>Informar y articular con la autoridad administrativa, las gestiones necesarias para garantizar la vinculación de los usuarios al Sistema General de Seguridad Social en Salud y al Sistema de Educación Formal o según corresponda de acuerdo con sus características.</t>
  </si>
  <si>
    <t>No utilizar áreas físicas o cuartos sin importar la denominación que se le dé, para aislar y/o castigar a los usuarios atendidos en la unidad de servicio.</t>
  </si>
  <si>
    <t>Presentar los informes del proceso de atención (inicial, de evolución y de resultados) acorde con los criterios definidos en el PAI y en el acta de concertación.</t>
  </si>
  <si>
    <t>Realizar acciones inmediatas y eficaces conforme a lo señalado en el lineamiento cuando se identifiquen situaciones que pongan en riesgo la vida e integridad física, emocional y mental de los usuarios del servicio.</t>
  </si>
  <si>
    <t>Realizar acciones para la vinculación de los usuarios (as) en actividades culturales, recreativas y deportivas, acorde con sus intereses, condición particular y características de desarrollo.</t>
  </si>
  <si>
    <t>Realizar acciones para que la familia o red vincular de apoyo participe en el proceso de atención de los usuarios (as) , acorde con lo establecido en el PAI y generar el registro en la carpeta de atención de cada usuario.</t>
  </si>
  <si>
    <t>Realizar acciones para que la familia o red vincular de apoyo participe en el proceso de atención de los usuarios (as), acorde con lo establecido en los lineamientos técnicos del ICBF y realizar informes del proceso de atención.</t>
  </si>
  <si>
    <t>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y planear y desarrollar los encuentros familiares en coordinación con los equipos de defensoría de familia y regional ICBF.</t>
  </si>
  <si>
    <t>Realizar acciones para que la familia o red vincular de apoyo participe en el proceso de atención de los usuarios (as), acorde con lo establecido en los lineamientos técnicos del ICBF, presentando informes del proceso de atención y adecuando el cronograma de visitas de acuerdo con los tiempos de las familias.</t>
  </si>
  <si>
    <t>Realizar acciones para que la participación de la familia o red vincular de apoyo en el proceso de atención de los usuarios (as), acorde con lo establecido en los lineamientos técnicos del ICBF.</t>
  </si>
  <si>
    <t>Realizar acciones para que los adolescentes y jóvenes y su red vincular de apoyo, participen en el desarrollo de las actividades de la casa universitaria, de conformidad con lo establecido en los lineamientos técnicos del ICBF y adecuando los horarios de visitas de acuerdo con lo establecido en el acuerdo de convivencia y en los lineamientos.</t>
  </si>
  <si>
    <t>Realizar seguimiento a las unidades de servicio, identificando las condiciones de la prestación del servicio, lo anterior de acuerdo con la periodicidad y criterios definidos en los lineamientos técnicos del ICBF.</t>
  </si>
  <si>
    <t>Remitir a las autoridades competentes a cargo del proceso, los informes del proceso de atención con la periodicidad establecida en el lineamiento i) Plan de Atención Individual, ii) Informe de seguimiento del Plan de Atención Individual, iii) Informe de Egreso. Los informes del proceso de atención deben elaborarse en los formatos definidos en el Lineamiento Modelo de Atención para Adolescentes y Jóvenes en conflicto con la Ley SRPA.</t>
  </si>
  <si>
    <t>Remitir al juzgado a cargo del proceso, y a la autoridad administrativa responsable del mismo, los informes del proceso de atención con la periodicidad establecida en el lineamiento i) Plan de Atención Individual, ii) Informe de seguimiento del Plan de Atención Individual, iii) Informe de Egreso. Los informes del proceso de atención deben elaborarse en los formatos definidos en el Lineamiento Modelo de Atención para Adolescentes y Jóvenes en conflicto con la Ley SRPA y los formatos publicados por el ICBF.</t>
  </si>
  <si>
    <t>Remitir al juzgado a cargo del proceso, y a la autoridad administrativa responsable del mismo, los informes del proceso de atención con la periodicidad establecida en el lineamiento i) Plan de Atención Individual, ii) Informe de seguimiento del Plan de Atención Individual, iii) Informe de Egreso. Los informes del proceso de atención deben elaborarse en los formatos definidos en el Lineamiento Modelo de Atención para Adolescentes y Jóvenes en conflicto con la Ley SRPA.</t>
  </si>
  <si>
    <t>Suministrar a cada niño, niña y adolescente el refrigerio, acorde con lo establecido en el acta de concertación vigente.</t>
  </si>
  <si>
    <t>Trasladarse al lugar en que el adolescente o joven se encuentra desarrollando actividades laborales, educativas o familiares, para realizar intervenciones en contexto cuando aplique.</t>
  </si>
  <si>
    <t>Velar en todo momento por la vida, integridad y seguridad de los usuarios atendidos.</t>
  </si>
  <si>
    <t>Abrir una carpeta a cada familia sustituta, en la cual debe reposar, certificación o acta donde consta la obtención de la calidad hogar sustituto, fotocopia de cédula de la persona autorizada como titular del hogar sustituto, constancia de capacitaciones recibidas, constancia del pago mensual al Sistema General del Seguridad Social en salud como cotizante (artículo 117 de la Ley 1825 de 2016) y aquellas normas que la modifiquen adicionen o deroguen.</t>
  </si>
  <si>
    <t>Adelantar las acciones necesarias, para identificar, postular y enviar la información de las potenciales beneficiarias del Subsidio de la Subcuenta del Fondo de Solidaridad Pensional, en cumplimiento del artículo 215 de la ley 1955 de 2019 y aquellas normas que la modifiquen, sustituyan o deroguen. Así como, garantizar el traslado con la previa preparación de egreso de los niños, niñas y adolescentes ubicados en estos hogares sustitutos en cumplimiento a los lineamientos técnicos de la modalidad.</t>
  </si>
  <si>
    <t>Apoyar a la regional y centro zonal a cargo de la modalidad en la apertura de nuevas unidades de servicio.</t>
  </si>
  <si>
    <t>Asistir a las jornadas de asistencia técnica y visitas que se programen con el fin de mejorar el servicio y dar cumplimiento a los compromisos que se generen de ellas.</t>
  </si>
  <si>
    <t>Asistir a las jornadas de asistencia técnica y visitas que se programen por el ICBF con el fin de mejorar el servicio y cumplir con los compromisos que se generen de ellas.</t>
  </si>
  <si>
    <t>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</si>
  <si>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Cumplir y mantener adecuadas condiciones locativas y de infraestructura, de acuerdo con lo establecido en los lineamientos vigentes, según el servicio.</t>
  </si>
  <si>
    <t>Cumplir y mantener adecuadas condiciones locativas y de infraestructura, de acuerdo con lo establecido en los lineamientos vigentes, según la modalidad.</t>
  </si>
  <si>
    <t>Devolver a la Dirección Regional, una vez finalizado la ejecución del contrato los bienes devolutivos que le hayan sido asignados en custodia, los archivos, documentos en físico y/o magnético que en desarrollo del contrato se hayan producido en cumplimiento de sus obligaciones.</t>
  </si>
  <si>
    <t>Disponer del talento humano en perfil y tiempo de dedicación exigido para el desarrollo del servicio, acorde con los lineamientos técnicos del ICBF.</t>
  </si>
  <si>
    <t>Disponer del talento humano exigido para el desarrollo de la modalidad, acorde con los lineamientos técnicos del ICBF.</t>
  </si>
  <si>
    <t>Ejecutar las acciones orientadas por el ICBF en el marco de convenios, contratos, alianzas, memorandos de entendimiento, cartas de intención, entre otras, para fortalecer el proyecto de vida de los usuarios.</t>
  </si>
  <si>
    <t>Entregar a los jóvenes los recursos provenientes de ICBF por concepto de los gastos de sostenimiento asociados al subproyecto de “Orientación para la vida personal, social, profesional y vocacional”.</t>
  </si>
  <si>
    <t>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t>
  </si>
  <si>
    <t>Establecer horarios flexibles que permitan a los jóvenes articular su trabajo y su estudio, así como el uso de los espacios del inmueble e internet de acuerdo a las dinámicas de una vida autónoma e independiente.</t>
  </si>
  <si>
    <t>Gestionar con organismos públicos y privados de carácter nacional o internacional, la consecución de recursos, bienes y servicios que complementen la atención integral a los usuarios (as) en proceso de atención que se constituyan en un valor agregado para la calidad en la prestación del servicio. Cualquier donación adquirida a través de esta gestión debe ser puesto en conocimiento inmediato del supervisor del contrato y se podrá hacer uso de este solo en beneficio de los usuarios (as) atendidos. La oferta de servicios deberá ser informada y estará sujeta a aprobación por parte del supervisor del contrato para que sean brindada a los usuarios (as).</t>
  </si>
  <si>
    <t>Gestionar todo lo necesario para garantizar a los responsables de los hogares sustitutos, el acceso a los beneficios establecidos en el artículo 36 de la Ley 1607 de 2012; en el artículo 2 parágrafo 2 de la Ley 1187 de 2008; en el Decreto 1766 del 23 de agosto de 2012; en el Decreto 126 del 31 de enero de 2013 , en el artículo 93 de la Ley 1687 del 11 de diciembre de 2013, en los artículos 212, 213 y 214 de la Ley 1753 del 09 de junio de 2015 y el artículo 215 de la Ley 1955 de 2019 y todas aquellas normas que la modifiquen, adicione o sustituyan y la realización de las acciones que sean necesarias para cualquier nueva regulación que sea expedida en beneficio de ésta modalidad; para tales efectos el CONTRATISTA deberá presentar al supervisor del contrato un plan de acción según el tiempo del contrato, el cual contendrá un cronograma de fortalecimiento a madres sustitutas en normatividad de madres, así como un informe trimestral de su ejecución.</t>
  </si>
  <si>
    <t>Guardar absoluta confidencialidad en el manejo de la información de los adolescentes y jóvenes del SRPA y de los niños, niñas y adolescentes en presunta comisión de delito y sus familias a la que tenga acceso.</t>
  </si>
  <si>
    <t>Guardar absoluta confidencialidad en el manejo de la información de los niños, niñas y adolescentes que se presuma o hayan incurrido en la comisión de un delito, y sus familias a la que tenga acceso.</t>
  </si>
  <si>
    <t>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y registro nacional de medidas correctivas (inicial y con actualización trimestral), soportes de pago de seguridad social y documentos de compromiso de confidencialidad y de protección de datos firmados.</t>
  </si>
  <si>
    <t>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</si>
  <si>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Presentar mensualmente certificado emitido por el representante legal y contador en el que haga constar que el talento humano contratado para la prestación del servicio cumple con el perfil y los requisitos exigidos en los lineamientos y con el tiempo de dedicación definido en las tablas de talento humano para la modalidad.</t>
  </si>
  <si>
    <t>Realizar acciones interinstitucionales y facilitar la implementación de las estrategias brindadas por el ICBF, dirigidas al proceso de atención de los niños, niñas y adolescentes.</t>
  </si>
  <si>
    <t>Realizar estudios de caso con el equipo de la autoridad administrativa y equipo social del contratista y llevar a cabo los ajustes a que haya lugar en el PLATIN y en el proceso de atención del niño, niña o adolescente.</t>
  </si>
  <si>
    <t>Realizar las acciones para articular las actividades que sean requeridas en el marco del trabajo conjunto con el programa Mi Familia.</t>
  </si>
  <si>
    <t>Realizar las confirmaciones de los ingresos y egresos de cada usuario (a), de acuerdo con las solicitudes de cupo de los Defensores de Familia y Comisarios de Familia, en el Sistema de Información Misional SIM de ICBF, o las solicitudes de cupo de los niveles zonales o regionales del ICBF.</t>
  </si>
  <si>
    <t>Realizar las confirmaciones de los ingresos y egresos de cada usuario (a), en el Sistema de Información Misional del ICBF, de acuerdo con lo establecido en el acta de concertación.</t>
  </si>
  <si>
    <t>Realizar, participar y responder en termino las directrices para el desarrollo de las actividades propuestas por el ICBF en el marco de contrato, encaminadas al fortalecimiento del proyecto de vida de los adolescentes y jóvenes.</t>
  </si>
  <si>
    <t>Recibir y atender las visitas que adelante el supervisor, su equipo de apoyo y los organismos de control en el seguimiento a las actividades que se deriven de la prestación del servicio.</t>
  </si>
  <si>
    <t>Registrar en el aplicativo Sistema de Información Misional - SIM las actuaciones que corresponda para cada usuario conforme a las instrucciones dadas en los lineamientos técnicos del ICBF.</t>
  </si>
  <si>
    <t>Registrar los ingresos y egresos de cada usuario, en los formatos establecidos por el ICBF.</t>
  </si>
  <si>
    <t>Solicitar autorización previa y por escrito a la autoridad administrativa competente y al supervisor del contrato, de acuerdo a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el servicio. Aplica para universidades, ONG, periodistas, estudiantes, docentes, cooperantes, contratistas del ICBF, funcionarios del ICBF y cualquier otra persona.</t>
  </si>
  <si>
    <t>Solicitar autorización previa y por escrito a la autoridad administrativa competente y al supervisor del contrato, de acuerdo a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la modalidad. Aplica para universidades, ONG, periodistas, estudiantes, docentes, cooperantes, contratistas del ICBF, funcionarios del ICBF, Organismos de Control y/o entidades del sistema de justicia transicional y cualquier otra persona.</t>
  </si>
  <si>
    <t>Solicitar autorización previa y por escrito a la autoridad administrativa competente y al supervisor del contrato, de acuerdo con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atención y ejercicio de derechos de adolescentes y jóvenes atendidos en la modalidad. Aplica para universidades, ONG, periodistas, estudiantes, docentes, cooperantes, contratistas del ICBF, funcionarios del ICBF y cualquier otra persona.</t>
  </si>
  <si>
    <t>Solicitar autorización previa y por escrito a la autoridad administrativa competente y al supervisor del contrato, de acuerdo con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la modalidad. Aplica para universidades, ONG, periodistas, estudiantes, docentes, cooperantes, contratistas del ICBF, funcionarios del ICBF y cualquier otra persona.</t>
  </si>
  <si>
    <t>Solicitar autorización previa y por escrito a la autoridad tradicional indígena y a la autoridad administrativa competente y al supervisor del contrato, de acuerdo con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los niños, niñas y adolescentes atendidos en la modalidad. Aplica para universidades, ONG, periodistas, estudiantes, docentes, cooperantes, contratistas del ICBF, funcionarios del ICBF y cualquier otra persona.</t>
  </si>
  <si>
    <t>Solicitar autorización previa y por escrito al supervisor del contrato, con visto bueno de la respectiva Dirección del ICBF Regional, aplicando las restricciones establecidas en la Ley sobre la confidencialidad de la identidad de la población del SRPA, para permitir el ingreso a la institución de personas externas al servicio, con el fin de realizar entrevistas a los usuarios (as), actividades recreativas, lúdicas, deportivas y artísticas.</t>
  </si>
  <si>
    <t>Solicitar autorización previa y por escrito al supervisor del contrato, con visto bueno de la respectiva Dirección del ICBF Regional, aplicando las restricciones establecidas en la Ley sobre la confidencialidad de la identidad de la población del SRPA, para permitir el ingreso a la institución de personas externas al servicio, con el fin de realizar entrevistas a los usuarios (as), actividades recreativas, lúdicas, deportivas y artísticas. Así mismo cumplir con el protocolo de ingreso y registro a unidades privativas de libertad publicado en la página web ICBF.</t>
  </si>
  <si>
    <t>Solicitar autorización previa y por escrito al supervisor del contrato, para ubicar a los usuarios (as) bajo su cuidado en otra sede, previa revisión y ajuste de acta de concertación.</t>
  </si>
  <si>
    <t>Solicitar autorización previa y por escrito la autoridad administrativa competente y al supervisor del contrato, de acuerdo con los procesos y procedimientos establecidos por las Direcciones de Planeación, Protección y la Oficina Asesora de Comunicaciones para el desarrollo de investigaciones, entrevistas, notas de prensa, videos, registros fotográficos, documentales y cualquier otra pieza comunicativa o investigativa que requiera y/o incluya información de los procesos de restablecimiento de derechos de las personas atendidos en la modalidad, garantizando el respectivo acompañamiento al desarrollo de las mismas. Aplica para universidades, ONG, periodistas, estudiantes, docentes, cooperantes, contratistas del ICBF, funcionarios del ICBF y cualquier otra persona.</t>
  </si>
  <si>
    <r>
      <rPr>
        <b/>
        <sz val="13"/>
        <color theme="1"/>
        <rFont val="Arial"/>
        <family val="2"/>
      </rPr>
      <t>INSTITUTO COLOMBIANO DE BIENESTAR FAMILIAR</t>
    </r>
    <r>
      <rPr>
        <sz val="11"/>
        <color theme="1"/>
        <rFont val="Arial"/>
        <family val="2"/>
      </rPr>
      <t xml:space="preserve">
</t>
    </r>
    <r>
      <rPr>
        <b/>
        <sz val="11"/>
        <color theme="6" tint="-0.499984740745262"/>
        <rFont val="Arial"/>
        <family val="2"/>
      </rPr>
      <t>INSTRUCCIONES DE LA HERRAMIENTA
ESTRATEGIA TU CUENTAS 
Dirección de Protección</t>
    </r>
  </si>
  <si>
    <r>
      <rPr>
        <b/>
        <sz val="11"/>
        <color theme="1"/>
        <rFont val="Arial"/>
        <family val="2"/>
      </rPr>
      <t>ASPECTOS GENERALES</t>
    </r>
    <r>
      <rPr>
        <sz val="11"/>
        <color theme="1"/>
        <rFont val="Arial"/>
        <family val="2"/>
      </rPr>
      <t xml:space="preserve">
Para el correcto diligenciamiento del formato tenga en cuenta las siguientes recomendaciones y conceptos.
• Lea cuidadosamente este manual antes de comenzar a diligenciar la información, al igual que las indicaciones que se presentan para cada una de los numerales del formulario.</t>
    </r>
  </si>
  <si>
    <r>
      <rPr>
        <b/>
        <sz val="9"/>
        <color theme="1"/>
        <rFont val="Arial"/>
        <family val="2"/>
      </rPr>
      <t>1. Código EC:</t>
    </r>
    <r>
      <rPr>
        <sz val="9"/>
        <color theme="1"/>
        <rFont val="Arial"/>
        <family val="2"/>
      </rPr>
      <t xml:space="preserve"> Ingrese el código que se le asigno a la sede de la entidad contratista en el directorio reportado por la Regional.
</t>
    </r>
    <r>
      <rPr>
        <b/>
        <sz val="9"/>
        <color theme="1"/>
        <rFont val="Arial"/>
        <family val="2"/>
      </rPr>
      <t>2. Regional:</t>
    </r>
    <r>
      <rPr>
        <sz val="9"/>
        <color theme="1"/>
        <rFont val="Arial"/>
        <family val="2"/>
      </rPr>
      <t xml:space="preserve"> Campo formulado automáticamente. Carga la información de acuerdo al código de la entidad contratista ingresado.
</t>
    </r>
    <r>
      <rPr>
        <b/>
        <sz val="9"/>
        <color theme="1"/>
        <rFont val="Arial"/>
        <family val="2"/>
      </rPr>
      <t>3. Entidad Contratista:</t>
    </r>
    <r>
      <rPr>
        <sz val="9"/>
        <color theme="1"/>
        <rFont val="Arial"/>
        <family val="2"/>
      </rPr>
      <t xml:space="preserve"> Campo formulado automáticamente. Carga la información de acuerdo al código de la entidad contratista ingresado.
</t>
    </r>
    <r>
      <rPr>
        <b/>
        <sz val="9"/>
        <color theme="1"/>
        <rFont val="Arial"/>
        <family val="2"/>
      </rPr>
      <t>4. NIT Entidad Contratista:</t>
    </r>
    <r>
      <rPr>
        <sz val="9"/>
        <color theme="1"/>
        <rFont val="Arial"/>
        <family val="2"/>
      </rPr>
      <t xml:space="preserve"> Campo formulado automáticamente. Carga la información de acuerdo al código de la entidad contratista ingresado.
</t>
    </r>
    <r>
      <rPr>
        <b/>
        <sz val="9"/>
        <color theme="1"/>
        <rFont val="Arial"/>
        <family val="2"/>
      </rPr>
      <t>5. Nombre del Representante Legal EC:</t>
    </r>
    <r>
      <rPr>
        <sz val="9"/>
        <color theme="1"/>
        <rFont val="Arial"/>
        <family val="2"/>
      </rPr>
      <t xml:space="preserve"> Campo formulado automáticamente. Carga la información de acuerdo al código de la entidad contratista ingresado.
</t>
    </r>
    <r>
      <rPr>
        <b/>
        <sz val="9"/>
        <color theme="1"/>
        <rFont val="Arial"/>
        <family val="2"/>
      </rPr>
      <t>6. Nombre de la sede de atención:</t>
    </r>
    <r>
      <rPr>
        <sz val="9"/>
        <color theme="1"/>
        <rFont val="Arial"/>
        <family val="2"/>
      </rPr>
      <t xml:space="preserve"> Campo formulado automáticamente. Carga la información de acuerdo al código de la entidad contratista ingresado.
</t>
    </r>
    <r>
      <rPr>
        <b/>
        <sz val="9"/>
        <color theme="1"/>
        <rFont val="Arial"/>
        <family val="2"/>
      </rPr>
      <t>7. Dirección de la sede de atención:</t>
    </r>
    <r>
      <rPr>
        <sz val="9"/>
        <color theme="1"/>
        <rFont val="Arial"/>
        <family val="2"/>
      </rPr>
      <t xml:space="preserve"> Campo formulado automáticamente. Carga la información de acuerdo al código de la entidad contratista ingresado. 
</t>
    </r>
    <r>
      <rPr>
        <b/>
        <sz val="9"/>
        <color theme="1"/>
        <rFont val="Arial"/>
        <family val="2"/>
      </rPr>
      <t>8. Municipio:</t>
    </r>
    <r>
      <rPr>
        <sz val="9"/>
        <color theme="1"/>
        <rFont val="Arial"/>
        <family val="2"/>
      </rPr>
      <t xml:space="preserve"> Campo formulado automáticamente. Carga la información de acuerdo al código de la entidad contratista ingresado.
</t>
    </r>
    <r>
      <rPr>
        <b/>
        <sz val="9"/>
        <color theme="1"/>
        <rFont val="Arial"/>
        <family val="2"/>
      </rPr>
      <t>9. Centro Zonal:</t>
    </r>
    <r>
      <rPr>
        <sz val="9"/>
        <color theme="1"/>
        <rFont val="Arial"/>
        <family val="2"/>
      </rPr>
      <t xml:space="preserve"> Campo formulado automáticamente. Carga la información de acuerdo al código de la entidad contratista ingresado.
</t>
    </r>
    <r>
      <rPr>
        <b/>
        <sz val="9"/>
        <color theme="1"/>
        <rFont val="Arial"/>
        <family val="2"/>
      </rPr>
      <t>10. Teléfono fijo:</t>
    </r>
    <r>
      <rPr>
        <sz val="9"/>
        <color theme="1"/>
        <rFont val="Arial"/>
        <family val="2"/>
      </rPr>
      <t xml:space="preserve"> Campo formulado automáticamente. Carga la información de acuerdo al código de la entidad contratista ingresado.
</t>
    </r>
    <r>
      <rPr>
        <b/>
        <sz val="9"/>
        <color theme="1"/>
        <rFont val="Arial"/>
        <family val="2"/>
      </rPr>
      <t>11. Teléfono móvil:</t>
    </r>
    <r>
      <rPr>
        <sz val="9"/>
        <color theme="1"/>
        <rFont val="Arial"/>
        <family val="2"/>
      </rPr>
      <t xml:space="preserve"> Campo formulado automáticamente. Carga la información de acuerdo al código de la entidad contratista ingresado.
</t>
    </r>
    <r>
      <rPr>
        <b/>
        <sz val="9"/>
        <color theme="1"/>
        <rFont val="Arial"/>
        <family val="2"/>
      </rPr>
      <t>12. Correo electrónico:</t>
    </r>
    <r>
      <rPr>
        <sz val="9"/>
        <color theme="1"/>
        <rFont val="Arial"/>
        <family val="2"/>
      </rPr>
      <t xml:space="preserve"> Campo formulado automáticamente. Carga la información de acuerdo al código de la entidad contratista ingresado.
</t>
    </r>
    <r>
      <rPr>
        <b/>
        <sz val="9"/>
        <color theme="1"/>
        <rFont val="Arial"/>
        <family val="2"/>
      </rPr>
      <t>13. Subdirección:</t>
    </r>
    <r>
      <rPr>
        <sz val="9"/>
        <color theme="1"/>
        <rFont val="Arial"/>
        <family val="2"/>
      </rPr>
      <t xml:space="preserve"> Campo formulado automáticamente. Carga la información de acuerdo al código de la entidad contratista ingresado.
</t>
    </r>
    <r>
      <rPr>
        <b/>
        <sz val="9"/>
        <color theme="1"/>
        <rFont val="Arial"/>
        <family val="2"/>
      </rPr>
      <t>14. Modalidad:</t>
    </r>
    <r>
      <rPr>
        <sz val="9"/>
        <color theme="1"/>
        <rFont val="Arial"/>
        <family val="2"/>
      </rPr>
      <t xml:space="preserve"> Campo formulado automáticamente. Carga la información de acuerdo al código de la entidad contratista ingresado.
</t>
    </r>
    <r>
      <rPr>
        <b/>
        <sz val="9"/>
        <color theme="1"/>
        <rFont val="Arial"/>
        <family val="2"/>
      </rPr>
      <t>15. Jornada de atención:</t>
    </r>
    <r>
      <rPr>
        <sz val="9"/>
        <color theme="1"/>
        <rFont val="Arial"/>
        <family val="2"/>
      </rPr>
      <t xml:space="preserve"> Campo formulado automáticamente. Carga la información de acuerdo al código de la entidad contratista ingresado.
</t>
    </r>
    <r>
      <rPr>
        <b/>
        <sz val="9"/>
        <color theme="1"/>
        <rFont val="Arial"/>
        <family val="2"/>
      </rPr>
      <t>16. Población que atiende:</t>
    </r>
    <r>
      <rPr>
        <sz val="9"/>
        <color theme="1"/>
        <rFont val="Arial"/>
        <family val="2"/>
      </rPr>
      <t xml:space="preserve"> Campo formulado automáticamente. Carga la información de acuerdo al código de la entidad contratista ingresado.
</t>
    </r>
    <r>
      <rPr>
        <b/>
        <sz val="9"/>
        <color theme="1"/>
        <rFont val="Arial"/>
        <family val="2"/>
      </rPr>
      <t>17. Tipo de discapacidad:</t>
    </r>
    <r>
      <rPr>
        <sz val="9"/>
        <color theme="1"/>
        <rFont val="Arial"/>
        <family val="2"/>
      </rPr>
      <t xml:space="preserve"> Campo formulado automáticamente. Carga la información de acuerdo al código de la entidad contratista ingresado.
</t>
    </r>
    <r>
      <rPr>
        <b/>
        <sz val="9"/>
        <color theme="1"/>
        <rFont val="Arial"/>
        <family val="2"/>
      </rPr>
      <t>18. No. Contrato:</t>
    </r>
    <r>
      <rPr>
        <sz val="9"/>
        <color theme="1"/>
        <rFont val="Arial"/>
        <family val="2"/>
      </rPr>
      <t xml:space="preserve"> Campo formulado automáticamente. Carga la información de acuerdo al código de la entidad contratista ingresado.
</t>
    </r>
    <r>
      <rPr>
        <b/>
        <sz val="9"/>
        <color theme="1"/>
        <rFont val="Arial"/>
        <family val="2"/>
      </rPr>
      <t>19. Cupos contratados:</t>
    </r>
    <r>
      <rPr>
        <sz val="9"/>
        <color theme="1"/>
        <rFont val="Arial"/>
        <family val="2"/>
      </rPr>
      <t xml:space="preserve"> Campo formulado automáticamente. Carga la información de acuerdo al código de la entidad contratista ingresado.
</t>
    </r>
    <r>
      <rPr>
        <b/>
        <sz val="9"/>
        <color theme="1"/>
        <rFont val="Arial"/>
        <family val="2"/>
      </rPr>
      <t>20. Sesiones mensuales:</t>
    </r>
    <r>
      <rPr>
        <sz val="9"/>
        <color theme="1"/>
        <rFont val="Arial"/>
        <family val="2"/>
      </rPr>
      <t xml:space="preserve"> Campo formulado automáticamente. Carga la información de acuerdo al código de la entidad contratista ingresado.
</t>
    </r>
    <r>
      <rPr>
        <b/>
        <sz val="9"/>
        <color theme="1"/>
        <rFont val="Arial"/>
        <family val="2"/>
      </rPr>
      <t>21. Fecha de inicio del contrato:</t>
    </r>
    <r>
      <rPr>
        <sz val="9"/>
        <color theme="1"/>
        <rFont val="Arial"/>
        <family val="2"/>
      </rPr>
      <t xml:space="preserve"> Campo formulado automáticamente. Carga la información de acuerdo al código de la entidad contratista ingresado.
</t>
    </r>
    <r>
      <rPr>
        <b/>
        <sz val="9"/>
        <color theme="1"/>
        <rFont val="Arial"/>
        <family val="2"/>
      </rPr>
      <t>22. Fecha de finalización del contrato:</t>
    </r>
    <r>
      <rPr>
        <sz val="9"/>
        <color theme="1"/>
        <rFont val="Arial"/>
        <family val="2"/>
      </rPr>
      <t xml:space="preserve"> Campo formulado automáticamente. Carga la información de acuerdo al código de la entidad contratista ingresado.
</t>
    </r>
    <r>
      <rPr>
        <b/>
        <sz val="9"/>
        <color theme="1"/>
        <rFont val="Arial"/>
        <family val="2"/>
      </rPr>
      <t>23. Valor del contrato:</t>
    </r>
    <r>
      <rPr>
        <sz val="9"/>
        <color theme="1"/>
        <rFont val="Arial"/>
        <family val="2"/>
      </rPr>
      <t xml:space="preserve"> Campo formulado automáticamente. Carga la información de acuerdo al código de la entidad contratista ingresado.
</t>
    </r>
    <r>
      <rPr>
        <b/>
        <sz val="9"/>
        <color theme="1"/>
        <rFont val="Arial"/>
        <family val="2"/>
      </rPr>
      <t>24. Nombre del supervisor del contrato:</t>
    </r>
    <r>
      <rPr>
        <sz val="9"/>
        <color theme="1"/>
        <rFont val="Arial"/>
        <family val="2"/>
      </rPr>
      <t xml:space="preserve"> Campo formulado automáticamente. Carga la información de acuerdo al código de la entidad contratista ingresado.
</t>
    </r>
    <r>
      <rPr>
        <b/>
        <sz val="9"/>
        <color theme="1"/>
        <rFont val="Arial"/>
        <family val="2"/>
      </rPr>
      <t>25. Fecha del requerimiento:</t>
    </r>
    <r>
      <rPr>
        <sz val="9"/>
        <color theme="1"/>
        <rFont val="Arial"/>
        <family val="2"/>
      </rPr>
      <t xml:space="preserve"> Ingrese la fecha en la cual se genera el requerimiento a la Entidad Contratista en formato dd/mm/aaaa.
</t>
    </r>
    <r>
      <rPr>
        <b/>
        <sz val="9"/>
        <color theme="1"/>
        <rFont val="Arial"/>
        <family val="2"/>
      </rPr>
      <t>26. Tipo de obligación:</t>
    </r>
    <r>
      <rPr>
        <sz val="9"/>
        <color theme="1"/>
        <rFont val="Arial"/>
        <family val="2"/>
      </rPr>
      <t xml:space="preserve"> Seleccione de la lista desplegable el tipo de obligación sobre el cual se genera el requerimiento a la Entidad Contratista.
</t>
    </r>
    <r>
      <rPr>
        <b/>
        <sz val="9"/>
        <color theme="1"/>
        <rFont val="Arial"/>
        <family val="2"/>
      </rPr>
      <t>27. Obligación:</t>
    </r>
    <r>
      <rPr>
        <sz val="9"/>
        <color theme="1"/>
        <rFont val="Arial"/>
        <family val="2"/>
      </rPr>
      <t xml:space="preserve"> Seleccione de la lista desplegable la obligación especifica sobre la cual se genera el requerimiento a la Entidad Contratista. Tenga en cuenta que la lista de obligaciones esta ordenada de forma alfabética. Cerciórese que la obligación seleccionada corresponda con las obligación contenida en la minuta de contrato.
</t>
    </r>
    <r>
      <rPr>
        <b/>
        <sz val="9"/>
        <color theme="1"/>
        <rFont val="Arial"/>
        <family val="2"/>
      </rPr>
      <t>28. Radicación del requerimiento:</t>
    </r>
    <r>
      <rPr>
        <sz val="9"/>
        <color theme="1"/>
        <rFont val="Arial"/>
        <family val="2"/>
      </rPr>
      <t xml:space="preserve"> Seleccione de la lista desplegable si el requerimiento generado se radico o no ante la Entidad Contratista.
</t>
    </r>
    <r>
      <rPr>
        <b/>
        <sz val="9"/>
        <color theme="1"/>
        <rFont val="Arial"/>
        <family val="2"/>
      </rPr>
      <t>29. Fecha de radicación del requerimiento:</t>
    </r>
    <r>
      <rPr>
        <sz val="9"/>
        <color theme="1"/>
        <rFont val="Arial"/>
        <family val="2"/>
      </rPr>
      <t xml:space="preserve"> Ingrese la fecha en la cual se radico el requerimiento generado ante la Entidad Contratista en formato dd/mm/aaaa.
</t>
    </r>
    <r>
      <rPr>
        <b/>
        <sz val="9"/>
        <color theme="1"/>
        <rFont val="Arial"/>
        <family val="2"/>
      </rPr>
      <t>30. Respuesta Entidad Contratista:</t>
    </r>
    <r>
      <rPr>
        <sz val="9"/>
        <color theme="1"/>
        <rFont val="Arial"/>
        <family val="2"/>
      </rPr>
      <t xml:space="preserve"> Seleccione de la lista desplegable si la Entidad Contratista dio o no respuesta al requerimiento generado.
</t>
    </r>
    <r>
      <rPr>
        <b/>
        <sz val="9"/>
        <color theme="1"/>
        <rFont val="Arial"/>
        <family val="2"/>
      </rPr>
      <t>31. Fecha de respuesta Entidad Contratista:</t>
    </r>
    <r>
      <rPr>
        <sz val="9"/>
        <color theme="1"/>
        <rFont val="Arial"/>
        <family val="2"/>
      </rPr>
      <t xml:space="preserve"> Ingrese la fecha en la cual la Entidad Contratista dio respuesta al requerimiento generado en formato dd/mm/aaaa.
</t>
    </r>
    <r>
      <rPr>
        <b/>
        <sz val="9"/>
        <color theme="1"/>
        <rFont val="Arial"/>
        <family val="2"/>
      </rPr>
      <t>32. Estado del requerimiento:</t>
    </r>
    <r>
      <rPr>
        <sz val="9"/>
        <color theme="1"/>
        <rFont val="Arial"/>
        <family val="2"/>
      </rPr>
      <t xml:space="preserve"> Seleccione de la lista desplegable el estado en el que se encuentra el requerimiento generado.
</t>
    </r>
    <r>
      <rPr>
        <b/>
        <sz val="9"/>
        <color theme="1"/>
        <rFont val="Arial"/>
        <family val="2"/>
      </rPr>
      <t>33. Se inicio proceso sancionatorio contractual?:</t>
    </r>
    <r>
      <rPr>
        <sz val="9"/>
        <color theme="1"/>
        <rFont val="Arial"/>
        <family val="2"/>
      </rPr>
      <t xml:space="preserve"> Seleccione de la lista desplegable si se inicio proceso sancionatorio contractual.
</t>
    </r>
    <r>
      <rPr>
        <b/>
        <sz val="9"/>
        <color theme="1"/>
        <rFont val="Arial"/>
        <family val="2"/>
      </rPr>
      <t>34. Observación:</t>
    </r>
    <r>
      <rPr>
        <sz val="9"/>
        <color theme="1"/>
        <rFont val="Arial"/>
        <family val="2"/>
      </rPr>
      <t xml:space="preserve"> Ingrese cualquier observación que considere necesaria.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</si>
</sst>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19"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Arial"/>
      <family val="2"/>
    </font>
    <font>
      <sz val="10"/>
      <color rgb="FFFF0000"/>
      <name val="Arial"/>
      <family val="2"/>
    </font>
    <font>
      <sz val="8"/>
      <color rgb="FFFF0000"/>
      <name val="Arial"/>
      <family val="2"/>
    </font>
    <font>
      <sz val="10"/>
      <color theme="0"/>
      <name val="Arial"/>
      <family val="2"/>
    </font>
    <font>
      <sz val="10"/>
      <color theme="6" tint="0.79998168889431442"/>
      <name val="Arial"/>
      <family val="2"/>
    </font>
    <font>
      <sz val="9"/>
      <color theme="0"/>
      <name val="Arial"/>
      <family val="2"/>
    </font>
    <font>
      <sz val="11"/>
      <color theme="0"/>
      <name val="Arial"/>
      <family val="2"/>
    </font>
    <font>
      <b/>
      <sz val="13"/>
      <color theme="1"/>
      <name val="Arial"/>
      <family val="2"/>
    </font>
    <font>
      <b/>
      <sz val="11"/>
      <color theme="6" tint="-0.499984740745262"/>
      <name val="Arial"/>
      <family val="2"/>
    </font>
    <font>
      <sz val="11"/>
      <color rgb="FFFF0000"/>
      <name val="Arial"/>
      <family val="2"/>
    </font>
    <font>
      <b/>
      <sz val="11"/>
      <color theme="1"/>
      <name val="Arial"/>
      <family val="2"/>
    </font>
    <font>
      <sz val="9"/>
      <color theme="1"/>
      <name val="Arial"/>
      <family val="2"/>
    </font>
    <font>
      <b/>
      <sz val="9"/>
      <color theme="1"/>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2EB82E"/>
        <bgColor indexed="64"/>
      </patternFill>
    </fill>
    <fill>
      <patternFill patternType="solid">
        <fgColor theme="8"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hair">
        <color theme="9" tint="-0.24994659260841701"/>
      </left>
      <right/>
      <top/>
      <bottom/>
      <diagonal/>
    </border>
    <border>
      <left/>
      <right style="hair">
        <color theme="9" tint="-0.24994659260841701"/>
      </right>
      <top/>
      <bottom/>
      <diagonal/>
    </border>
    <border>
      <left style="hair">
        <color theme="9" tint="-0.24994659260841701"/>
      </left>
      <right/>
      <top/>
      <bottom style="hair">
        <color theme="9" tint="-0.24994659260841701"/>
      </bottom>
      <diagonal/>
    </border>
    <border>
      <left/>
      <right/>
      <top/>
      <bottom style="hair">
        <color theme="9" tint="-0.24994659260841701"/>
      </bottom>
      <diagonal/>
    </border>
    <border>
      <left/>
      <right style="hair">
        <color theme="9" tint="-0.24994659260841701"/>
      </right>
      <top/>
      <bottom style="hair">
        <color theme="9"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s>
  <cellStyleXfs count="3">
    <xf numFmtId="0" fontId="0" fillId="0" borderId="0"/>
    <xf numFmtId="42" fontId="3" fillId="0" borderId="0" applyFont="0" applyFill="0" applyBorder="0" applyAlignment="0" applyProtection="0"/>
    <xf numFmtId="0" fontId="4" fillId="0" borderId="0" applyNumberFormat="0" applyFill="0" applyBorder="0" applyAlignment="0" applyProtection="0"/>
  </cellStyleXfs>
  <cellXfs count="72">
    <xf numFmtId="0" fontId="0" fillId="0" borderId="0" xfId="0"/>
    <xf numFmtId="0" fontId="1" fillId="2" borderId="0" xfId="0" applyFont="1" applyFill="1" applyAlignment="1">
      <alignment vertical="center" wrapText="1"/>
    </xf>
    <xf numFmtId="14" fontId="1" fillId="2" borderId="0" xfId="0" applyNumberFormat="1" applyFont="1" applyFill="1" applyAlignment="1">
      <alignment vertical="center" wrapText="1"/>
    </xf>
    <xf numFmtId="0" fontId="1" fillId="2" borderId="0" xfId="0" applyFont="1" applyFill="1" applyAlignment="1">
      <alignment vertical="center"/>
    </xf>
    <xf numFmtId="0" fontId="6" fillId="7" borderId="1" xfId="0" applyFont="1" applyFill="1" applyBorder="1" applyAlignment="1">
      <alignment horizontal="center"/>
    </xf>
    <xf numFmtId="0" fontId="6" fillId="0" borderId="0" xfId="0" applyFont="1"/>
    <xf numFmtId="0" fontId="6" fillId="0" borderId="1" xfId="0" applyFont="1" applyBorder="1" applyAlignment="1">
      <alignment horizontal="center"/>
    </xf>
    <xf numFmtId="0" fontId="6" fillId="0" borderId="1" xfId="0" applyFont="1" applyBorder="1" applyAlignment="1">
      <alignment horizontal="left"/>
    </xf>
    <xf numFmtId="0" fontId="6" fillId="0" borderId="1" xfId="0" applyFont="1" applyBorder="1"/>
    <xf numFmtId="0" fontId="6" fillId="9" borderId="1" xfId="0" applyFont="1" applyFill="1" applyBorder="1"/>
    <xf numFmtId="14" fontId="1" fillId="0" borderId="1" xfId="0" applyNumberFormat="1" applyFont="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vertical="center"/>
    </xf>
    <xf numFmtId="0" fontId="5" fillId="6" borderId="1" xfId="2" applyFont="1" applyFill="1" applyBorder="1" applyAlignment="1" applyProtection="1">
      <alignment horizontal="center" vertical="center"/>
    </xf>
    <xf numFmtId="14" fontId="1" fillId="6" borderId="1" xfId="0" applyNumberFormat="1" applyFont="1" applyFill="1" applyBorder="1" applyAlignment="1" applyProtection="1">
      <alignment horizontal="center" vertical="center"/>
    </xf>
    <xf numFmtId="42" fontId="1" fillId="6" borderId="1" xfId="1" applyFont="1" applyFill="1" applyBorder="1" applyAlignment="1" applyProtection="1">
      <alignment vertical="center"/>
    </xf>
    <xf numFmtId="14"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vertical="center"/>
      <protection locked="0"/>
    </xf>
    <xf numFmtId="0" fontId="1" fillId="0" borderId="1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2" fillId="8" borderId="16" xfId="0" applyNumberFormat="1" applyFont="1" applyFill="1" applyBorder="1" applyAlignment="1">
      <alignment horizontal="center" vertical="center" wrapText="1"/>
    </xf>
    <xf numFmtId="0" fontId="2" fillId="8" borderId="17" xfId="0" applyNumberFormat="1" applyFont="1" applyFill="1" applyBorder="1" applyAlignment="1">
      <alignment horizontal="center" vertical="center" wrapText="1"/>
    </xf>
    <xf numFmtId="0" fontId="2" fillId="8" borderId="18" xfId="0" applyNumberFormat="1"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6" borderId="19" xfId="0" applyNumberFormat="1"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10" borderId="15"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6" fillId="3" borderId="0" xfId="0" applyFont="1" applyFill="1"/>
    <xf numFmtId="0" fontId="6" fillId="2" borderId="2" xfId="0" applyFont="1" applyFill="1" applyBorder="1"/>
    <xf numFmtId="0" fontId="6" fillId="2" borderId="0" xfId="0" applyFont="1" applyFill="1" applyBorder="1"/>
    <xf numFmtId="0" fontId="6" fillId="2" borderId="3" xfId="0" applyFont="1" applyFill="1" applyBorder="1"/>
    <xf numFmtId="0" fontId="9" fillId="2" borderId="2" xfId="0" applyFont="1" applyFill="1" applyBorder="1" applyAlignment="1">
      <alignment vertical="center"/>
    </xf>
    <xf numFmtId="0" fontId="10" fillId="4" borderId="0" xfId="0" applyFont="1" applyFill="1" applyBorder="1" applyAlignment="1">
      <alignment vertical="center"/>
    </xf>
    <xf numFmtId="0" fontId="1" fillId="4" borderId="0" xfId="0" applyFont="1" applyFill="1" applyBorder="1" applyAlignment="1">
      <alignment vertical="center"/>
    </xf>
    <xf numFmtId="0" fontId="9" fillId="4" borderId="0" xfId="0" applyFont="1" applyFill="1" applyBorder="1" applyAlignment="1">
      <alignment vertical="center"/>
    </xf>
    <xf numFmtId="0" fontId="6" fillId="4" borderId="0" xfId="0" applyFont="1" applyFill="1" applyBorder="1" applyAlignment="1">
      <alignment vertical="center"/>
    </xf>
    <xf numFmtId="0" fontId="6" fillId="2" borderId="3" xfId="0" applyFont="1" applyFill="1" applyBorder="1" applyAlignment="1">
      <alignment vertical="center"/>
    </xf>
    <xf numFmtId="0" fontId="11" fillId="3" borderId="0" xfId="0" applyFont="1" applyFill="1" applyAlignment="1">
      <alignment vertical="center"/>
    </xf>
    <xf numFmtId="0" fontId="12" fillId="3" borderId="0" xfId="0" applyFont="1" applyFill="1" applyAlignment="1">
      <alignment vertical="center"/>
    </xf>
    <xf numFmtId="0" fontId="6" fillId="3" borderId="0" xfId="0" applyFont="1" applyFill="1" applyAlignment="1">
      <alignment vertical="center"/>
    </xf>
    <xf numFmtId="0" fontId="15" fillId="2" borderId="3" xfId="0" applyFont="1" applyFill="1" applyBorder="1" applyAlignment="1">
      <alignment vertical="center"/>
    </xf>
    <xf numFmtId="0" fontId="16" fillId="2" borderId="2" xfId="0" applyFont="1" applyFill="1" applyBorder="1"/>
    <xf numFmtId="0" fontId="16" fillId="2" borderId="3" xfId="0" applyFont="1" applyFill="1" applyBorder="1"/>
    <xf numFmtId="0" fontId="16" fillId="3" borderId="0" xfId="0" applyFont="1" applyFill="1"/>
    <xf numFmtId="0" fontId="1" fillId="2" borderId="2" xfId="0" applyFont="1" applyFill="1" applyBorder="1"/>
    <xf numFmtId="0" fontId="1" fillId="2" borderId="3" xfId="0" applyFont="1" applyFill="1" applyBorder="1"/>
    <xf numFmtId="0" fontId="1" fillId="3" borderId="0" xfId="0" applyFont="1" applyFill="1"/>
    <xf numFmtId="0" fontId="6" fillId="2" borderId="4" xfId="0" applyFont="1" applyFill="1" applyBorder="1"/>
    <xf numFmtId="0" fontId="6" fillId="2" borderId="5" xfId="0" applyFont="1" applyFill="1" applyBorder="1"/>
    <xf numFmtId="0" fontId="6" fillId="2" borderId="6" xfId="0" applyFont="1" applyFill="1" applyBorder="1"/>
    <xf numFmtId="9" fontId="6" fillId="3" borderId="0" xfId="0" applyNumberFormat="1" applyFont="1" applyFill="1"/>
    <xf numFmtId="0" fontId="6" fillId="2" borderId="0" xfId="0" applyFont="1" applyFill="1"/>
    <xf numFmtId="0" fontId="2" fillId="9"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4" fontId="1" fillId="0" borderId="8"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164" fontId="17" fillId="5" borderId="0" xfId="0" applyNumberFormat="1" applyFont="1" applyFill="1" applyBorder="1" applyAlignment="1">
      <alignment horizontal="left" vertical="top" wrapText="1"/>
    </xf>
    <xf numFmtId="0" fontId="6" fillId="2" borderId="0" xfId="0" applyFont="1" applyFill="1" applyBorder="1" applyAlignment="1">
      <alignment horizontal="center" vertical="center" wrapText="1"/>
    </xf>
    <xf numFmtId="0" fontId="16" fillId="2" borderId="0" xfId="0" applyFont="1" applyFill="1" applyBorder="1" applyAlignment="1">
      <alignment horizontal="center"/>
    </xf>
    <xf numFmtId="0" fontId="6" fillId="2" borderId="0" xfId="0" applyFont="1" applyFill="1" applyBorder="1" applyAlignment="1">
      <alignment horizontal="justify" vertical="center" wrapText="1"/>
    </xf>
  </cellXfs>
  <cellStyles count="3">
    <cellStyle name="Hipervínculo" xfId="2" builtinId="8"/>
    <cellStyle name="Moneda [0]" xfId="1" builtinId="7"/>
    <cellStyle name="Normal" xfId="0" builtinId="0"/>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Requerimient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255951</xdr:colOff>
      <xdr:row>0</xdr:row>
      <xdr:rowOff>115528</xdr:rowOff>
    </xdr:from>
    <xdr:to>
      <xdr:col>0</xdr:col>
      <xdr:colOff>763684</xdr:colOff>
      <xdr:row>2</xdr:row>
      <xdr:rowOff>112059</xdr:rowOff>
    </xdr:to>
    <xdr:pic>
      <xdr:nvPicPr>
        <xdr:cNvPr id="4" name="Imagen 3" descr="ICBFNEW">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bwMode="auto">
        <a:xfrm>
          <a:off x="1242069" y="115528"/>
          <a:ext cx="507733" cy="758531"/>
        </a:xfrm>
        <a:prstGeom prst="rect">
          <a:avLst/>
        </a:prstGeom>
        <a:noFill/>
        <a:ln w="9525">
          <a:noFill/>
          <a:miter lim="800000"/>
          <a:headEnd/>
          <a:tailEnd/>
        </a:ln>
      </xdr:spPr>
    </xdr:pic>
    <xdr:clientData/>
  </xdr:twoCellAnchor>
  <xdr:twoCellAnchor editAs="oneCell">
    <xdr:from>
      <xdr:col>4</xdr:col>
      <xdr:colOff>156881</xdr:colOff>
      <xdr:row>402</xdr:row>
      <xdr:rowOff>56029</xdr:rowOff>
    </xdr:from>
    <xdr:to>
      <xdr:col>7</xdr:col>
      <xdr:colOff>833053</xdr:colOff>
      <xdr:row>406</xdr:row>
      <xdr:rowOff>123922</xdr:rowOff>
    </xdr:to>
    <xdr:pic>
      <xdr:nvPicPr>
        <xdr:cNvPr id="3" name="Imagen 2">
          <a:extLst>
            <a:ext uri="{FF2B5EF4-FFF2-40B4-BE49-F238E27FC236}">
              <a16:creationId xmlns:a16="http://schemas.microsoft.com/office/drawing/2014/main" id="{EB6C76DE-1C9A-441A-B541-C8A8266402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07205" y="64545882"/>
          <a:ext cx="7287642" cy="695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7</xdr:row>
      <xdr:rowOff>0</xdr:rowOff>
    </xdr:from>
    <xdr:to>
      <xdr:col>2</xdr:col>
      <xdr:colOff>638175</xdr:colOff>
      <xdr:row>8</xdr:row>
      <xdr:rowOff>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276225" y="942975"/>
          <a:ext cx="762000" cy="211667"/>
        </a:xfrm>
        <a:prstGeom prst="roundRect">
          <a:avLst/>
        </a:prstGeom>
        <a:solidFill>
          <a:schemeClr val="accent6">
            <a:lumMod val="75000"/>
          </a:schemeClr>
        </a:solidFill>
      </xdr:spPr>
      <xdr:style>
        <a:lnRef idx="0">
          <a:schemeClr val="accent6"/>
        </a:lnRef>
        <a:fillRef idx="3">
          <a:schemeClr val="accent6"/>
        </a:fillRef>
        <a:effectRef idx="3">
          <a:schemeClr val="accent6"/>
        </a:effectRef>
        <a:fontRef idx="minor">
          <a:schemeClr val="lt1"/>
        </a:fontRef>
      </xdr:style>
      <xdr:txBody>
        <a:bodyPr vertOverflow="clip" horzOverflow="clip" lIns="0" tIns="0" rIns="0" bIns="0" rtlCol="0" anchor="ctr" anchorCtr="0"/>
        <a:lstStyle/>
        <a:p>
          <a:pPr algn="ctr"/>
          <a:r>
            <a:rPr lang="es-CO" sz="800"/>
            <a:t>V</a:t>
          </a:r>
          <a:r>
            <a:rPr lang="x-none" sz="800"/>
            <a:t>olver</a:t>
          </a:r>
          <a:r>
            <a:rPr lang="x-none" sz="800" baseline="0"/>
            <a:t> </a:t>
          </a:r>
          <a:r>
            <a:rPr lang="es-CO" sz="800" baseline="0"/>
            <a:t>a la base</a:t>
          </a:r>
          <a:endParaRPr lang="es-CO" sz="800"/>
        </a:p>
      </xdr:txBody>
    </xdr:sp>
    <xdr:clientData/>
  </xdr:twoCellAnchor>
  <xdr:twoCellAnchor editAs="oneCell">
    <xdr:from>
      <xdr:col>0</xdr:col>
      <xdr:colOff>105833</xdr:colOff>
      <xdr:row>0</xdr:row>
      <xdr:rowOff>130737</xdr:rowOff>
    </xdr:from>
    <xdr:to>
      <xdr:col>0</xdr:col>
      <xdr:colOff>648758</xdr:colOff>
      <xdr:row>2</xdr:row>
      <xdr:rowOff>251884</xdr:rowOff>
    </xdr:to>
    <xdr:pic>
      <xdr:nvPicPr>
        <xdr:cNvPr id="4" name="Imagen 3" descr="ICBFNEW">
          <a:extLst>
            <a:ext uri="{FF2B5EF4-FFF2-40B4-BE49-F238E27FC236}">
              <a16:creationId xmlns:a16="http://schemas.microsoft.com/office/drawing/2014/main" id="{65F9402A-E1B2-4F66-A704-12D4F41FC7AA}"/>
            </a:ext>
          </a:extLst>
        </xdr:cNvPr>
        <xdr:cNvPicPr/>
      </xdr:nvPicPr>
      <xdr:blipFill>
        <a:blip xmlns:r="http://schemas.openxmlformats.org/officeDocument/2006/relationships" r:embed="rId2"/>
        <a:srcRect/>
        <a:stretch>
          <a:fillRect/>
        </a:stretch>
      </xdr:blipFill>
      <xdr:spPr bwMode="auto">
        <a:xfrm>
          <a:off x="105833" y="130737"/>
          <a:ext cx="542925" cy="756147"/>
        </a:xfrm>
        <a:prstGeom prst="rect">
          <a:avLst/>
        </a:prstGeom>
        <a:noFill/>
        <a:ln w="9525">
          <a:noFill/>
          <a:miter lim="800000"/>
          <a:headEnd/>
          <a:tailEnd/>
        </a:ln>
      </xdr:spPr>
    </xdr:pic>
    <xdr:clientData/>
  </xdr:twoCellAnchor>
  <xdr:twoCellAnchor editAs="oneCell">
    <xdr:from>
      <xdr:col>3</xdr:col>
      <xdr:colOff>247650</xdr:colOff>
      <xdr:row>43</xdr:row>
      <xdr:rowOff>9525</xdr:rowOff>
    </xdr:from>
    <xdr:to>
      <xdr:col>13</xdr:col>
      <xdr:colOff>391542</xdr:colOff>
      <xdr:row>46</xdr:row>
      <xdr:rowOff>162022</xdr:rowOff>
    </xdr:to>
    <xdr:pic>
      <xdr:nvPicPr>
        <xdr:cNvPr id="5" name="Imagen 4">
          <a:extLst>
            <a:ext uri="{FF2B5EF4-FFF2-40B4-BE49-F238E27FC236}">
              <a16:creationId xmlns:a16="http://schemas.microsoft.com/office/drawing/2014/main" id="{B18CEDBA-F022-472C-B2F8-FED0C504E98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0775" y="84201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6%20Proteccion%20-%20ICBF\2020\Directorio\Directorio%20nacional%20de%20entidades%20contratista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Depuracio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91-150-1</v>
          </cell>
          <cell r="C2" t="str">
            <v>Amazonas</v>
          </cell>
          <cell r="D2" t="str">
            <v>Fundación MUNAY</v>
          </cell>
          <cell r="E2" t="str">
            <v>900276174-2</v>
          </cell>
          <cell r="F2" t="str">
            <v>Ramon Nonato Arroyave Giraldo</v>
          </cell>
          <cell r="G2" t="str">
            <v>Casa del menor</v>
          </cell>
          <cell r="H2" t="str">
            <v>Carrera 5 No. 15-40</v>
          </cell>
          <cell r="I2" t="str">
            <v>Leticia</v>
          </cell>
          <cell r="J2" t="str">
            <v>Leticia</v>
          </cell>
          <cell r="K2"/>
          <cell r="L2" t="str">
            <v>3012579214-3103497754</v>
          </cell>
          <cell r="M2" t="str">
            <v>munayamazonas@gmail.com;fundacionmunay@gmail.com</v>
          </cell>
          <cell r="N2" t="str">
            <v>SRPA</v>
          </cell>
          <cell r="O2" t="str">
            <v>Centro de atención especializada</v>
          </cell>
          <cell r="P2"/>
          <cell r="Q2" t="str">
            <v>SRPA</v>
          </cell>
          <cell r="R2"/>
          <cell r="S2">
            <v>98</v>
          </cell>
          <cell r="T2">
            <v>17</v>
          </cell>
          <cell r="U2"/>
          <cell r="V2">
            <v>43815</v>
          </cell>
          <cell r="W2">
            <v>44015</v>
          </cell>
          <cell r="X2">
            <v>370676190</v>
          </cell>
          <cell r="Y2" t="str">
            <v>Doris Yorleth Ramirez Rodriguez</v>
          </cell>
        </row>
        <row r="3">
          <cell r="B3" t="str">
            <v>91-150-2</v>
          </cell>
          <cell r="C3" t="str">
            <v>Amazonas</v>
          </cell>
          <cell r="D3" t="str">
            <v>Fundación MUNAY</v>
          </cell>
          <cell r="E3" t="str">
            <v>900276174-2</v>
          </cell>
          <cell r="F3" t="str">
            <v>Ramon Nonato Arroyave Giraldo</v>
          </cell>
          <cell r="G3" t="str">
            <v>Casa del menor</v>
          </cell>
          <cell r="H3" t="str">
            <v>Carrera 5 No. 15-40</v>
          </cell>
          <cell r="I3" t="str">
            <v>Leticia</v>
          </cell>
          <cell r="J3" t="str">
            <v>Leticia</v>
          </cell>
          <cell r="K3"/>
          <cell r="L3" t="str">
            <v>3012579214-3103497754</v>
          </cell>
          <cell r="M3" t="str">
            <v>munayamazonas@gmail.com;fundacionmunay@gmail.com</v>
          </cell>
          <cell r="N3" t="str">
            <v>SRPA</v>
          </cell>
          <cell r="O3" t="str">
            <v>Centro de internamiento preventivo</v>
          </cell>
          <cell r="P3"/>
          <cell r="Q3" t="str">
            <v>SRPA</v>
          </cell>
          <cell r="R3"/>
          <cell r="S3">
            <v>98</v>
          </cell>
          <cell r="T3">
            <v>8</v>
          </cell>
          <cell r="U3"/>
          <cell r="V3"/>
          <cell r="W3"/>
          <cell r="X3"/>
          <cell r="Y3" t="str">
            <v>Doris Yorleth Ramirez Rodriguez</v>
          </cell>
        </row>
        <row r="4">
          <cell r="B4" t="str">
            <v>91-150-3</v>
          </cell>
          <cell r="C4" t="str">
            <v>Amazonas</v>
          </cell>
          <cell r="D4" t="str">
            <v>Fundación MUNAY</v>
          </cell>
          <cell r="E4" t="str">
            <v>900276174-2</v>
          </cell>
          <cell r="F4" t="str">
            <v>Ramon Nonato Arroyave Giraldo</v>
          </cell>
          <cell r="G4" t="str">
            <v>Casa del menor</v>
          </cell>
          <cell r="H4" t="str">
            <v>Carrera 5 No. 15-40</v>
          </cell>
          <cell r="I4" t="str">
            <v>Leticia</v>
          </cell>
          <cell r="J4" t="str">
            <v>Leticia</v>
          </cell>
          <cell r="K4"/>
          <cell r="L4" t="str">
            <v>3012579214-3103497754</v>
          </cell>
          <cell r="M4" t="str">
            <v>munayamazonas@gmail.com;fundacionmunay@gmail.com</v>
          </cell>
          <cell r="N4" t="str">
            <v>SRPA</v>
          </cell>
          <cell r="O4" t="str">
            <v>Centro transitorio</v>
          </cell>
          <cell r="P4"/>
          <cell r="Q4" t="str">
            <v>SRPA</v>
          </cell>
          <cell r="R4"/>
          <cell r="S4">
            <v>98</v>
          </cell>
          <cell r="T4">
            <v>2</v>
          </cell>
          <cell r="U4"/>
          <cell r="V4"/>
          <cell r="W4"/>
          <cell r="X4"/>
          <cell r="Y4" t="str">
            <v>Doris Yorleth Ramirez Rodriguez</v>
          </cell>
        </row>
        <row r="5">
          <cell r="B5" t="str">
            <v>91-150-4</v>
          </cell>
          <cell r="C5" t="str">
            <v>Amazonas</v>
          </cell>
          <cell r="D5" t="str">
            <v>Fundación MUNAY</v>
          </cell>
          <cell r="E5" t="str">
            <v>900276174-2</v>
          </cell>
          <cell r="F5" t="str">
            <v>Ramon Nonato Arroyave Giraldo</v>
          </cell>
          <cell r="G5" t="str">
            <v>Casa del menor</v>
          </cell>
          <cell r="H5" t="str">
            <v>Carrera 5 No. 15-40</v>
          </cell>
          <cell r="I5" t="str">
            <v>Leticia</v>
          </cell>
          <cell r="J5" t="str">
            <v>Leticia</v>
          </cell>
          <cell r="K5"/>
          <cell r="L5" t="str">
            <v>3012579214-3103497754</v>
          </cell>
          <cell r="M5" t="str">
            <v>munayamazonas@gmail.com;fundacionmunay@gmail.com</v>
          </cell>
          <cell r="N5" t="str">
            <v>SRPA</v>
          </cell>
          <cell r="O5" t="str">
            <v>Intervención de apoyo RAJ</v>
          </cell>
          <cell r="P5"/>
          <cell r="Q5" t="str">
            <v>RAJ</v>
          </cell>
          <cell r="R5"/>
          <cell r="S5">
            <v>99</v>
          </cell>
          <cell r="T5">
            <v>20</v>
          </cell>
          <cell r="U5"/>
          <cell r="V5">
            <v>43815</v>
          </cell>
          <cell r="W5">
            <v>44135</v>
          </cell>
          <cell r="X5">
            <v>154438102</v>
          </cell>
          <cell r="Y5" t="str">
            <v>Doris Yorleth Ramirez Rodriguez</v>
          </cell>
        </row>
        <row r="6">
          <cell r="B6" t="str">
            <v>91-150-5</v>
          </cell>
          <cell r="C6" t="str">
            <v>Amazonas</v>
          </cell>
          <cell r="D6" t="str">
            <v>Fundación MUNAY</v>
          </cell>
          <cell r="E6" t="str">
            <v>900276174-2</v>
          </cell>
          <cell r="F6" t="str">
            <v>Ramon Nonato Arroyave Giraldo</v>
          </cell>
          <cell r="G6" t="str">
            <v>Casa del menor</v>
          </cell>
          <cell r="H6" t="str">
            <v>Carrera 5 No. 15-40</v>
          </cell>
          <cell r="I6" t="str">
            <v>Leticia</v>
          </cell>
          <cell r="J6" t="str">
            <v>Leticia</v>
          </cell>
          <cell r="K6"/>
          <cell r="L6" t="str">
            <v>3012579214-3103497754</v>
          </cell>
          <cell r="M6" t="str">
            <v>munayamazonas@gmail.com;fundacionmunay@gmail.com</v>
          </cell>
          <cell r="N6" t="str">
            <v>SRPA</v>
          </cell>
          <cell r="O6" t="str">
            <v>Libertad vigilada – asistida</v>
          </cell>
          <cell r="P6"/>
          <cell r="Q6" t="str">
            <v>SRPA</v>
          </cell>
          <cell r="R6"/>
          <cell r="S6">
            <v>99</v>
          </cell>
          <cell r="T6">
            <v>17</v>
          </cell>
          <cell r="U6"/>
          <cell r="V6"/>
          <cell r="W6"/>
          <cell r="X6"/>
          <cell r="Y6" t="str">
            <v>Doris Yorleth Ramirez Rodriguez</v>
          </cell>
        </row>
        <row r="7">
          <cell r="B7" t="str">
            <v>05-65-6</v>
          </cell>
          <cell r="C7" t="str">
            <v>Antioquia</v>
          </cell>
          <cell r="D7" t="str">
            <v>Corporación Hogar</v>
          </cell>
          <cell r="E7" t="str">
            <v>800190245-3</v>
          </cell>
          <cell r="F7" t="str">
            <v>Mercedes Lucía Pereira Yepes</v>
          </cell>
          <cell r="G7" t="str">
            <v>-</v>
          </cell>
          <cell r="H7" t="str">
            <v>Carrera 41 No. 46-111</v>
          </cell>
          <cell r="I7" t="str">
            <v>Medellín</v>
          </cell>
          <cell r="J7" t="str">
            <v>Nororiental</v>
          </cell>
          <cell r="K7" t="str">
            <v>2181827 - 2394408</v>
          </cell>
          <cell r="L7"/>
          <cell r="M7" t="str">
            <v>trabajosocial@corporacionhogar.org.co;info@corporacionhogar.org.co</v>
          </cell>
          <cell r="N7" t="str">
            <v>SRD</v>
          </cell>
          <cell r="O7" t="str">
            <v>Internado</v>
          </cell>
          <cell r="P7"/>
          <cell r="Q7" t="str">
            <v>Vulneración</v>
          </cell>
          <cell r="R7"/>
          <cell r="S7">
            <v>722</v>
          </cell>
          <cell r="T7">
            <v>50</v>
          </cell>
          <cell r="U7"/>
          <cell r="V7">
            <v>43815</v>
          </cell>
          <cell r="W7">
            <v>44135</v>
          </cell>
          <cell r="X7">
            <v>740234175</v>
          </cell>
          <cell r="Y7" t="str">
            <v>Danis Astrid Muñoz Segura</v>
          </cell>
        </row>
        <row r="8">
          <cell r="B8" t="str">
            <v>05-59-7</v>
          </cell>
          <cell r="C8" t="str">
            <v>Antioquia</v>
          </cell>
          <cell r="D8" t="str">
            <v>Corporación Creser</v>
          </cell>
          <cell r="E8" t="str">
            <v>811006057-9</v>
          </cell>
          <cell r="F8" t="str">
            <v>Luz Patricia Velez Muñoz</v>
          </cell>
          <cell r="G8" t="str">
            <v>Consumo femenino</v>
          </cell>
          <cell r="H8" t="str">
            <v>Calle 64 No. 50A-66</v>
          </cell>
          <cell r="I8" t="str">
            <v>Medellín</v>
          </cell>
          <cell r="J8" t="str">
            <v>Nororiental</v>
          </cell>
          <cell r="K8">
            <v>2112013</v>
          </cell>
          <cell r="L8">
            <v>3105179846</v>
          </cell>
          <cell r="M8" t="str">
            <v>Creser.mixto@gmail.com;cresercorporacion@gmail.com</v>
          </cell>
          <cell r="N8" t="str">
            <v>SRD</v>
          </cell>
          <cell r="O8" t="str">
            <v>Internado</v>
          </cell>
          <cell r="P8"/>
          <cell r="Q8" t="str">
            <v>Consumo SPA</v>
          </cell>
          <cell r="R8"/>
          <cell r="S8">
            <v>723</v>
          </cell>
          <cell r="T8">
            <v>54</v>
          </cell>
          <cell r="U8"/>
          <cell r="V8">
            <v>43815</v>
          </cell>
          <cell r="W8">
            <v>44135</v>
          </cell>
          <cell r="X8">
            <v>1436054300</v>
          </cell>
          <cell r="Y8" t="str">
            <v>Danis Astrid Muñoz Segura</v>
          </cell>
        </row>
        <row r="9">
          <cell r="B9" t="str">
            <v>05-59-8</v>
          </cell>
          <cell r="C9" t="str">
            <v>Antioquia</v>
          </cell>
          <cell r="D9" t="str">
            <v>Corporación Creser</v>
          </cell>
          <cell r="E9" t="str">
            <v>811006057-9</v>
          </cell>
          <cell r="F9" t="str">
            <v>Luz Patricia Velez Muñoz</v>
          </cell>
          <cell r="G9" t="str">
            <v>Masculino</v>
          </cell>
          <cell r="H9" t="str">
            <v>Carrera 50C No. 59-71 Prado Centro</v>
          </cell>
          <cell r="I9" t="str">
            <v>Medellín</v>
          </cell>
          <cell r="J9" t="str">
            <v>Nororiental</v>
          </cell>
          <cell r="K9">
            <v>2926457</v>
          </cell>
          <cell r="L9">
            <v>3105179846</v>
          </cell>
          <cell r="M9" t="str">
            <v>creser.colores@gmail.com</v>
          </cell>
          <cell r="N9" t="str">
            <v>SRD</v>
          </cell>
          <cell r="O9" t="str">
            <v>Internado</v>
          </cell>
          <cell r="P9"/>
          <cell r="Q9" t="str">
            <v>Consumo SPA</v>
          </cell>
          <cell r="R9"/>
          <cell r="S9">
            <v>723</v>
          </cell>
          <cell r="T9">
            <v>43</v>
          </cell>
          <cell r="U9"/>
          <cell r="V9"/>
          <cell r="W9"/>
          <cell r="X9"/>
          <cell r="Y9" t="str">
            <v>Danis Astrid Muñoz Segura</v>
          </cell>
        </row>
        <row r="10">
          <cell r="B10" t="str">
            <v>05-1-9</v>
          </cell>
          <cell r="C10" t="str">
            <v>Antioquia</v>
          </cell>
          <cell r="D10" t="str">
            <v>Acarpin hogar de niñez y juventud</v>
          </cell>
          <cell r="E10" t="str">
            <v>890980435-3</v>
          </cell>
          <cell r="F10" t="str">
            <v>Mario Hernan Correa Robledo</v>
          </cell>
          <cell r="G10" t="str">
            <v>-</v>
          </cell>
          <cell r="H10" t="str">
            <v>Calle 50 No. 31-49 Barrio San Juan</v>
          </cell>
          <cell r="I10" t="str">
            <v>Copacabana</v>
          </cell>
          <cell r="J10" t="str">
            <v>Aburra Norte</v>
          </cell>
          <cell r="K10" t="str">
            <v>4534623 - 2743086-2741583</v>
          </cell>
          <cell r="L10"/>
          <cell r="M10" t="str">
            <v>coordinacion@acarpin.org;contactenos@acarpin.org</v>
          </cell>
          <cell r="N10" t="str">
            <v>SRD</v>
          </cell>
          <cell r="O10" t="str">
            <v>Internado</v>
          </cell>
          <cell r="P10"/>
          <cell r="Q10" t="str">
            <v>Vulneración</v>
          </cell>
          <cell r="R10"/>
          <cell r="S10">
            <v>724</v>
          </cell>
          <cell r="T10">
            <v>51</v>
          </cell>
          <cell r="U10"/>
          <cell r="V10">
            <v>43815</v>
          </cell>
          <cell r="W10">
            <v>44135</v>
          </cell>
          <cell r="X10">
            <v>755038859</v>
          </cell>
          <cell r="Y10" t="str">
            <v>Johana Milena Rodriguez Sánchez</v>
          </cell>
        </row>
        <row r="11">
          <cell r="B11" t="str">
            <v>05-56-10</v>
          </cell>
          <cell r="C11" t="str">
            <v>Antioquia</v>
          </cell>
          <cell r="D11" t="str">
            <v>Corporación casa de María y el niño</v>
          </cell>
          <cell r="E11" t="str">
            <v>890984210-1</v>
          </cell>
          <cell r="F11" t="str">
            <v>Andres Guillermo Castillo Sanfeliu</v>
          </cell>
          <cell r="G11" t="str">
            <v>-</v>
          </cell>
          <cell r="H11" t="str">
            <v>Calle 9A sur No. 25-422</v>
          </cell>
          <cell r="I11" t="str">
            <v>Medellín</v>
          </cell>
          <cell r="J11" t="str">
            <v>Nororiental</v>
          </cell>
          <cell r="K11">
            <v>2686112</v>
          </cell>
          <cell r="L11">
            <v>3148895432</v>
          </cell>
          <cell r="M11" t="str">
            <v>andres.castillo@casademaria.co;recepcion@casademaria.co</v>
          </cell>
          <cell r="N11" t="str">
            <v>SRD</v>
          </cell>
          <cell r="O11" t="str">
            <v>Internado</v>
          </cell>
          <cell r="P11"/>
          <cell r="Q11" t="str">
            <v>Vulneración</v>
          </cell>
          <cell r="R11"/>
          <cell r="S11">
            <v>725</v>
          </cell>
          <cell r="T11">
            <v>61</v>
          </cell>
          <cell r="U11"/>
          <cell r="V11">
            <v>43815</v>
          </cell>
          <cell r="W11">
            <v>44135</v>
          </cell>
          <cell r="X11">
            <v>979859470</v>
          </cell>
          <cell r="Y11" t="str">
            <v>Danis Astrid Muñoz Segura</v>
          </cell>
        </row>
        <row r="12">
          <cell r="B12" t="str">
            <v>05-213-11</v>
          </cell>
          <cell r="C12" t="str">
            <v>Antioquia</v>
          </cell>
          <cell r="D12" t="str">
            <v>Hogar la Colina Amigó</v>
          </cell>
          <cell r="E12" t="str">
            <v>811013753-6</v>
          </cell>
          <cell r="F12" t="str">
            <v>Amparo Ospina Cifuentes</v>
          </cell>
          <cell r="G12" t="str">
            <v>-</v>
          </cell>
          <cell r="H12" t="str">
            <v>Carrera 55 No. 110-76 sur vereda el cano</v>
          </cell>
          <cell r="I12" t="str">
            <v>Caldas</v>
          </cell>
          <cell r="J12" t="str">
            <v>Aburra Sur</v>
          </cell>
          <cell r="K12" t="str">
            <v>2781991 ext 104-106, 2781717</v>
          </cell>
          <cell r="L12">
            <v>3147316022</v>
          </cell>
          <cell r="M12" t="str">
            <v>colinaamigo@une.net.co;psicosocialcolina@gmail.com</v>
          </cell>
          <cell r="N12" t="str">
            <v>SRD</v>
          </cell>
          <cell r="O12" t="str">
            <v>Internado</v>
          </cell>
          <cell r="P12"/>
          <cell r="Q12" t="str">
            <v>Vulneración</v>
          </cell>
          <cell r="R12"/>
          <cell r="S12">
            <v>726</v>
          </cell>
          <cell r="T12">
            <v>80</v>
          </cell>
          <cell r="U12"/>
          <cell r="V12">
            <v>43815</v>
          </cell>
          <cell r="W12">
            <v>44135</v>
          </cell>
          <cell r="X12">
            <v>1184374680</v>
          </cell>
          <cell r="Y12" t="str">
            <v>Danis Astrid Muñoz Segura</v>
          </cell>
        </row>
        <row r="13">
          <cell r="B13" t="str">
            <v>05-140-12</v>
          </cell>
          <cell r="C13" t="str">
            <v>Antioquia</v>
          </cell>
          <cell r="D13" t="str">
            <v>Fundación la casita de Nicolás</v>
          </cell>
          <cell r="E13" t="str">
            <v>890983748-7</v>
          </cell>
          <cell r="F13" t="str">
            <v>Pilar Maria De Chiquinquira Gomez De Tamayo</v>
          </cell>
          <cell r="G13" t="str">
            <v>-</v>
          </cell>
          <cell r="H13" t="str">
            <v>Carrera 50 No. 65-23</v>
          </cell>
          <cell r="I13" t="str">
            <v>Medellín</v>
          </cell>
          <cell r="J13" t="str">
            <v>Nororiental</v>
          </cell>
          <cell r="K13">
            <v>3222124</v>
          </cell>
          <cell r="L13">
            <v>3155378583</v>
          </cell>
          <cell r="M13" t="str">
            <v>lacasitanicolas@une.net.co;administracion@lacasitadenicolas.org</v>
          </cell>
          <cell r="N13" t="str">
            <v>SRD</v>
          </cell>
          <cell r="O13" t="str">
            <v>Internado</v>
          </cell>
          <cell r="P13"/>
          <cell r="Q13" t="str">
            <v>Vulneración</v>
          </cell>
          <cell r="R13"/>
          <cell r="S13">
            <v>727</v>
          </cell>
          <cell r="T13">
            <v>50</v>
          </cell>
          <cell r="U13"/>
          <cell r="V13">
            <v>43815</v>
          </cell>
          <cell r="W13">
            <v>44135</v>
          </cell>
          <cell r="X13">
            <v>803163500</v>
          </cell>
          <cell r="Y13" t="str">
            <v>Danis Astrid Muñoz Segura</v>
          </cell>
        </row>
        <row r="14">
          <cell r="B14" t="str">
            <v>05-3-13</v>
          </cell>
          <cell r="C14" t="str">
            <v>Antioquia</v>
          </cell>
          <cell r="D14" t="str">
            <v>Aldeas infantiles SOS Colombia</v>
          </cell>
          <cell r="E14" t="str">
            <v>860024041-6</v>
          </cell>
          <cell r="F14" t="str">
            <v>Angela Maria Monica Bibiana Rosales Rodriguez</v>
          </cell>
          <cell r="G14" t="str">
            <v>-</v>
          </cell>
          <cell r="H14" t="str">
            <v>Kilometro 1 via Belen vereda galicia parte baja</v>
          </cell>
          <cell r="I14" t="str">
            <v>Rionegro</v>
          </cell>
          <cell r="J14" t="str">
            <v>Oriente</v>
          </cell>
          <cell r="K14" t="str">
            <v>5626908 -5626925
Fax: +57 – 4- 562 69 25</v>
          </cell>
          <cell r="L14"/>
          <cell r="M14" t="str">
            <v>aura.gutierrez@aldeasinfantiles.org.co</v>
          </cell>
          <cell r="N14" t="str">
            <v>SRD</v>
          </cell>
          <cell r="O14" t="str">
            <v>Casa hogar</v>
          </cell>
          <cell r="P14"/>
          <cell r="Q14" t="str">
            <v>Vulneración</v>
          </cell>
          <cell r="R14"/>
          <cell r="S14">
            <v>728</v>
          </cell>
          <cell r="T14">
            <v>36</v>
          </cell>
          <cell r="U14"/>
          <cell r="V14">
            <v>43815</v>
          </cell>
          <cell r="W14">
            <v>44135</v>
          </cell>
          <cell r="X14">
            <v>398364516</v>
          </cell>
          <cell r="Y14" t="str">
            <v>Danis Astrid Muñoz Segura</v>
          </cell>
        </row>
        <row r="15">
          <cell r="B15" t="str">
            <v>05-79-14</v>
          </cell>
          <cell r="C15" t="str">
            <v>Antioquia</v>
          </cell>
          <cell r="D15" t="str">
            <v>Corporación Superarse</v>
          </cell>
          <cell r="E15" t="str">
            <v>890980939-3</v>
          </cell>
          <cell r="F15" t="str">
            <v>Ana Lucia Palacio Montoya</v>
          </cell>
          <cell r="G15" t="str">
            <v>-</v>
          </cell>
          <cell r="H15" t="str">
            <v>Carrera 31 No. 48-07</v>
          </cell>
          <cell r="I15" t="str">
            <v>Medellín</v>
          </cell>
          <cell r="J15" t="str">
            <v>Noroccidental</v>
          </cell>
          <cell r="K15" t="str">
            <v>4484110 ext 370</v>
          </cell>
          <cell r="L15">
            <v>3164906241</v>
          </cell>
          <cell r="M15" t="str">
            <v>coordinternado@corporacionsuperarse.org</v>
          </cell>
          <cell r="N15" t="str">
            <v>SRD</v>
          </cell>
          <cell r="O15" t="str">
            <v>Internado</v>
          </cell>
          <cell r="P15"/>
          <cell r="Q15" t="str">
            <v>Vulneración</v>
          </cell>
          <cell r="R15"/>
          <cell r="S15">
            <v>729</v>
          </cell>
          <cell r="T15">
            <v>48</v>
          </cell>
          <cell r="U15"/>
          <cell r="V15">
            <v>43815</v>
          </cell>
          <cell r="W15">
            <v>44135</v>
          </cell>
          <cell r="X15">
            <v>710624808</v>
          </cell>
          <cell r="Y15" t="str">
            <v>Jorge Ivan Montoya Velez</v>
          </cell>
        </row>
        <row r="16">
          <cell r="B16" t="str">
            <v>05-31-15</v>
          </cell>
          <cell r="C16" t="str">
            <v>Antioquia</v>
          </cell>
          <cell r="D16" t="str">
            <v>Casa nuestra señora de Chiquinquirá</v>
          </cell>
          <cell r="E16" t="str">
            <v>890905743-8</v>
          </cell>
          <cell r="F16" t="str">
            <v>Beatriz Eugenia Vega Trujillo</v>
          </cell>
          <cell r="G16" t="str">
            <v>-</v>
          </cell>
          <cell r="H16" t="str">
            <v>Diagonal 79 No. 15-75</v>
          </cell>
          <cell r="I16" t="str">
            <v>Medellín</v>
          </cell>
          <cell r="J16" t="str">
            <v>Noroccidental</v>
          </cell>
          <cell r="K16" t="str">
            <v>3422149-3422192</v>
          </cell>
          <cell r="L16"/>
          <cell r="M16" t="str">
            <v>direccion@casadelachinca.org;direccion@casadelachinca.org;comunicaciones@casadelachinca.org</v>
          </cell>
          <cell r="N16" t="str">
            <v>SRD</v>
          </cell>
          <cell r="O16" t="str">
            <v>Internado</v>
          </cell>
          <cell r="P16"/>
          <cell r="Q16" t="str">
            <v>Vulneración</v>
          </cell>
          <cell r="R16"/>
          <cell r="S16">
            <v>730</v>
          </cell>
          <cell r="T16">
            <v>50</v>
          </cell>
          <cell r="U16"/>
          <cell r="V16">
            <v>43815</v>
          </cell>
          <cell r="W16">
            <v>44135</v>
          </cell>
          <cell r="X16">
            <v>740234175</v>
          </cell>
          <cell r="Y16" t="str">
            <v>Jorge Ivan Montoya Velez</v>
          </cell>
        </row>
        <row r="17">
          <cell r="B17" t="str">
            <v>05-79-16</v>
          </cell>
          <cell r="C17" t="str">
            <v>Antioquia</v>
          </cell>
          <cell r="D17" t="str">
            <v>Corporación Superarse</v>
          </cell>
          <cell r="E17" t="str">
            <v>890980939-3</v>
          </cell>
          <cell r="F17" t="str">
            <v>Ana Lucia Palacio Montoya</v>
          </cell>
          <cell r="G17" t="str">
            <v>-</v>
          </cell>
          <cell r="H17" t="str">
            <v>Carrera 41 No. 46-78</v>
          </cell>
          <cell r="I17" t="str">
            <v>Medellín</v>
          </cell>
          <cell r="J17" t="str">
            <v>Noroccidental</v>
          </cell>
          <cell r="K17" t="str">
            <v>4484110 ext 470</v>
          </cell>
          <cell r="L17">
            <v>3117187338</v>
          </cell>
          <cell r="M17" t="str">
            <v>coordexternado@corporacionsuperarse.org</v>
          </cell>
          <cell r="N17" t="str">
            <v>SRD</v>
          </cell>
          <cell r="O17" t="str">
            <v>Externado</v>
          </cell>
          <cell r="P17" t="str">
            <v>Media jornada</v>
          </cell>
          <cell r="Q17" t="str">
            <v>Vulneración</v>
          </cell>
          <cell r="R17"/>
          <cell r="S17">
            <v>731</v>
          </cell>
          <cell r="T17">
            <v>76</v>
          </cell>
          <cell r="U17"/>
          <cell r="V17">
            <v>43815</v>
          </cell>
          <cell r="W17">
            <v>44135</v>
          </cell>
          <cell r="X17">
            <v>411192604</v>
          </cell>
          <cell r="Y17" t="str">
            <v>Jorge Ivan Montoya Velez</v>
          </cell>
        </row>
        <row r="18">
          <cell r="B18" t="str">
            <v>05-48-17</v>
          </cell>
          <cell r="C18" t="str">
            <v>Antioquia</v>
          </cell>
          <cell r="D18" t="str">
            <v>Congregación siervas de Cristo sacerdote - Sagrada familia</v>
          </cell>
          <cell r="E18" t="str">
            <v>860007314-1</v>
          </cell>
          <cell r="F18" t="str">
            <v>Maria Raquel Escalante Castañeda</v>
          </cell>
          <cell r="G18" t="str">
            <v>-</v>
          </cell>
          <cell r="H18" t="str">
            <v>Carrera 49 No. 51-24</v>
          </cell>
          <cell r="I18" t="str">
            <v>Bello</v>
          </cell>
          <cell r="J18" t="str">
            <v>Aburra Norte</v>
          </cell>
          <cell r="K18">
            <v>2753961</v>
          </cell>
          <cell r="L18">
            <v>3008139239</v>
          </cell>
          <cell r="M18" t="str">
            <v>catintegral@hogarjudithjaramillo.org</v>
          </cell>
          <cell r="N18" t="str">
            <v>SRD</v>
          </cell>
          <cell r="O18" t="str">
            <v>Internado</v>
          </cell>
          <cell r="P18"/>
          <cell r="Q18" t="str">
            <v>Vulneración</v>
          </cell>
          <cell r="R18"/>
          <cell r="S18">
            <v>732</v>
          </cell>
          <cell r="T18">
            <v>90</v>
          </cell>
          <cell r="U18"/>
          <cell r="V18">
            <v>43815</v>
          </cell>
          <cell r="W18">
            <v>44135</v>
          </cell>
          <cell r="X18">
            <v>1332421515</v>
          </cell>
          <cell r="Y18" t="str">
            <v>Johana Milena Rodriguez Sánchez</v>
          </cell>
        </row>
        <row r="19">
          <cell r="B19" t="str">
            <v>05-48-18</v>
          </cell>
          <cell r="C19" t="str">
            <v>Antioquia</v>
          </cell>
          <cell r="D19" t="str">
            <v>Congregación siervas de Cristo sacerdote - Sagrada familia</v>
          </cell>
          <cell r="E19" t="str">
            <v>860007314-1</v>
          </cell>
          <cell r="F19" t="str">
            <v>Maria Raquel Escalante Castañeda</v>
          </cell>
          <cell r="G19" t="str">
            <v>-</v>
          </cell>
          <cell r="H19" t="str">
            <v>Calle 61 No. 55A-37 barrio El Chagualo</v>
          </cell>
          <cell r="I19" t="str">
            <v>Medellín</v>
          </cell>
          <cell r="J19" t="str">
            <v>Nororiental</v>
          </cell>
          <cell r="K19">
            <v>4804230</v>
          </cell>
          <cell r="L19">
            <v>3123978043</v>
          </cell>
          <cell r="M19" t="str">
            <v>casadeladivinaprovidencia@gmail.com</v>
          </cell>
          <cell r="N19" t="str">
            <v>SRD</v>
          </cell>
          <cell r="O19" t="str">
            <v>Internado</v>
          </cell>
          <cell r="P19"/>
          <cell r="Q19" t="str">
            <v>Gestantes</v>
          </cell>
          <cell r="R19"/>
          <cell r="S19">
            <v>733</v>
          </cell>
          <cell r="T19">
            <v>80</v>
          </cell>
          <cell r="U19"/>
          <cell r="V19">
            <v>43815</v>
          </cell>
          <cell r="W19">
            <v>44135</v>
          </cell>
          <cell r="X19">
            <v>1198187600</v>
          </cell>
          <cell r="Y19" t="str">
            <v>Danis Astrid Muñoz Segura</v>
          </cell>
        </row>
        <row r="20">
          <cell r="B20" t="str">
            <v>05-63-19</v>
          </cell>
          <cell r="C20" t="str">
            <v>Antioquia</v>
          </cell>
          <cell r="D20" t="str">
            <v>Corporación gente de corazón</v>
          </cell>
          <cell r="E20" t="str">
            <v>900404024-6</v>
          </cell>
          <cell r="F20" t="str">
            <v>Elizabeth Tatiana Tobon Muñoz</v>
          </cell>
          <cell r="G20" t="str">
            <v>-</v>
          </cell>
          <cell r="H20" t="str">
            <v>Carrera 130 No. 34B-71</v>
          </cell>
          <cell r="I20" t="str">
            <v>Medellín</v>
          </cell>
          <cell r="J20" t="str">
            <v>Noroccidental</v>
          </cell>
          <cell r="K20">
            <v>2527759</v>
          </cell>
          <cell r="L20" t="str">
            <v>3172212623-3174268427</v>
          </cell>
          <cell r="M20" t="str">
            <v>gentedecorazon@yahoo.com</v>
          </cell>
          <cell r="N20" t="str">
            <v>SRD</v>
          </cell>
          <cell r="O20" t="str">
            <v>Externado</v>
          </cell>
          <cell r="P20" t="str">
            <v>Media jornada</v>
          </cell>
          <cell r="Q20" t="str">
            <v>Vulneración</v>
          </cell>
          <cell r="R20"/>
          <cell r="S20">
            <v>734</v>
          </cell>
          <cell r="T20">
            <v>100</v>
          </cell>
          <cell r="U20"/>
          <cell r="V20">
            <v>43815</v>
          </cell>
          <cell r="W20">
            <v>44135</v>
          </cell>
          <cell r="X20">
            <v>541042900</v>
          </cell>
          <cell r="Y20" t="str">
            <v>Jorge Ivan Montoya Velez</v>
          </cell>
        </row>
        <row r="21">
          <cell r="B21" t="str">
            <v>05-42-20</v>
          </cell>
          <cell r="C21" t="str">
            <v>Antioquia</v>
          </cell>
          <cell r="D21" t="str">
            <v>Comité privado de asistencia a la niñez - PAN</v>
          </cell>
          <cell r="E21" t="str">
            <v>890980942-6</v>
          </cell>
          <cell r="F21" t="str">
            <v>Diego Fernando Sanchez Trujillo</v>
          </cell>
          <cell r="G21" t="str">
            <v>-</v>
          </cell>
          <cell r="H21" t="str">
            <v>Calle 47 No. 16AA-086</v>
          </cell>
          <cell r="I21" t="str">
            <v>Medellín</v>
          </cell>
          <cell r="J21" t="str">
            <v>Aburra Norte</v>
          </cell>
          <cell r="K21" t="str">
            <v>460 23 62</v>
          </cell>
          <cell r="L21" t="str">
            <v>3127978115-3156693151-2692723</v>
          </cell>
          <cell r="M21" t="str">
            <v>gladis.avendano@comitepan.org;paula.rivillas@comitepan.org </v>
          </cell>
          <cell r="N21" t="str">
            <v>SRD</v>
          </cell>
          <cell r="O21" t="str">
            <v>Internado</v>
          </cell>
          <cell r="P21"/>
          <cell r="Q21" t="str">
            <v>Vulneración</v>
          </cell>
          <cell r="R21"/>
          <cell r="S21">
            <v>735</v>
          </cell>
          <cell r="T21">
            <v>50</v>
          </cell>
          <cell r="U21"/>
          <cell r="V21">
            <v>43815</v>
          </cell>
          <cell r="W21">
            <v>44135</v>
          </cell>
          <cell r="X21">
            <v>740234175</v>
          </cell>
          <cell r="Y21" t="str">
            <v>Johana Milena Rodriguez Sánchez</v>
          </cell>
        </row>
        <row r="22">
          <cell r="B22" t="str">
            <v>05-220-21</v>
          </cell>
          <cell r="C22" t="str">
            <v>Antioquia</v>
          </cell>
          <cell r="D22" t="str">
            <v>Instituto de capacitación los Alamos - INCLA</v>
          </cell>
          <cell r="E22" t="str">
            <v>890982356-9</v>
          </cell>
          <cell r="F22" t="str">
            <v>Erika Coronel Gonzalez</v>
          </cell>
          <cell r="G22" t="str">
            <v>-</v>
          </cell>
          <cell r="H22" t="str">
            <v>Calle 27 No. 62A-02</v>
          </cell>
          <cell r="I22" t="str">
            <v>Itagui</v>
          </cell>
          <cell r="J22" t="str">
            <v>Aburra Sur</v>
          </cell>
          <cell r="K22">
            <v>3094242</v>
          </cell>
          <cell r="L22">
            <v>3154973211</v>
          </cell>
          <cell r="M22" t="str">
            <v>coordinacion.hogares@losalamos.org.co;direccionatencion@losalamos.org.co</v>
          </cell>
          <cell r="N22" t="str">
            <v>SRD</v>
          </cell>
          <cell r="O22" t="str">
            <v>Hogar sustituto entidad</v>
          </cell>
          <cell r="P22"/>
          <cell r="Q22" t="str">
            <v>Vulneración - Discapacidad</v>
          </cell>
          <cell r="R22"/>
          <cell r="S22">
            <v>736</v>
          </cell>
          <cell r="T22">
            <v>700</v>
          </cell>
          <cell r="U22"/>
          <cell r="V22">
            <v>43815</v>
          </cell>
          <cell r="W22">
            <v>44135</v>
          </cell>
          <cell r="X22">
            <v>11708380950</v>
          </cell>
          <cell r="Y22" t="str">
            <v>Sandra Milena Martinez</v>
          </cell>
        </row>
        <row r="23">
          <cell r="B23" t="str">
            <v>05-39-22</v>
          </cell>
          <cell r="C23" t="str">
            <v>Antioquia</v>
          </cell>
          <cell r="D23" t="str">
            <v>Clínica del oriente - Corporación para la salud mental</v>
          </cell>
          <cell r="E23" t="str">
            <v>900271660-8</v>
          </cell>
          <cell r="F23" t="str">
            <v>Ramón Eduardo Lopera Lopera</v>
          </cell>
          <cell r="G23" t="str">
            <v>-</v>
          </cell>
          <cell r="H23" t="str">
            <v>Via La Ceja - Rionegro kilometro 3 - Vereda San Miguel - sector El Yarumo - finca La Palestina</v>
          </cell>
          <cell r="I23" t="str">
            <v>La Ceja</v>
          </cell>
          <cell r="J23" t="str">
            <v>Oriente</v>
          </cell>
          <cell r="K23" t="str">
            <v>5631769-5618961-4602350</v>
          </cell>
          <cell r="L23"/>
          <cell r="M23" t="str">
            <v>clinicadeloriente@gmail.com;ramonlopera@hotmail.com</v>
          </cell>
          <cell r="N23" t="str">
            <v>SRD</v>
          </cell>
          <cell r="O23" t="str">
            <v>Internado</v>
          </cell>
          <cell r="P23"/>
          <cell r="Q23" t="str">
            <v>Discapacidad</v>
          </cell>
          <cell r="R23" t="str">
            <v>Mental psicosocial</v>
          </cell>
          <cell r="S23">
            <v>737</v>
          </cell>
          <cell r="T23">
            <v>130</v>
          </cell>
          <cell r="U23"/>
          <cell r="V23">
            <v>43815</v>
          </cell>
          <cell r="W23">
            <v>44135</v>
          </cell>
          <cell r="X23">
            <v>6138096500</v>
          </cell>
          <cell r="Y23" t="str">
            <v>Sandra Milena Martinez</v>
          </cell>
        </row>
        <row r="24">
          <cell r="B24" t="str">
            <v>05-39-23</v>
          </cell>
          <cell r="C24" t="str">
            <v>Antioquia</v>
          </cell>
          <cell r="D24" t="str">
            <v>Clínica del oriente - Corporación para la salud mental</v>
          </cell>
          <cell r="E24" t="str">
            <v>900271660-8</v>
          </cell>
          <cell r="F24" t="str">
            <v>Ramón Eduardo Lopera Lopera</v>
          </cell>
          <cell r="G24" t="str">
            <v>-</v>
          </cell>
          <cell r="H24" t="str">
            <v>Kilometro 6 via Rionegro - El Carmen de Viboral - Vereda Cristo Rey - Finca Santa Ana</v>
          </cell>
          <cell r="I24" t="str">
            <v>El Carmen De Viboral</v>
          </cell>
          <cell r="J24" t="str">
            <v>Oriente</v>
          </cell>
          <cell r="K24">
            <v>4602350</v>
          </cell>
          <cell r="L24"/>
          <cell r="M24" t="str">
            <v>clinicadeloriente@gmail.com;ramonlopera@hotmail.com</v>
          </cell>
          <cell r="N24" t="str">
            <v>SRD</v>
          </cell>
          <cell r="O24" t="str">
            <v>Internado</v>
          </cell>
          <cell r="P24"/>
          <cell r="Q24" t="str">
            <v>Discapacidad</v>
          </cell>
          <cell r="R24" t="str">
            <v>Mental psicosocial</v>
          </cell>
          <cell r="S24">
            <v>737</v>
          </cell>
          <cell r="T24">
            <v>120</v>
          </cell>
          <cell r="U24"/>
          <cell r="V24"/>
          <cell r="W24"/>
          <cell r="X24"/>
          <cell r="Y24" t="str">
            <v>Sandra Milena Martinez</v>
          </cell>
        </row>
        <row r="25">
          <cell r="B25" t="str">
            <v>05-237-24</v>
          </cell>
          <cell r="C25" t="str">
            <v>Antioquia</v>
          </cell>
          <cell r="D25" t="str">
            <v>Presencia Colombo Suiza</v>
          </cell>
          <cell r="E25" t="str">
            <v>890984938-4</v>
          </cell>
          <cell r="F25" t="str">
            <v>Carlos Alberto Baena Correa</v>
          </cell>
          <cell r="G25" t="str">
            <v>Centro de capacitación - Robledo</v>
          </cell>
          <cell r="H25" t="str">
            <v>Calle 76 No. 89A-35 Barrio Robledo Palenque</v>
          </cell>
          <cell r="I25" t="str">
            <v>Medellín</v>
          </cell>
          <cell r="J25" t="str">
            <v>Suroriente</v>
          </cell>
          <cell r="K25" t="str">
            <v>2643552 ext 121</v>
          </cell>
          <cell r="L25">
            <v>3016658082</v>
          </cell>
          <cell r="M25" t="str">
            <v>hogaressustitutos@presencia.org.co</v>
          </cell>
          <cell r="N25" t="str">
            <v>SRD</v>
          </cell>
          <cell r="O25" t="str">
            <v>Hogar sustituto entidad</v>
          </cell>
          <cell r="P25"/>
          <cell r="Q25" t="str">
            <v>Vulneración</v>
          </cell>
          <cell r="R25"/>
          <cell r="S25">
            <v>738</v>
          </cell>
          <cell r="T25">
            <v>200</v>
          </cell>
          <cell r="U25"/>
          <cell r="V25">
            <v>43815</v>
          </cell>
          <cell r="W25">
            <v>44135</v>
          </cell>
          <cell r="X25">
            <v>2520003667</v>
          </cell>
          <cell r="Y25" t="str">
            <v>Catalina Isaza Osorio</v>
          </cell>
        </row>
        <row r="26">
          <cell r="B26" t="str">
            <v>05-220-25</v>
          </cell>
          <cell r="C26" t="str">
            <v>Antioquia</v>
          </cell>
          <cell r="D26" t="str">
            <v>Instituto de capacitación los Alamos - INCLA</v>
          </cell>
          <cell r="E26" t="str">
            <v>890982356-9</v>
          </cell>
          <cell r="F26" t="str">
            <v>Erika Coronel Gonzalez</v>
          </cell>
          <cell r="G26" t="str">
            <v>-</v>
          </cell>
          <cell r="H26" t="str">
            <v>Calle 27A No. 62A-02 Barrio Bariloche</v>
          </cell>
          <cell r="I26" t="str">
            <v>Itagui</v>
          </cell>
          <cell r="J26" t="str">
            <v>Aburra Sur</v>
          </cell>
          <cell r="K26">
            <v>3094242</v>
          </cell>
          <cell r="L26"/>
          <cell r="M26" t="str">
            <v>direccionatencion@losalamos.org.co</v>
          </cell>
          <cell r="N26" t="str">
            <v>SRD</v>
          </cell>
          <cell r="O26" t="str">
            <v>Internado</v>
          </cell>
          <cell r="P26"/>
          <cell r="Q26" t="str">
            <v>Discapacidad</v>
          </cell>
          <cell r="R26" t="str">
            <v>Intelectual</v>
          </cell>
          <cell r="S26">
            <v>739</v>
          </cell>
          <cell r="T26">
            <v>281</v>
          </cell>
          <cell r="U26"/>
          <cell r="V26">
            <v>43815</v>
          </cell>
          <cell r="W26">
            <v>44135</v>
          </cell>
          <cell r="X26">
            <v>4089665852</v>
          </cell>
          <cell r="Y26" t="str">
            <v>Sandra Milena Martinez</v>
          </cell>
        </row>
        <row r="27">
          <cell r="B27" t="str">
            <v>05-237-26</v>
          </cell>
          <cell r="C27" t="str">
            <v>Antioquia</v>
          </cell>
          <cell r="D27" t="str">
            <v>Presencia Colombo Suiza</v>
          </cell>
          <cell r="E27" t="str">
            <v>890984938-4</v>
          </cell>
          <cell r="F27" t="str">
            <v>Carlos Alberto Baena Correa</v>
          </cell>
          <cell r="G27" t="str">
            <v>Centro de capacitación - Robledo</v>
          </cell>
          <cell r="H27" t="str">
            <v>Calle 76 No. 89A-35 Barrio Robledo Palenque</v>
          </cell>
          <cell r="I27" t="str">
            <v>Medellín</v>
          </cell>
          <cell r="J27" t="str">
            <v>Suroriente</v>
          </cell>
          <cell r="K27" t="str">
            <v>2643552 ext 106</v>
          </cell>
          <cell r="L27"/>
          <cell r="M27" t="str">
            <v>externado@presencia.org.co</v>
          </cell>
          <cell r="N27" t="str">
            <v>SRD</v>
          </cell>
          <cell r="O27" t="str">
            <v>Externado</v>
          </cell>
          <cell r="P27" t="str">
            <v>Media jornada</v>
          </cell>
          <cell r="Q27" t="str">
            <v>Vulneración</v>
          </cell>
          <cell r="R27"/>
          <cell r="S27">
            <v>740</v>
          </cell>
          <cell r="T27">
            <v>60</v>
          </cell>
          <cell r="U27"/>
          <cell r="V27">
            <v>43815</v>
          </cell>
          <cell r="W27">
            <v>44135</v>
          </cell>
          <cell r="X27">
            <v>324625740</v>
          </cell>
          <cell r="Y27" t="str">
            <v>Catalina Isaza Osorio</v>
          </cell>
        </row>
        <row r="28">
          <cell r="B28" t="str">
            <v>05-13-27</v>
          </cell>
          <cell r="C28" t="str">
            <v>Antioquia</v>
          </cell>
          <cell r="D28" t="str">
            <v>Asociación de pedagogos reeducadores egresados de la fundación universitaria Luis amigó - ASPERLA</v>
          </cell>
          <cell r="E28" t="str">
            <v>800198682-5</v>
          </cell>
          <cell r="F28" t="str">
            <v>Sandra Jimena Osorio Toro</v>
          </cell>
          <cell r="G28" t="str">
            <v>El dulce hogar</v>
          </cell>
          <cell r="H28" t="str">
            <v>Calle 67 No. 125-20 kilometro 6 vía al mar</v>
          </cell>
          <cell r="I28" t="str">
            <v>Medellín</v>
          </cell>
          <cell r="J28" t="str">
            <v>Noroccidental</v>
          </cell>
          <cell r="K28" t="str">
            <v>4274984 - 4751820</v>
          </cell>
          <cell r="L28">
            <v>3185277024</v>
          </cell>
          <cell r="M28" t="str">
            <v>hogarlauravicuna@asperla.org</v>
          </cell>
          <cell r="N28" t="str">
            <v>SRD</v>
          </cell>
          <cell r="O28" t="str">
            <v>Internado</v>
          </cell>
          <cell r="P28"/>
          <cell r="Q28" t="str">
            <v>Violencia sexual</v>
          </cell>
          <cell r="R28"/>
          <cell r="S28">
            <v>742</v>
          </cell>
          <cell r="T28">
            <v>50</v>
          </cell>
          <cell r="U28"/>
          <cell r="V28">
            <v>43815</v>
          </cell>
          <cell r="W28">
            <v>44135</v>
          </cell>
          <cell r="X28">
            <v>720045600</v>
          </cell>
          <cell r="Y28" t="str">
            <v>Jorge Ivan Montoya Velez</v>
          </cell>
        </row>
        <row r="29">
          <cell r="B29" t="str">
            <v>05-13-28</v>
          </cell>
          <cell r="C29" t="str">
            <v>Antioquia</v>
          </cell>
          <cell r="D29" t="str">
            <v>Asociación de pedagogos reeducadores egresados de la fundación universitaria Luis amigó - ASPERLA</v>
          </cell>
          <cell r="E29" t="str">
            <v>800198682-5</v>
          </cell>
          <cell r="F29" t="str">
            <v>Sandra Jimena Osorio Toro</v>
          </cell>
          <cell r="G29" t="str">
            <v>-</v>
          </cell>
          <cell r="H29" t="str">
            <v>Carrera 50C No. 62-69</v>
          </cell>
          <cell r="I29" t="str">
            <v>Medellín</v>
          </cell>
          <cell r="J29" t="str">
            <v>Noroccidental</v>
          </cell>
          <cell r="K29" t="str">
            <v>4751820 extensión 3</v>
          </cell>
          <cell r="L29">
            <v>3185277024</v>
          </cell>
          <cell r="M29" t="str">
            <v>coordespertar@asperla.org</v>
          </cell>
          <cell r="N29" t="str">
            <v>SRD</v>
          </cell>
          <cell r="O29" t="str">
            <v>Intervención de apoyo - Apoyo psicosocial</v>
          </cell>
          <cell r="P29"/>
          <cell r="Q29" t="str">
            <v>Vulneración</v>
          </cell>
          <cell r="R29"/>
          <cell r="S29">
            <v>743</v>
          </cell>
          <cell r="T29">
            <v>70</v>
          </cell>
          <cell r="U29"/>
          <cell r="V29">
            <v>43815</v>
          </cell>
          <cell r="W29">
            <v>44135</v>
          </cell>
          <cell r="X29">
            <v>351775800</v>
          </cell>
          <cell r="Y29" t="str">
            <v>Jorge Ivan Montoya Velez</v>
          </cell>
        </row>
        <row r="30">
          <cell r="B30" t="str">
            <v>05-13-29</v>
          </cell>
          <cell r="C30" t="str">
            <v>Antioquia</v>
          </cell>
          <cell r="D30" t="str">
            <v>Asociación de pedagogos reeducadores egresados de la fundación universitaria Luis amigó - ASPERLA</v>
          </cell>
          <cell r="E30" t="str">
            <v>800198682-5</v>
          </cell>
          <cell r="F30" t="str">
            <v>Sandra Jimena Osorio Toro</v>
          </cell>
          <cell r="G30" t="str">
            <v>-</v>
          </cell>
          <cell r="H30" t="str">
            <v>Calle 10 No. 4-44</v>
          </cell>
          <cell r="I30" t="str">
            <v>Santafé De Antioquia</v>
          </cell>
          <cell r="J30" t="str">
            <v>Noroccidental</v>
          </cell>
          <cell r="K30"/>
          <cell r="L30">
            <v>3185277024</v>
          </cell>
          <cell r="M30" t="str">
            <v>coordespertar@asperla.org</v>
          </cell>
          <cell r="N30" t="str">
            <v>SRD</v>
          </cell>
          <cell r="O30" t="str">
            <v>Intervención de apoyo - Apoyo psicosocial</v>
          </cell>
          <cell r="P30"/>
          <cell r="Q30" t="str">
            <v>Vulneración</v>
          </cell>
          <cell r="R30"/>
          <cell r="S30">
            <v>743</v>
          </cell>
          <cell r="T30">
            <v>30</v>
          </cell>
          <cell r="U30"/>
          <cell r="V30"/>
          <cell r="W30"/>
          <cell r="X30"/>
          <cell r="Y30" t="str">
            <v>Jorge Ivan Montoya Velez</v>
          </cell>
        </row>
        <row r="31">
          <cell r="B31" t="str">
            <v>05-58-30</v>
          </cell>
          <cell r="C31" t="str">
            <v>Antioquia</v>
          </cell>
          <cell r="D31" t="str">
            <v>Corporación centro de recursos integrales para la familia - CERFAMI</v>
          </cell>
          <cell r="E31" t="str">
            <v>800102505-8</v>
          </cell>
          <cell r="F31" t="str">
            <v>Maria Dilia Rodriguez Villa</v>
          </cell>
          <cell r="G31" t="str">
            <v>-</v>
          </cell>
          <cell r="H31" t="str">
            <v>Carrera 68 No. 49-30</v>
          </cell>
          <cell r="I31" t="str">
            <v>Medellín</v>
          </cell>
          <cell r="J31" t="str">
            <v>Suroriente</v>
          </cell>
          <cell r="K31" t="str">
            <v>2601400 ext 230</v>
          </cell>
          <cell r="L31">
            <v>3008165974</v>
          </cell>
          <cell r="M31" t="str">
            <v>juan.martinez@cerfami.org.co</v>
          </cell>
          <cell r="N31" t="str">
            <v>SRD</v>
          </cell>
          <cell r="O31" t="str">
            <v>Hogar sustituto entidad</v>
          </cell>
          <cell r="P31"/>
          <cell r="Q31" t="str">
            <v>Vulneración</v>
          </cell>
          <cell r="R31"/>
          <cell r="S31">
            <v>745</v>
          </cell>
          <cell r="T31">
            <v>400</v>
          </cell>
          <cell r="U31"/>
          <cell r="V31">
            <v>43815</v>
          </cell>
          <cell r="W31">
            <v>44135</v>
          </cell>
          <cell r="X31">
            <v>5040007334</v>
          </cell>
          <cell r="Y31" t="str">
            <v>Catalina Isaza Osorio</v>
          </cell>
        </row>
        <row r="32">
          <cell r="B32" t="str">
            <v>05-3-31</v>
          </cell>
          <cell r="C32" t="str">
            <v>Antioquia</v>
          </cell>
          <cell r="D32" t="str">
            <v>Aldeas infantiles SOS Colombia</v>
          </cell>
          <cell r="E32" t="str">
            <v>860024041-6</v>
          </cell>
          <cell r="F32" t="str">
            <v>Angela Maria Monica Bibiana Rosales Rodriguez</v>
          </cell>
          <cell r="G32" t="str">
            <v>-</v>
          </cell>
          <cell r="H32" t="str">
            <v>Kilometro 1 via Belen vereda galicia parte baja</v>
          </cell>
          <cell r="I32" t="str">
            <v>Rionegro</v>
          </cell>
          <cell r="J32" t="str">
            <v>Oriente</v>
          </cell>
          <cell r="K32" t="str">
            <v>5626908 -5626925
Fax: +57 – 4- 562 69 25</v>
          </cell>
          <cell r="L32"/>
          <cell r="M32" t="str">
            <v>aura.gutierrez@aldeasinfantiles.org.co</v>
          </cell>
          <cell r="N32" t="str">
            <v>SRD</v>
          </cell>
          <cell r="O32" t="str">
            <v>Casa universitaria</v>
          </cell>
          <cell r="P32"/>
          <cell r="Q32" t="str">
            <v>Vida independiente</v>
          </cell>
          <cell r="R32"/>
          <cell r="S32">
            <v>746</v>
          </cell>
          <cell r="T32">
            <v>12</v>
          </cell>
          <cell r="U32"/>
          <cell r="V32">
            <v>43815</v>
          </cell>
          <cell r="W32">
            <v>44135</v>
          </cell>
          <cell r="X32">
            <v>191564184</v>
          </cell>
          <cell r="Y32" t="str">
            <v>Danis Astrid Muñoz Segura</v>
          </cell>
        </row>
        <row r="33">
          <cell r="B33" t="str">
            <v>05-58-32</v>
          </cell>
          <cell r="C33" t="str">
            <v>Antioquia</v>
          </cell>
          <cell r="D33" t="str">
            <v>Corporación centro de recursos integrales para la familia - CERFAMI</v>
          </cell>
          <cell r="E33" t="str">
            <v>800102505-8</v>
          </cell>
          <cell r="F33" t="str">
            <v>Maria Dilia Rodriguez Villa</v>
          </cell>
          <cell r="G33" t="str">
            <v>-</v>
          </cell>
          <cell r="H33" t="str">
            <v>Carrera 68 No. 49-08</v>
          </cell>
          <cell r="I33" t="str">
            <v>Medellín</v>
          </cell>
          <cell r="J33" t="str">
            <v>Suroriente</v>
          </cell>
          <cell r="K33" t="str">
            <v>2601400 ext 320</v>
          </cell>
          <cell r="L33">
            <v>3148645522</v>
          </cell>
          <cell r="M33" t="str">
            <v>apoyopsicologicoesp@cerfami.org.co;cerfami.atencionterapeutica@gmail.com</v>
          </cell>
          <cell r="N33" t="str">
            <v>SRD</v>
          </cell>
          <cell r="O33" t="str">
            <v>Intervención de apoyo - Apoyo psicológico especializado</v>
          </cell>
          <cell r="P33"/>
          <cell r="Q33" t="str">
            <v>Violencia sexual</v>
          </cell>
          <cell r="R33"/>
          <cell r="S33">
            <v>747</v>
          </cell>
          <cell r="T33"/>
          <cell r="U33">
            <v>1020</v>
          </cell>
          <cell r="V33">
            <v>43815</v>
          </cell>
          <cell r="W33">
            <v>44135</v>
          </cell>
          <cell r="X33">
            <v>723268740</v>
          </cell>
          <cell r="Y33" t="str">
            <v>Catalina Isaza Osorio</v>
          </cell>
        </row>
        <row r="34">
          <cell r="B34" t="str">
            <v>05-237-33</v>
          </cell>
          <cell r="C34" t="str">
            <v>Antioquia</v>
          </cell>
          <cell r="D34" t="str">
            <v>Presencia Colombo Suiza</v>
          </cell>
          <cell r="E34" t="str">
            <v>890984938-4</v>
          </cell>
          <cell r="F34" t="str">
            <v>Carlos Alberto Baena Correa</v>
          </cell>
          <cell r="G34" t="str">
            <v>Centro de capacitación - Robledo</v>
          </cell>
          <cell r="H34" t="str">
            <v>Calle 76 No. 89A-35 Barrio Robledo Palenque</v>
          </cell>
          <cell r="I34" t="str">
            <v>Medellín</v>
          </cell>
          <cell r="J34" t="str">
            <v>Suroriente</v>
          </cell>
          <cell r="K34" t="str">
            <v>2643552 ext 114-112</v>
          </cell>
          <cell r="L34"/>
          <cell r="M34" t="str">
            <v>externadojornadacompleta@presencia.org.co</v>
          </cell>
          <cell r="N34" t="str">
            <v>SRD</v>
          </cell>
          <cell r="O34" t="str">
            <v>Externado</v>
          </cell>
          <cell r="P34" t="str">
            <v>Jornada completa</v>
          </cell>
          <cell r="Q34" t="str">
            <v>Vulneración</v>
          </cell>
          <cell r="R34"/>
          <cell r="S34">
            <v>748</v>
          </cell>
          <cell r="T34">
            <v>175</v>
          </cell>
          <cell r="U34"/>
          <cell r="V34">
            <v>43815</v>
          </cell>
          <cell r="W34">
            <v>44135</v>
          </cell>
          <cell r="X34">
            <v>1368988775</v>
          </cell>
          <cell r="Y34" t="str">
            <v>Catalina Isaza Osorio</v>
          </cell>
        </row>
        <row r="35">
          <cell r="B35" t="str">
            <v>05-57-34</v>
          </cell>
          <cell r="C35" t="str">
            <v>Antioquia</v>
          </cell>
          <cell r="D35" t="str">
            <v>Corporación centro de atención especializada Crecer</v>
          </cell>
          <cell r="E35" t="str">
            <v>811039146-8</v>
          </cell>
          <cell r="F35" t="str">
            <v>Wilson Dario Toro Zapata</v>
          </cell>
          <cell r="G35" t="str">
            <v>-</v>
          </cell>
          <cell r="H35" t="str">
            <v>Carrera 30 No. 28-27</v>
          </cell>
          <cell r="I35" t="str">
            <v>Frontino</v>
          </cell>
          <cell r="J35" t="str">
            <v>Occidente Medio</v>
          </cell>
          <cell r="K35">
            <v>5576891</v>
          </cell>
          <cell r="L35"/>
          <cell r="M35"/>
          <cell r="N35" t="str">
            <v>SRD</v>
          </cell>
          <cell r="O35" t="str">
            <v>Intervención de apoyo - Apoyo psicosocial</v>
          </cell>
          <cell r="P35"/>
          <cell r="Q35" t="str">
            <v>Vulneración</v>
          </cell>
          <cell r="R35"/>
          <cell r="S35">
            <v>749</v>
          </cell>
          <cell r="T35">
            <v>265</v>
          </cell>
          <cell r="U35"/>
          <cell r="V35">
            <v>43815</v>
          </cell>
          <cell r="W35">
            <v>44135</v>
          </cell>
          <cell r="X35">
            <v>932205870</v>
          </cell>
          <cell r="Y35" t="str">
            <v>Danis Astrid Muñoz Segura</v>
          </cell>
        </row>
        <row r="36">
          <cell r="B36" t="str">
            <v>05-57-35</v>
          </cell>
          <cell r="C36" t="str">
            <v>Antioquia</v>
          </cell>
          <cell r="D36" t="str">
            <v>Corporación centro de atención especializada Crecer</v>
          </cell>
          <cell r="E36" t="str">
            <v>811039146-8</v>
          </cell>
          <cell r="F36" t="str">
            <v>Wilson Dario Toro Zapata</v>
          </cell>
          <cell r="G36" t="str">
            <v>-</v>
          </cell>
          <cell r="H36" t="str">
            <v>Carrera 18 No. 21-48</v>
          </cell>
          <cell r="I36" t="str">
            <v>Yarumal</v>
          </cell>
          <cell r="J36" t="str">
            <v>La Meseta</v>
          </cell>
          <cell r="K36"/>
          <cell r="L36"/>
          <cell r="M36"/>
          <cell r="N36" t="str">
            <v>SRD</v>
          </cell>
          <cell r="O36" t="str">
            <v>Intervención de apoyo - Apoyo psicosocial</v>
          </cell>
          <cell r="P36"/>
          <cell r="Q36" t="str">
            <v>Vulneración</v>
          </cell>
          <cell r="R36"/>
          <cell r="S36">
            <v>749</v>
          </cell>
          <cell r="T36"/>
          <cell r="U36"/>
          <cell r="V36"/>
          <cell r="W36"/>
          <cell r="X36"/>
          <cell r="Y36" t="str">
            <v>Danis Astrid Muñoz Segura</v>
          </cell>
        </row>
        <row r="37">
          <cell r="B37" t="str">
            <v>05-57-36</v>
          </cell>
          <cell r="C37" t="str">
            <v>Antioquia</v>
          </cell>
          <cell r="D37" t="str">
            <v>Corporación centro de atención especializada Crecer</v>
          </cell>
          <cell r="E37" t="str">
            <v>811039146-8</v>
          </cell>
          <cell r="F37" t="str">
            <v>Wilson Dario Toro Zapata</v>
          </cell>
          <cell r="G37" t="str">
            <v>-</v>
          </cell>
          <cell r="H37" t="str">
            <v>Carrera 31 No. 22-131</v>
          </cell>
          <cell r="I37" t="str">
            <v>Urrao</v>
          </cell>
          <cell r="J37" t="str">
            <v>Penderisco</v>
          </cell>
          <cell r="K37"/>
          <cell r="L37"/>
          <cell r="M37"/>
          <cell r="N37" t="str">
            <v>SRD</v>
          </cell>
          <cell r="O37" t="str">
            <v>Intervención de apoyo - Apoyo psicosocial</v>
          </cell>
          <cell r="P37"/>
          <cell r="Q37" t="str">
            <v>Vulneración</v>
          </cell>
          <cell r="R37"/>
          <cell r="S37">
            <v>749</v>
          </cell>
          <cell r="T37"/>
          <cell r="U37"/>
          <cell r="V37"/>
          <cell r="W37"/>
          <cell r="X37"/>
          <cell r="Y37" t="str">
            <v>Danis Astrid Muñoz Segura</v>
          </cell>
        </row>
        <row r="38">
          <cell r="B38" t="str">
            <v>05-57-37</v>
          </cell>
          <cell r="C38" t="str">
            <v>Antioquia</v>
          </cell>
          <cell r="D38" t="str">
            <v>Corporación centro de atención especializada Crecer</v>
          </cell>
          <cell r="E38" t="str">
            <v>811039146-8</v>
          </cell>
          <cell r="F38" t="str">
            <v>Wilson Dario Toro Zapata</v>
          </cell>
          <cell r="G38" t="str">
            <v>-</v>
          </cell>
          <cell r="H38" t="str">
            <v>Carrera 8 No. 9-25</v>
          </cell>
          <cell r="I38" t="str">
            <v>Sonson</v>
          </cell>
          <cell r="J38" t="str">
            <v>Oriente</v>
          </cell>
          <cell r="K38"/>
          <cell r="L38"/>
          <cell r="M38"/>
          <cell r="N38" t="str">
            <v>SRD</v>
          </cell>
          <cell r="O38" t="str">
            <v>Intervención de apoyo - Apoyo psicosocial</v>
          </cell>
          <cell r="P38"/>
          <cell r="Q38" t="str">
            <v>Vulneración</v>
          </cell>
          <cell r="R38"/>
          <cell r="S38">
            <v>749</v>
          </cell>
          <cell r="T38"/>
          <cell r="U38"/>
          <cell r="V38"/>
          <cell r="W38"/>
          <cell r="X38"/>
          <cell r="Y38" t="str">
            <v>Danis Astrid Muñoz Segura</v>
          </cell>
        </row>
        <row r="39">
          <cell r="B39" t="str">
            <v>05-57-38</v>
          </cell>
          <cell r="C39" t="str">
            <v>Antioquia</v>
          </cell>
          <cell r="D39" t="str">
            <v>Corporación centro de atención especializada Crecer</v>
          </cell>
          <cell r="E39" t="str">
            <v>811039146-8</v>
          </cell>
          <cell r="F39" t="str">
            <v>Wilson Dario Toro Zapata</v>
          </cell>
          <cell r="G39" t="str">
            <v>-</v>
          </cell>
          <cell r="H39" t="str">
            <v>Calle 48 No. 4-29</v>
          </cell>
          <cell r="I39" t="str">
            <v>Puerto Berrío</v>
          </cell>
          <cell r="J39" t="str">
            <v>Magdalena Medio</v>
          </cell>
          <cell r="K39"/>
          <cell r="L39"/>
          <cell r="M39"/>
          <cell r="N39" t="str">
            <v>SRD</v>
          </cell>
          <cell r="O39" t="str">
            <v>Intervención de apoyo - Apoyo psicosocial</v>
          </cell>
          <cell r="P39"/>
          <cell r="Q39" t="str">
            <v>Vulneración</v>
          </cell>
          <cell r="R39"/>
          <cell r="S39">
            <v>749</v>
          </cell>
          <cell r="T39"/>
          <cell r="U39"/>
          <cell r="V39"/>
          <cell r="W39"/>
          <cell r="X39"/>
          <cell r="Y39" t="str">
            <v>Danis Astrid Muñoz Segura</v>
          </cell>
        </row>
        <row r="40">
          <cell r="B40" t="str">
            <v>05-57-39</v>
          </cell>
          <cell r="C40" t="str">
            <v>Antioquia</v>
          </cell>
          <cell r="D40" t="str">
            <v>Corporación centro de atención especializada Crecer</v>
          </cell>
          <cell r="E40" t="str">
            <v>811039146-8</v>
          </cell>
          <cell r="F40" t="str">
            <v>Wilson Dario Toro Zapata</v>
          </cell>
          <cell r="G40" t="str">
            <v>-</v>
          </cell>
          <cell r="H40" t="str">
            <v>Calle 47 No. 48-17</v>
          </cell>
          <cell r="I40" t="str">
            <v>Andes</v>
          </cell>
          <cell r="J40" t="str">
            <v>Suroeste</v>
          </cell>
          <cell r="K40"/>
          <cell r="L40"/>
          <cell r="M40"/>
          <cell r="N40" t="str">
            <v>SRD</v>
          </cell>
          <cell r="O40" t="str">
            <v>Intervención de apoyo - Apoyo psicosocial</v>
          </cell>
          <cell r="P40"/>
          <cell r="Q40" t="str">
            <v>Vulneración</v>
          </cell>
          <cell r="R40"/>
          <cell r="S40">
            <v>749</v>
          </cell>
          <cell r="T40"/>
          <cell r="U40"/>
          <cell r="V40"/>
          <cell r="W40"/>
          <cell r="X40"/>
          <cell r="Y40" t="str">
            <v>Danis Astrid Muñoz Segura</v>
          </cell>
        </row>
        <row r="41">
          <cell r="B41" t="str">
            <v>05-42-40</v>
          </cell>
          <cell r="C41" t="str">
            <v>Antioquia</v>
          </cell>
          <cell r="D41" t="str">
            <v>Comité privado de asistencia a la niñez - PAN</v>
          </cell>
          <cell r="E41" t="str">
            <v>890980942-6</v>
          </cell>
          <cell r="F41" t="str">
            <v>Diego Fernando Sanchez Trujillo</v>
          </cell>
          <cell r="G41" t="str">
            <v>-</v>
          </cell>
          <cell r="H41" t="str">
            <v>Calle 45D No. 16C-25</v>
          </cell>
          <cell r="I41" t="str">
            <v>Medellín</v>
          </cell>
          <cell r="J41" t="str">
            <v>Aburra Norte</v>
          </cell>
          <cell r="K41" t="str">
            <v>4602362-3071000</v>
          </cell>
          <cell r="L41" t="str">
            <v>3012424427-3022312003-3105496149</v>
          </cell>
          <cell r="M41" t="str">
            <v>luzmery.gutierrez@comitepan.org;doris.urrego@comitepan.org</v>
          </cell>
          <cell r="N41" t="str">
            <v>SRD</v>
          </cell>
          <cell r="O41" t="str">
            <v>Hogar sustituto entidad</v>
          </cell>
          <cell r="P41"/>
          <cell r="Q41" t="str">
            <v>Vulneración</v>
          </cell>
          <cell r="R41"/>
          <cell r="S41">
            <v>750</v>
          </cell>
          <cell r="T41">
            <v>700</v>
          </cell>
          <cell r="U41"/>
          <cell r="V41">
            <v>43815</v>
          </cell>
          <cell r="W41">
            <v>44135</v>
          </cell>
          <cell r="X41">
            <v>8820012835</v>
          </cell>
          <cell r="Y41" t="str">
            <v>Johana Milena Rodriguez Sánchez</v>
          </cell>
        </row>
        <row r="42">
          <cell r="B42" t="str">
            <v>05-81-41</v>
          </cell>
          <cell r="C42" t="str">
            <v>Antioquia</v>
          </cell>
          <cell r="D42" t="str">
            <v>E.S.E - Hospital mental de Antioquia</v>
          </cell>
          <cell r="E42" t="str">
            <v>890905166-8</v>
          </cell>
          <cell r="F42" t="str">
            <v>Elkin De Jesus Cardona Ortiz</v>
          </cell>
          <cell r="G42" t="str">
            <v>-</v>
          </cell>
          <cell r="H42" t="str">
            <v>Calle 38 No. 55-310</v>
          </cell>
          <cell r="I42" t="str">
            <v>Bello</v>
          </cell>
          <cell r="J42" t="str">
            <v>Aburra Sur</v>
          </cell>
          <cell r="K42" t="str">
            <v>4448330 Opción 1. ext. 249-239-133</v>
          </cell>
          <cell r="L42"/>
          <cell r="M42" t="str">
            <v>coordinacioncpi@homo.gov.co;solicitudcuposcpi@homo.gov.co</v>
          </cell>
          <cell r="N42" t="str">
            <v>SRD</v>
          </cell>
          <cell r="O42" t="str">
            <v>Internado</v>
          </cell>
          <cell r="P42"/>
          <cell r="Q42" t="str">
            <v>Discapacidad</v>
          </cell>
          <cell r="R42" t="str">
            <v>Mental psicosocial</v>
          </cell>
          <cell r="S42">
            <v>754</v>
          </cell>
          <cell r="T42">
            <v>275</v>
          </cell>
          <cell r="U42"/>
          <cell r="V42">
            <v>43815</v>
          </cell>
          <cell r="W42">
            <v>44135</v>
          </cell>
          <cell r="X42">
            <v>6811906150</v>
          </cell>
          <cell r="Y42" t="str">
            <v>Sandra Milena Martinez</v>
          </cell>
        </row>
        <row r="43">
          <cell r="B43" t="str">
            <v>05-13-42</v>
          </cell>
          <cell r="C43" t="str">
            <v>Antioquia</v>
          </cell>
          <cell r="D43" t="str">
            <v>Asociación de pedagogos reeducadores egresados de la fundación universitaria Luis amigó - ASPERLA</v>
          </cell>
          <cell r="E43" t="str">
            <v>800198682-5</v>
          </cell>
          <cell r="F43" t="str">
            <v>Sandra Jimena Osorio Toro</v>
          </cell>
          <cell r="G43" t="str">
            <v>-</v>
          </cell>
          <cell r="H43" t="str">
            <v>Calle 50C No. 62-59</v>
          </cell>
          <cell r="I43" t="str">
            <v>Medellín</v>
          </cell>
          <cell r="J43" t="str">
            <v>Noroccidental</v>
          </cell>
          <cell r="K43">
            <v>4751820</v>
          </cell>
          <cell r="L43">
            <v>3185277024</v>
          </cell>
          <cell r="M43" t="str">
            <v>coorapse@asperla.org;secretaria.@asperla.org;direccion@asperla.org</v>
          </cell>
          <cell r="N43" t="str">
            <v>SRD</v>
          </cell>
          <cell r="O43" t="str">
            <v>Intervención de apoyo - Apoyo psicológico especializado</v>
          </cell>
          <cell r="P43"/>
          <cell r="Q43" t="str">
            <v>Violencia sexual</v>
          </cell>
          <cell r="R43"/>
          <cell r="S43">
            <v>755</v>
          </cell>
          <cell r="T43"/>
          <cell r="U43">
            <v>1876</v>
          </cell>
          <cell r="V43">
            <v>43815</v>
          </cell>
          <cell r="W43">
            <v>44135</v>
          </cell>
          <cell r="X43">
            <v>1330247212</v>
          </cell>
          <cell r="Y43" t="str">
            <v>Jorge Ivan Montoya Velez</v>
          </cell>
        </row>
        <row r="44">
          <cell r="B44" t="str">
            <v>05-13-43</v>
          </cell>
          <cell r="C44" t="str">
            <v>Antioquia</v>
          </cell>
          <cell r="D44" t="str">
            <v>Asociación de pedagogos reeducadores egresados de la fundación universitaria Luis amigó - ASPERLA</v>
          </cell>
          <cell r="E44" t="str">
            <v>800198682-5</v>
          </cell>
          <cell r="F44" t="str">
            <v>Sandra Jimena Osorio Toro</v>
          </cell>
          <cell r="G44" t="str">
            <v>-</v>
          </cell>
          <cell r="H44" t="str">
            <v>Calle 10 No. 4-44</v>
          </cell>
          <cell r="I44" t="str">
            <v>Santafé De Antioquia</v>
          </cell>
          <cell r="J44" t="str">
            <v>Noroccidental</v>
          </cell>
          <cell r="K44"/>
          <cell r="L44" t="str">
            <v>3043816397-3235804308</v>
          </cell>
          <cell r="M44" t="str">
            <v>coorapse@asperla.org;secretaria.@asperla.org;direccion@asperla.org</v>
          </cell>
          <cell r="N44" t="str">
            <v>SRD</v>
          </cell>
          <cell r="O44" t="str">
            <v>Intervención de apoyo - Apoyo psicológico especializado</v>
          </cell>
          <cell r="P44"/>
          <cell r="Q44" t="str">
            <v>Violencia sexual</v>
          </cell>
          <cell r="R44"/>
          <cell r="S44">
            <v>755</v>
          </cell>
          <cell r="T44"/>
          <cell r="U44"/>
          <cell r="V44"/>
          <cell r="W44"/>
          <cell r="X44"/>
          <cell r="Y44" t="str">
            <v>Jorge Ivan Montoya Velez</v>
          </cell>
        </row>
        <row r="45">
          <cell r="B45" t="str">
            <v>05-13-44</v>
          </cell>
          <cell r="C45" t="str">
            <v>Antioquia</v>
          </cell>
          <cell r="D45" t="str">
            <v>Asociación de pedagogos reeducadores egresados de la fundación universitaria Luis amigó - ASPERLA</v>
          </cell>
          <cell r="E45" t="str">
            <v>800198682-5</v>
          </cell>
          <cell r="F45" t="str">
            <v>Sandra Jimena Osorio Toro</v>
          </cell>
          <cell r="G45" t="str">
            <v>-</v>
          </cell>
          <cell r="H45" t="str">
            <v>Carrera 9 No. 53-10</v>
          </cell>
          <cell r="I45" t="str">
            <v>Puerto Berrío</v>
          </cell>
          <cell r="J45" t="str">
            <v>Noroccidental</v>
          </cell>
          <cell r="K45"/>
          <cell r="L45" t="str">
            <v>3117163841-3235804308</v>
          </cell>
          <cell r="M45" t="str">
            <v>coorapse@asperla.org;secretaria.@asperla.org;direccion@asperla.org</v>
          </cell>
          <cell r="N45" t="str">
            <v>SRD</v>
          </cell>
          <cell r="O45" t="str">
            <v>Intervención de apoyo - Apoyo psicológico especializado</v>
          </cell>
          <cell r="P45"/>
          <cell r="Q45" t="str">
            <v>Violencia sexual</v>
          </cell>
          <cell r="R45"/>
          <cell r="S45">
            <v>755</v>
          </cell>
          <cell r="T45"/>
          <cell r="U45"/>
          <cell r="V45"/>
          <cell r="W45"/>
          <cell r="X45"/>
          <cell r="Y45" t="str">
            <v>Jorge Ivan Montoya Velez</v>
          </cell>
        </row>
        <row r="46">
          <cell r="B46" t="str">
            <v>05-13-45</v>
          </cell>
          <cell r="C46" t="str">
            <v>Antioquia</v>
          </cell>
          <cell r="D46" t="str">
            <v>Asociación de pedagogos reeducadores egresados de la fundación universitaria Luis amigó - ASPERLA</v>
          </cell>
          <cell r="E46" t="str">
            <v>800198682-5</v>
          </cell>
          <cell r="F46" t="str">
            <v>Sandra Jimena Osorio Toro</v>
          </cell>
          <cell r="G46" t="str">
            <v>-</v>
          </cell>
          <cell r="H46" t="str">
            <v>Carrera 49 No. 51-11 interior 202</v>
          </cell>
          <cell r="I46" t="str">
            <v>El Santuario</v>
          </cell>
          <cell r="J46" t="str">
            <v>Noroccidental</v>
          </cell>
          <cell r="K46"/>
          <cell r="L46" t="str">
            <v>3508858878-3235804308</v>
          </cell>
          <cell r="M46" t="str">
            <v>coorapse@asperla.org;secretaria.@asperla.org;direccion@asperla.org</v>
          </cell>
          <cell r="N46" t="str">
            <v>SRD</v>
          </cell>
          <cell r="O46" t="str">
            <v>Intervención de apoyo - Apoyo psicológico especializado</v>
          </cell>
          <cell r="P46"/>
          <cell r="Q46" t="str">
            <v>Violencia sexual</v>
          </cell>
          <cell r="R46"/>
          <cell r="S46">
            <v>755</v>
          </cell>
          <cell r="T46"/>
          <cell r="U46"/>
          <cell r="V46"/>
          <cell r="W46"/>
          <cell r="X46"/>
          <cell r="Y46" t="str">
            <v>Jorge Ivan Montoya Velez</v>
          </cell>
        </row>
        <row r="47">
          <cell r="B47" t="str">
            <v>05-13-46</v>
          </cell>
          <cell r="C47" t="str">
            <v>Antioquia</v>
          </cell>
          <cell r="D47" t="str">
            <v>Asociación de pedagogos reeducadores egresados de la fundación universitaria Luis amigó - ASPERLA</v>
          </cell>
          <cell r="E47" t="str">
            <v>800198682-5</v>
          </cell>
          <cell r="F47" t="str">
            <v>Sandra Jimena Osorio Toro</v>
          </cell>
          <cell r="G47" t="str">
            <v>-</v>
          </cell>
          <cell r="H47" t="str">
            <v>Calle 28 No. 29-39</v>
          </cell>
          <cell r="I47" t="str">
            <v>Urrao</v>
          </cell>
          <cell r="J47" t="str">
            <v>Noroccidental</v>
          </cell>
          <cell r="K47"/>
          <cell r="L47" t="str">
            <v>3218000833-3235804308</v>
          </cell>
          <cell r="M47" t="str">
            <v>coorapse@asperla.org;secretaria.@asperla.org;direccion@asperla.org</v>
          </cell>
          <cell r="N47" t="str">
            <v>SRD</v>
          </cell>
          <cell r="O47" t="str">
            <v>Intervención de apoyo - Apoyo psicológico especializado</v>
          </cell>
          <cell r="P47"/>
          <cell r="Q47" t="str">
            <v>Violencia sexual</v>
          </cell>
          <cell r="R47"/>
          <cell r="S47">
            <v>755</v>
          </cell>
          <cell r="T47"/>
          <cell r="U47"/>
          <cell r="V47"/>
          <cell r="W47"/>
          <cell r="X47"/>
          <cell r="Y47" t="str">
            <v>Jorge Ivan Montoya Velez</v>
          </cell>
        </row>
        <row r="48">
          <cell r="B48" t="str">
            <v>05-13-47</v>
          </cell>
          <cell r="C48" t="str">
            <v>Antioquia</v>
          </cell>
          <cell r="D48" t="str">
            <v>Asociación de pedagogos reeducadores egresados de la fundación universitaria Luis amigó - ASPERLA</v>
          </cell>
          <cell r="E48" t="str">
            <v>800198682-5</v>
          </cell>
          <cell r="F48" t="str">
            <v>Sandra Jimena Osorio Toro</v>
          </cell>
          <cell r="G48" t="str">
            <v>-</v>
          </cell>
          <cell r="H48" t="str">
            <v>Diagonal 55 No. 37-41 Oficina 545</v>
          </cell>
          <cell r="I48" t="str">
            <v>Bello</v>
          </cell>
          <cell r="J48" t="str">
            <v>Noroccidental</v>
          </cell>
          <cell r="K48"/>
          <cell r="L48" t="str">
            <v>3014313967-3235804308</v>
          </cell>
          <cell r="M48" t="str">
            <v>coorapse@asperla.org;secretaria.@asperla.org;direccion@asperla.org</v>
          </cell>
          <cell r="N48" t="str">
            <v>SRD</v>
          </cell>
          <cell r="O48" t="str">
            <v>Intervención de apoyo - Apoyo psicológico especializado</v>
          </cell>
          <cell r="P48"/>
          <cell r="Q48" t="str">
            <v>Violencia sexual</v>
          </cell>
          <cell r="R48"/>
          <cell r="S48">
            <v>755</v>
          </cell>
          <cell r="T48"/>
          <cell r="U48"/>
          <cell r="V48"/>
          <cell r="W48"/>
          <cell r="X48"/>
          <cell r="Y48" t="str">
            <v>Jorge Ivan Montoya Velez</v>
          </cell>
        </row>
        <row r="49">
          <cell r="B49" t="str">
            <v>05-13-48</v>
          </cell>
          <cell r="C49" t="str">
            <v>Antioquia</v>
          </cell>
          <cell r="D49" t="str">
            <v>Asociación de pedagogos reeducadores egresados de la fundación universitaria Luis amigó - ASPERLA</v>
          </cell>
          <cell r="E49" t="str">
            <v>800198682-5</v>
          </cell>
          <cell r="F49" t="str">
            <v>Sandra Jimena Osorio Toro</v>
          </cell>
          <cell r="G49" t="str">
            <v>-</v>
          </cell>
          <cell r="H49" t="str">
            <v>Carrera 51 No. 50-31 Local 409</v>
          </cell>
          <cell r="I49" t="str">
            <v>Rionegro</v>
          </cell>
          <cell r="J49" t="str">
            <v>Noroccidental</v>
          </cell>
          <cell r="K49"/>
          <cell r="L49" t="str">
            <v>3117312110-3235804303</v>
          </cell>
          <cell r="M49" t="str">
            <v>coorapse@asperla.org;secretaria.@asperla.org;direccion@asperla.org</v>
          </cell>
          <cell r="N49" t="str">
            <v>SRD</v>
          </cell>
          <cell r="O49" t="str">
            <v>Intervención de apoyo - Apoyo psicológico especializado</v>
          </cell>
          <cell r="P49"/>
          <cell r="Q49" t="str">
            <v>Violencia sexual</v>
          </cell>
          <cell r="R49"/>
          <cell r="S49">
            <v>755</v>
          </cell>
          <cell r="T49"/>
          <cell r="U49"/>
          <cell r="V49"/>
          <cell r="W49"/>
          <cell r="X49"/>
          <cell r="Y49" t="str">
            <v>Jorge Ivan Montoya Velez</v>
          </cell>
        </row>
        <row r="50">
          <cell r="B50" t="str">
            <v>05-13-49</v>
          </cell>
          <cell r="C50" t="str">
            <v>Antioquia</v>
          </cell>
          <cell r="D50" t="str">
            <v>Asociación de pedagogos reeducadores egresados de la fundación universitaria Luis amigó - ASPERLA</v>
          </cell>
          <cell r="E50" t="str">
            <v>800198682-5</v>
          </cell>
          <cell r="F50" t="str">
            <v>Sandra Jimena Osorio Toro</v>
          </cell>
          <cell r="G50" t="str">
            <v>-</v>
          </cell>
          <cell r="H50" t="str">
            <v>Calle 9 No. 10-35</v>
          </cell>
          <cell r="I50" t="str">
            <v>Dabeiba</v>
          </cell>
          <cell r="J50" t="str">
            <v>Noroccidental</v>
          </cell>
          <cell r="K50"/>
          <cell r="L50" t="str">
            <v>3183930084-3235804303</v>
          </cell>
          <cell r="M50" t="str">
            <v>coorapse@asperla.org;secretaria.@asperla.org;direccion@asperla.org</v>
          </cell>
          <cell r="N50" t="str">
            <v>SRD</v>
          </cell>
          <cell r="O50" t="str">
            <v>Intervención de apoyo - Apoyo psicológico especializado</v>
          </cell>
          <cell r="P50"/>
          <cell r="Q50" t="str">
            <v>Violencia sexual</v>
          </cell>
          <cell r="R50"/>
          <cell r="S50">
            <v>755</v>
          </cell>
          <cell r="T50"/>
          <cell r="U50"/>
          <cell r="V50"/>
          <cell r="W50"/>
          <cell r="X50"/>
          <cell r="Y50" t="str">
            <v>Jorge Ivan Montoya Velez</v>
          </cell>
        </row>
        <row r="51">
          <cell r="B51" t="str">
            <v>05-13-50</v>
          </cell>
          <cell r="C51" t="str">
            <v>Antioquia</v>
          </cell>
          <cell r="D51" t="str">
            <v>Asociación de pedagogos reeducadores egresados de la fundación universitaria Luis amigó - ASPERLA</v>
          </cell>
          <cell r="E51" t="str">
            <v>800198682-5</v>
          </cell>
          <cell r="F51" t="str">
            <v>Sandra Jimena Osorio Toro</v>
          </cell>
          <cell r="G51" t="str">
            <v>-</v>
          </cell>
          <cell r="H51" t="str">
            <v>Calle 22 No. 19-36</v>
          </cell>
          <cell r="I51" t="str">
            <v>Yarumal</v>
          </cell>
          <cell r="J51" t="str">
            <v>Noroccidental</v>
          </cell>
          <cell r="K51"/>
          <cell r="L51" t="str">
            <v>3128436984-3235804303</v>
          </cell>
          <cell r="M51" t="str">
            <v>coorapse@asperla.org;secretaria.@asperla.org;direccion@asperla.org</v>
          </cell>
          <cell r="N51" t="str">
            <v>SRD</v>
          </cell>
          <cell r="O51" t="str">
            <v>Intervención de apoyo - Apoyo psicológico especializado</v>
          </cell>
          <cell r="P51"/>
          <cell r="Q51" t="str">
            <v>Violencia sexual</v>
          </cell>
          <cell r="R51"/>
          <cell r="S51">
            <v>755</v>
          </cell>
          <cell r="T51"/>
          <cell r="U51"/>
          <cell r="V51"/>
          <cell r="W51"/>
          <cell r="X51"/>
          <cell r="Y51" t="str">
            <v>Jorge Ivan Montoya Velez</v>
          </cell>
        </row>
        <row r="52">
          <cell r="B52" t="str">
            <v>05-13-51</v>
          </cell>
          <cell r="C52" t="str">
            <v>Antioquia</v>
          </cell>
          <cell r="D52" t="str">
            <v>Asociación de pedagogos reeducadores egresados de la fundación universitaria Luis amigó - ASPERLA</v>
          </cell>
          <cell r="E52" t="str">
            <v>800198682-5</v>
          </cell>
          <cell r="F52" t="str">
            <v>Sandra Jimena Osorio Toro</v>
          </cell>
          <cell r="G52" t="str">
            <v>-</v>
          </cell>
          <cell r="H52" t="str">
            <v>Carrera 51 No. 50-63</v>
          </cell>
          <cell r="I52" t="str">
            <v>Andes</v>
          </cell>
          <cell r="J52" t="str">
            <v>Noroccidental</v>
          </cell>
          <cell r="K52"/>
          <cell r="L52" t="str">
            <v>3195728485-3235804308</v>
          </cell>
          <cell r="M52" t="str">
            <v>coorapse@asperla.org;secretaria.@asperla.org;direccion@asperla.org</v>
          </cell>
          <cell r="N52" t="str">
            <v>SRD</v>
          </cell>
          <cell r="O52" t="str">
            <v>Intervención de apoyo - Apoyo psicológico especializado</v>
          </cell>
          <cell r="P52"/>
          <cell r="Q52" t="str">
            <v>Violencia sexual</v>
          </cell>
          <cell r="R52"/>
          <cell r="S52">
            <v>755</v>
          </cell>
          <cell r="T52"/>
          <cell r="U52"/>
          <cell r="V52"/>
          <cell r="W52"/>
          <cell r="X52"/>
          <cell r="Y52" t="str">
            <v>Jorge Ivan Montoya Velez</v>
          </cell>
        </row>
        <row r="53">
          <cell r="B53" t="str">
            <v>05-13-52</v>
          </cell>
          <cell r="C53" t="str">
            <v>Antioquia</v>
          </cell>
          <cell r="D53" t="str">
            <v>Asociación de pedagogos reeducadores egresados de la fundación universitaria Luis amigó - ASPERLA</v>
          </cell>
          <cell r="E53" t="str">
            <v>800198682-5</v>
          </cell>
          <cell r="F53" t="str">
            <v>Sandra Jimena Osorio Toro</v>
          </cell>
          <cell r="G53" t="str">
            <v>-</v>
          </cell>
          <cell r="H53" t="str">
            <v>Carrera 99 No. 96-35 Oficina 201</v>
          </cell>
          <cell r="I53" t="str">
            <v>Apartadó</v>
          </cell>
          <cell r="J53" t="str">
            <v>Noroccidental</v>
          </cell>
          <cell r="K53"/>
          <cell r="L53" t="str">
            <v>3133256007/3235804308</v>
          </cell>
          <cell r="M53" t="str">
            <v>coorapse@asperla.org;secretaria.@asperla.org;direccion@asperla.org</v>
          </cell>
          <cell r="N53" t="str">
            <v>SRD</v>
          </cell>
          <cell r="O53" t="str">
            <v>Intervención de apoyo - Apoyo psicológico especializado</v>
          </cell>
          <cell r="P53"/>
          <cell r="Q53" t="str">
            <v>Violencia sexual</v>
          </cell>
          <cell r="R53"/>
          <cell r="S53">
            <v>755</v>
          </cell>
          <cell r="T53"/>
          <cell r="U53"/>
          <cell r="V53"/>
          <cell r="W53"/>
          <cell r="X53"/>
          <cell r="Y53" t="str">
            <v>Jorge Ivan Montoya Velez</v>
          </cell>
        </row>
        <row r="54">
          <cell r="B54" t="str">
            <v>05-13-53</v>
          </cell>
          <cell r="C54" t="str">
            <v>Antioquia</v>
          </cell>
          <cell r="D54" t="str">
            <v>Asociación de pedagogos reeducadores egresados de la fundación universitaria Luis amigó - ASPERLA</v>
          </cell>
          <cell r="E54" t="str">
            <v>800198682-5</v>
          </cell>
          <cell r="F54" t="str">
            <v>Sandra Jimena Osorio Toro</v>
          </cell>
          <cell r="G54" t="str">
            <v>-</v>
          </cell>
          <cell r="H54" t="str">
            <v>Calle 51 No. 50-66 Oficina 102</v>
          </cell>
          <cell r="I54" t="str">
            <v>Itagui</v>
          </cell>
          <cell r="J54" t="str">
            <v>Noroccidental</v>
          </cell>
          <cell r="K54"/>
          <cell r="L54" t="str">
            <v>3128805484-3235804308</v>
          </cell>
          <cell r="M54" t="str">
            <v>coorapse@asperla.org;secretaria.@asperla.org;direccion@asperla.org</v>
          </cell>
          <cell r="N54" t="str">
            <v>SRD</v>
          </cell>
          <cell r="O54" t="str">
            <v>Intervención de apoyo - Apoyo psicológico especializado</v>
          </cell>
          <cell r="P54"/>
          <cell r="Q54" t="str">
            <v>Violencia sexual</v>
          </cell>
          <cell r="R54"/>
          <cell r="S54">
            <v>755</v>
          </cell>
          <cell r="T54"/>
          <cell r="U54"/>
          <cell r="V54"/>
          <cell r="W54"/>
          <cell r="X54"/>
          <cell r="Y54" t="str">
            <v>Jorge Ivan Montoya Velez</v>
          </cell>
        </row>
        <row r="55">
          <cell r="B55" t="str">
            <v>05-13-54</v>
          </cell>
          <cell r="C55" t="str">
            <v>Antioquia</v>
          </cell>
          <cell r="D55" t="str">
            <v>Asociación de pedagogos reeducadores egresados de la fundación universitaria Luis amigó - ASPERLA</v>
          </cell>
          <cell r="E55" t="str">
            <v>800198682-5</v>
          </cell>
          <cell r="F55" t="str">
            <v>Sandra Jimena Osorio Toro</v>
          </cell>
          <cell r="G55" t="str">
            <v>-</v>
          </cell>
          <cell r="H55" t="str">
            <v>Calle 20 No. 20-323</v>
          </cell>
          <cell r="I55" t="str">
            <v>Yolombó</v>
          </cell>
          <cell r="J55" t="str">
            <v>Noroccidental</v>
          </cell>
          <cell r="K55"/>
          <cell r="L55" t="str">
            <v>3113568045-3235804303</v>
          </cell>
          <cell r="M55" t="str">
            <v>coorapse@asperla.org;secretaria.@asperla.org;direccion@asperla.org</v>
          </cell>
          <cell r="N55" t="str">
            <v>SRD</v>
          </cell>
          <cell r="O55" t="str">
            <v>Intervención de apoyo - Apoyo psicológico especializado</v>
          </cell>
          <cell r="P55"/>
          <cell r="Q55" t="str">
            <v>Violencia sexual</v>
          </cell>
          <cell r="R55"/>
          <cell r="S55">
            <v>755</v>
          </cell>
          <cell r="T55"/>
          <cell r="U55"/>
          <cell r="V55"/>
          <cell r="W55"/>
          <cell r="X55"/>
          <cell r="Y55" t="str">
            <v>Jorge Ivan Montoya Velez</v>
          </cell>
        </row>
        <row r="56">
          <cell r="B56" t="str">
            <v>05-13-55</v>
          </cell>
          <cell r="C56" t="str">
            <v>Antioquia</v>
          </cell>
          <cell r="D56" t="str">
            <v>Asociación de pedagogos reeducadores egresados de la fundación universitaria Luis amigó - ASPERLA</v>
          </cell>
          <cell r="E56" t="str">
            <v>800198682-5</v>
          </cell>
          <cell r="F56" t="str">
            <v>Sandra Jimena Osorio Toro</v>
          </cell>
          <cell r="G56" t="str">
            <v>-</v>
          </cell>
          <cell r="H56" t="str">
            <v>Calle 23 No. 8-135 barrio Kennedy</v>
          </cell>
          <cell r="I56" t="str">
            <v>Caucasia</v>
          </cell>
          <cell r="J56" t="str">
            <v>Noroccidental</v>
          </cell>
          <cell r="K56"/>
          <cell r="L56" t="str">
            <v>3122948299-3235804308</v>
          </cell>
          <cell r="M56" t="str">
            <v>coorapse@asperla.org;secretaria.@asperla.org;direccion@asperla.org</v>
          </cell>
          <cell r="N56" t="str">
            <v>SRD</v>
          </cell>
          <cell r="O56" t="str">
            <v>Intervención de apoyo - Apoyo psicológico especializado</v>
          </cell>
          <cell r="P56"/>
          <cell r="Q56" t="str">
            <v>Violencia sexual</v>
          </cell>
          <cell r="R56"/>
          <cell r="S56">
            <v>755</v>
          </cell>
          <cell r="T56"/>
          <cell r="U56"/>
          <cell r="V56"/>
          <cell r="W56"/>
          <cell r="X56"/>
          <cell r="Y56" t="str">
            <v>Jorge Ivan Montoya Velez</v>
          </cell>
        </row>
        <row r="57">
          <cell r="B57" t="str">
            <v>05-13-56</v>
          </cell>
          <cell r="C57" t="str">
            <v>Antioquia</v>
          </cell>
          <cell r="D57" t="str">
            <v>Asociación de pedagogos reeducadores egresados de la fundación universitaria Luis amigó - ASPERLA</v>
          </cell>
          <cell r="E57" t="str">
            <v>800198682-5</v>
          </cell>
          <cell r="F57" t="str">
            <v>Sandra Jimena Osorio Toro</v>
          </cell>
          <cell r="G57" t="str">
            <v>-</v>
          </cell>
          <cell r="H57" t="str">
            <v>Calle 60 No. 49-34</v>
          </cell>
          <cell r="I57" t="str">
            <v>Medellín</v>
          </cell>
          <cell r="J57" t="str">
            <v>Noroccidental</v>
          </cell>
          <cell r="K57">
            <v>4751820</v>
          </cell>
          <cell r="L57">
            <v>3185277024</v>
          </cell>
          <cell r="M57" t="str">
            <v>cooracercamiento@asperla.org</v>
          </cell>
          <cell r="N57" t="str">
            <v>SRD</v>
          </cell>
          <cell r="O57" t="str">
            <v>Intervención de apoyo - Apoyo psicosocial</v>
          </cell>
          <cell r="P57"/>
          <cell r="Q57" t="str">
            <v>Violencia sexual</v>
          </cell>
          <cell r="R57"/>
          <cell r="S57">
            <v>757</v>
          </cell>
          <cell r="T57">
            <v>100</v>
          </cell>
          <cell r="U57"/>
          <cell r="V57">
            <v>43815</v>
          </cell>
          <cell r="W57">
            <v>44135</v>
          </cell>
          <cell r="X57">
            <v>263959500</v>
          </cell>
          <cell r="Y57" t="str">
            <v>Jorge Ivan Montoya Velez</v>
          </cell>
        </row>
        <row r="58">
          <cell r="B58" t="str">
            <v>05-221-57</v>
          </cell>
          <cell r="C58" t="str">
            <v>Antioquia</v>
          </cell>
          <cell r="D58" t="str">
            <v>Instituto de hermanas franciscanas de santa Clara</v>
          </cell>
          <cell r="E58" t="str">
            <v>890982597-7</v>
          </cell>
          <cell r="F58" t="str">
            <v>Angela Virzi Laccania</v>
          </cell>
          <cell r="G58" t="str">
            <v>-</v>
          </cell>
          <cell r="H58" t="str">
            <v>Vereda San Andres Kilometro 1</v>
          </cell>
          <cell r="I58" t="str">
            <v>Girardota</v>
          </cell>
          <cell r="J58" t="str">
            <v>Aburra Norte</v>
          </cell>
          <cell r="K58">
            <v>4545892</v>
          </cell>
          <cell r="L58">
            <v>3127811514</v>
          </cell>
          <cell r="M58" t="str">
            <v>hogarsantaclara.girardota@gmail.com</v>
          </cell>
          <cell r="N58" t="str">
            <v>SRD</v>
          </cell>
          <cell r="O58" t="str">
            <v>Hogar sustituto entidad</v>
          </cell>
          <cell r="P58"/>
          <cell r="Q58" t="str">
            <v>Vulneración</v>
          </cell>
          <cell r="R58"/>
          <cell r="S58">
            <v>758</v>
          </cell>
          <cell r="T58">
            <v>451</v>
          </cell>
          <cell r="U58"/>
          <cell r="V58">
            <v>43815</v>
          </cell>
          <cell r="W58">
            <v>44135</v>
          </cell>
          <cell r="X58">
            <v>5682608269</v>
          </cell>
          <cell r="Y58" t="str">
            <v>Johana Milena Rodriguez Sánchez</v>
          </cell>
        </row>
        <row r="59">
          <cell r="B59" t="str">
            <v>05-221-58</v>
          </cell>
          <cell r="C59" t="str">
            <v>Antioquia</v>
          </cell>
          <cell r="D59" t="str">
            <v>Instituto de hermanas franciscanas de santa Clara</v>
          </cell>
          <cell r="E59" t="str">
            <v>890982597-7</v>
          </cell>
          <cell r="F59" t="str">
            <v>Angela Virzi Laccania</v>
          </cell>
          <cell r="G59" t="str">
            <v>-</v>
          </cell>
          <cell r="H59" t="str">
            <v>Calle 51 No. 63-87 barrio El Remanso</v>
          </cell>
          <cell r="I59" t="str">
            <v>Copacabana</v>
          </cell>
          <cell r="J59" t="str">
            <v>Aburra Norte</v>
          </cell>
          <cell r="K59" t="str">
            <v>2745417-2744765</v>
          </cell>
          <cell r="L59">
            <v>3128465297</v>
          </cell>
          <cell r="M59" t="str">
            <v>atencionpsicologica.santaclara@gmail.com</v>
          </cell>
          <cell r="N59" t="str">
            <v>SRD</v>
          </cell>
          <cell r="O59" t="str">
            <v>Intervención de apoyo - Apoyo psicológico especializado</v>
          </cell>
          <cell r="P59"/>
          <cell r="Q59" t="str">
            <v>Violencia sexual</v>
          </cell>
          <cell r="R59"/>
          <cell r="S59">
            <v>759</v>
          </cell>
          <cell r="T59"/>
          <cell r="U59">
            <v>600</v>
          </cell>
          <cell r="V59">
            <v>43815</v>
          </cell>
          <cell r="W59">
            <v>44135</v>
          </cell>
          <cell r="X59">
            <v>425452200</v>
          </cell>
          <cell r="Y59" t="str">
            <v>Johana Milena Rodriguez Sánchez</v>
          </cell>
        </row>
        <row r="60">
          <cell r="B60" t="str">
            <v>05-221-59</v>
          </cell>
          <cell r="C60" t="str">
            <v>Antioquia</v>
          </cell>
          <cell r="D60" t="str">
            <v>Instituto de hermanas franciscanas de santa Clara</v>
          </cell>
          <cell r="E60" t="str">
            <v>890982597-7</v>
          </cell>
          <cell r="F60" t="str">
            <v>Angela Virzi Laccania</v>
          </cell>
          <cell r="G60" t="str">
            <v>-</v>
          </cell>
          <cell r="H60" t="str">
            <v>Vereda San Andres Kilometro 1</v>
          </cell>
          <cell r="I60" t="str">
            <v>Girardota</v>
          </cell>
          <cell r="J60" t="str">
            <v>Aburra Norte</v>
          </cell>
          <cell r="K60" t="str">
            <v>4545892 ext. 105 - 2744765-3665157</v>
          </cell>
          <cell r="L60" t="str">
            <v>3136420064-3138154585</v>
          </cell>
          <cell r="M60" t="str">
            <v>santaclarasustitutos@gmail.com</v>
          </cell>
          <cell r="N60" t="str">
            <v>SRD</v>
          </cell>
          <cell r="O60" t="str">
            <v>Internado</v>
          </cell>
          <cell r="P60"/>
          <cell r="Q60" t="str">
            <v>Vulneración</v>
          </cell>
          <cell r="R60"/>
          <cell r="S60">
            <v>760</v>
          </cell>
          <cell r="T60">
            <v>150</v>
          </cell>
          <cell r="U60"/>
          <cell r="V60">
            <v>43815</v>
          </cell>
          <cell r="W60">
            <v>44135</v>
          </cell>
          <cell r="X60">
            <v>2960936700</v>
          </cell>
          <cell r="Y60" t="str">
            <v>Johana Milena Rodriguez Sánchez</v>
          </cell>
        </row>
        <row r="61">
          <cell r="B61" t="str">
            <v>05-221-60</v>
          </cell>
          <cell r="C61" t="str">
            <v>Antioquia</v>
          </cell>
          <cell r="D61" t="str">
            <v>Instituto de hermanas franciscanas de santa Clara</v>
          </cell>
          <cell r="E61" t="str">
            <v>890982597-7</v>
          </cell>
          <cell r="F61" t="str">
            <v>Angela Virzi Laccania</v>
          </cell>
          <cell r="G61" t="str">
            <v>-</v>
          </cell>
          <cell r="H61" t="str">
            <v>Carrera 52A No. 42-73 Barrio Guamuru</v>
          </cell>
          <cell r="I61" t="str">
            <v>San Pedro De Los Milagros</v>
          </cell>
          <cell r="J61" t="str">
            <v>Aburra Norte</v>
          </cell>
          <cell r="K61">
            <v>8686168</v>
          </cell>
          <cell r="L61">
            <v>3145612311</v>
          </cell>
          <cell r="M61" t="str">
            <v>franciscanas3sanpedro@hotmail.com</v>
          </cell>
          <cell r="N61" t="str">
            <v>SRD</v>
          </cell>
          <cell r="O61" t="str">
            <v>Internado</v>
          </cell>
          <cell r="P61"/>
          <cell r="Q61" t="str">
            <v>Vulneración</v>
          </cell>
          <cell r="R61"/>
          <cell r="S61">
            <v>760</v>
          </cell>
          <cell r="T61">
            <v>50</v>
          </cell>
          <cell r="U61"/>
          <cell r="V61"/>
          <cell r="W61"/>
          <cell r="X61"/>
          <cell r="Y61" t="str">
            <v>Johana Milena Rodriguez Sánchez</v>
          </cell>
        </row>
        <row r="62">
          <cell r="B62" t="str">
            <v>05-132-61</v>
          </cell>
          <cell r="C62" t="str">
            <v>Antioquia</v>
          </cell>
          <cell r="D62" t="str">
            <v>Fundación hogares Claret</v>
          </cell>
          <cell r="E62" t="str">
            <v>800098983-8</v>
          </cell>
          <cell r="F62" t="str">
            <v>Padre Hernan Montoya Cadavid</v>
          </cell>
          <cell r="G62" t="str">
            <v>-</v>
          </cell>
          <cell r="H62" t="str">
            <v>Kilometro 8 y 9 carretera vía al mar - San Cristobal</v>
          </cell>
          <cell r="I62" t="str">
            <v>Medellín</v>
          </cell>
          <cell r="J62" t="str">
            <v>Noroccidental</v>
          </cell>
          <cell r="K62" t="str">
            <v>4260404 – 4484304 ext 62-61</v>
          </cell>
          <cell r="L62" t="str">
            <v>312 723 83 71</v>
          </cell>
          <cell r="M62" t="str">
            <v>libertad.antioquia@fundacionhogaresclaret.org</v>
          </cell>
          <cell r="N62" t="str">
            <v>SRD</v>
          </cell>
          <cell r="O62" t="str">
            <v>Internado</v>
          </cell>
          <cell r="P62"/>
          <cell r="Q62" t="str">
            <v>Consumo SPA</v>
          </cell>
          <cell r="R62"/>
          <cell r="S62">
            <v>764</v>
          </cell>
          <cell r="T62">
            <v>75</v>
          </cell>
          <cell r="U62"/>
          <cell r="V62">
            <v>43815</v>
          </cell>
          <cell r="W62">
            <v>44135</v>
          </cell>
          <cell r="X62">
            <v>1480468350</v>
          </cell>
          <cell r="Y62" t="str">
            <v>Jorge Ivan Montoya Velez</v>
          </cell>
        </row>
        <row r="63">
          <cell r="B63" t="str">
            <v>05-132-62</v>
          </cell>
          <cell r="C63" t="str">
            <v>Antioquia</v>
          </cell>
          <cell r="D63" t="str">
            <v>Fundación hogares Claret</v>
          </cell>
          <cell r="E63" t="str">
            <v>800098983-8</v>
          </cell>
          <cell r="F63" t="str">
            <v>Padre Hernan Montoya Cadavid</v>
          </cell>
          <cell r="G63" t="str">
            <v>-</v>
          </cell>
          <cell r="H63" t="str">
            <v>Calle 40 No. 21-79 Barrio la Milagrosa</v>
          </cell>
          <cell r="I63" t="str">
            <v>Medellín</v>
          </cell>
          <cell r="J63" t="str">
            <v>Noroccidental</v>
          </cell>
          <cell r="K63">
            <v>2213020</v>
          </cell>
          <cell r="L63">
            <v>3116759728</v>
          </cell>
          <cell r="M63" t="str">
            <v>miraflores.antoquia@fundacionhogaresclaret.org</v>
          </cell>
          <cell r="N63" t="str">
            <v>SRD</v>
          </cell>
          <cell r="O63" t="str">
            <v>Internado</v>
          </cell>
          <cell r="P63"/>
          <cell r="Q63" t="str">
            <v>Consumo SPA</v>
          </cell>
          <cell r="R63"/>
          <cell r="S63">
            <v>764</v>
          </cell>
          <cell r="T63">
            <v>25</v>
          </cell>
          <cell r="U63"/>
          <cell r="V63"/>
          <cell r="W63"/>
          <cell r="X63"/>
          <cell r="Y63" t="str">
            <v>Jorge Ivan Montoya Velez</v>
          </cell>
        </row>
        <row r="64">
          <cell r="B64" t="str">
            <v>05-118-63</v>
          </cell>
          <cell r="C64" t="str">
            <v>Antioquia</v>
          </cell>
          <cell r="D64" t="str">
            <v>Fundación el Mana</v>
          </cell>
          <cell r="E64" t="str">
            <v>800113112-4</v>
          </cell>
          <cell r="F64" t="str">
            <v>Jose Humberto Gallego Franco</v>
          </cell>
          <cell r="G64" t="str">
            <v>-</v>
          </cell>
          <cell r="H64" t="str">
            <v>Carrera 22 No. 21-47</v>
          </cell>
          <cell r="I64" t="str">
            <v>La Ceja</v>
          </cell>
          <cell r="J64" t="str">
            <v>Oriente</v>
          </cell>
          <cell r="K64">
            <v>5536103</v>
          </cell>
          <cell r="L64">
            <v>3128109496</v>
          </cell>
          <cell r="M64" t="str">
            <v>fundelmana@hotmail.com</v>
          </cell>
          <cell r="N64" t="str">
            <v>SRD</v>
          </cell>
          <cell r="O64" t="str">
            <v>Externado</v>
          </cell>
          <cell r="P64" t="str">
            <v>Media jornada</v>
          </cell>
          <cell r="Q64" t="str">
            <v>Vulneración</v>
          </cell>
          <cell r="R64"/>
          <cell r="S64">
            <v>766</v>
          </cell>
          <cell r="T64">
            <v>85</v>
          </cell>
          <cell r="U64"/>
          <cell r="V64">
            <v>43815</v>
          </cell>
          <cell r="W64">
            <v>44135</v>
          </cell>
          <cell r="X64">
            <v>459886465</v>
          </cell>
          <cell r="Y64" t="str">
            <v>Danis Astrid Muñoz Segura</v>
          </cell>
        </row>
        <row r="65">
          <cell r="B65" t="str">
            <v>05-108-64</v>
          </cell>
          <cell r="C65" t="str">
            <v>Antioquia</v>
          </cell>
          <cell r="D65" t="str">
            <v>Fundación de atención a la niñez - FAN</v>
          </cell>
          <cell r="E65" t="str">
            <v>890905179-3</v>
          </cell>
          <cell r="F65" t="str">
            <v>Luz Amalia Botero Montoya</v>
          </cell>
          <cell r="G65" t="str">
            <v>-</v>
          </cell>
          <cell r="H65" t="str">
            <v>Carrera 79 No. 48-73</v>
          </cell>
          <cell r="I65" t="str">
            <v>Medellín</v>
          </cell>
          <cell r="J65" t="str">
            <v>Suroriente</v>
          </cell>
          <cell r="K65" t="str">
            <v>5608860 ext 217</v>
          </cell>
          <cell r="L65">
            <v>3206828255</v>
          </cell>
          <cell r="M65" t="str">
            <v>m.patino@fan.org.co</v>
          </cell>
          <cell r="N65" t="str">
            <v>SRD</v>
          </cell>
          <cell r="O65" t="str">
            <v>Intervención de apoyo - Apoyo psicológico especializado</v>
          </cell>
          <cell r="P65"/>
          <cell r="Q65" t="str">
            <v>Violencia sexual</v>
          </cell>
          <cell r="R65"/>
          <cell r="S65">
            <v>767</v>
          </cell>
          <cell r="T65"/>
          <cell r="U65">
            <v>1548</v>
          </cell>
          <cell r="V65">
            <v>43815</v>
          </cell>
          <cell r="W65">
            <v>44135</v>
          </cell>
          <cell r="X65">
            <v>1097666676</v>
          </cell>
          <cell r="Y65" t="str">
            <v>Catalina Isaza Osorio</v>
          </cell>
        </row>
        <row r="66">
          <cell r="B66" t="str">
            <v>05-108-65</v>
          </cell>
          <cell r="C66" t="str">
            <v>Antioquia</v>
          </cell>
          <cell r="D66" t="str">
            <v>Fundación de atención a la niñez - FAN</v>
          </cell>
          <cell r="E66" t="str">
            <v>890905179-3</v>
          </cell>
          <cell r="F66" t="str">
            <v>Luz Amalia Botero Montoya</v>
          </cell>
          <cell r="G66" t="str">
            <v>-</v>
          </cell>
          <cell r="H66" t="str">
            <v>Carrera 42 No. 60-48 barrio Los Angeles</v>
          </cell>
          <cell r="I66" t="str">
            <v>Medellín</v>
          </cell>
          <cell r="J66" t="str">
            <v>Suroriente</v>
          </cell>
          <cell r="K66" t="str">
            <v>5608860 ext 217</v>
          </cell>
          <cell r="L66">
            <v>3206828255</v>
          </cell>
          <cell r="M66" t="str">
            <v>m.patino@fan.org.co</v>
          </cell>
          <cell r="N66" t="str">
            <v>SRD</v>
          </cell>
          <cell r="O66" t="str">
            <v>Intervención de apoyo - Apoyo psicológico especializado</v>
          </cell>
          <cell r="P66"/>
          <cell r="Q66" t="str">
            <v>Violencia sexual</v>
          </cell>
          <cell r="R66"/>
          <cell r="S66">
            <v>767</v>
          </cell>
          <cell r="T66"/>
          <cell r="U66"/>
          <cell r="V66"/>
          <cell r="W66"/>
          <cell r="X66"/>
          <cell r="Y66" t="str">
            <v>Catalina Isaza Osorio</v>
          </cell>
        </row>
        <row r="67">
          <cell r="B67" t="str">
            <v>05-108-66</v>
          </cell>
          <cell r="C67" t="str">
            <v>Antioquia</v>
          </cell>
          <cell r="D67" t="str">
            <v>Fundación de atención a la niñez - FAN</v>
          </cell>
          <cell r="E67" t="str">
            <v>890905179-3</v>
          </cell>
          <cell r="F67" t="str">
            <v>Luz Amalia Botero Montoya</v>
          </cell>
          <cell r="G67" t="str">
            <v>-</v>
          </cell>
          <cell r="H67" t="str">
            <v>Carrera 48A No. 63-56</v>
          </cell>
          <cell r="I67" t="str">
            <v>Rionegro</v>
          </cell>
          <cell r="J67" t="str">
            <v>Oriente</v>
          </cell>
          <cell r="K67" t="str">
            <v>5608860 ext 217</v>
          </cell>
          <cell r="L67">
            <v>3206828255</v>
          </cell>
          <cell r="M67" t="str">
            <v>m.patino@fan.org.co</v>
          </cell>
          <cell r="N67" t="str">
            <v>SRD</v>
          </cell>
          <cell r="O67" t="str">
            <v>Intervención de apoyo - Apoyo psicológico especializado</v>
          </cell>
          <cell r="P67"/>
          <cell r="Q67" t="str">
            <v>Violencia sexual</v>
          </cell>
          <cell r="R67"/>
          <cell r="S67">
            <v>767</v>
          </cell>
          <cell r="T67"/>
          <cell r="U67"/>
          <cell r="V67"/>
          <cell r="W67"/>
          <cell r="X67"/>
          <cell r="Y67" t="str">
            <v>Catalina Isaza Osorio</v>
          </cell>
        </row>
        <row r="68">
          <cell r="B68" t="str">
            <v>05-108-67</v>
          </cell>
          <cell r="C68" t="str">
            <v>Antioquia</v>
          </cell>
          <cell r="D68" t="str">
            <v>Fundación de atención a la niñez - FAN</v>
          </cell>
          <cell r="E68" t="str">
            <v>890905179-3</v>
          </cell>
          <cell r="F68" t="str">
            <v>Luz Amalia Botero Montoya</v>
          </cell>
          <cell r="G68" t="str">
            <v>-</v>
          </cell>
          <cell r="H68" t="str">
            <v>Carrera 79 No. 48-80</v>
          </cell>
          <cell r="I68" t="str">
            <v>Medellín</v>
          </cell>
          <cell r="J68" t="str">
            <v>Suroriente</v>
          </cell>
          <cell r="K68" t="str">
            <v>5608861 ext 284-285</v>
          </cell>
          <cell r="L68" t="str">
            <v>3182152915-3225165902</v>
          </cell>
          <cell r="M68" t="str">
            <v>hogaressustitutos@fan.org.co</v>
          </cell>
          <cell r="N68" t="str">
            <v>SRD</v>
          </cell>
          <cell r="O68" t="str">
            <v>Hogar sustituto entidad</v>
          </cell>
          <cell r="P68"/>
          <cell r="Q68" t="str">
            <v>Vulneración</v>
          </cell>
          <cell r="R68"/>
          <cell r="S68">
            <v>768</v>
          </cell>
          <cell r="T68">
            <v>250</v>
          </cell>
          <cell r="U68"/>
          <cell r="V68">
            <v>43815</v>
          </cell>
          <cell r="W68">
            <v>44135</v>
          </cell>
          <cell r="X68">
            <v>3150004584</v>
          </cell>
          <cell r="Y68" t="str">
            <v>Catalina Isaza Osorio</v>
          </cell>
        </row>
        <row r="69">
          <cell r="B69" t="str">
            <v>05-38-68</v>
          </cell>
          <cell r="C69" t="str">
            <v>Antioquia</v>
          </cell>
          <cell r="D69" t="str">
            <v>Ciudad don Bosco</v>
          </cell>
          <cell r="E69" t="str">
            <v>890905717-6</v>
          </cell>
          <cell r="F69" t="str">
            <v>Carlos Manuel Barrios Gonzalez</v>
          </cell>
          <cell r="G69" t="str">
            <v>-</v>
          </cell>
          <cell r="H69" t="str">
            <v>Carrera 96B No. 78C-11</v>
          </cell>
          <cell r="I69" t="str">
            <v>Medellín</v>
          </cell>
          <cell r="J69" t="str">
            <v>Noroccidental</v>
          </cell>
          <cell r="K69" t="str">
            <v>5408180 ext 204-143</v>
          </cell>
          <cell r="L69"/>
          <cell r="M69" t="str">
            <v>sdv@ciudaddonbosco.org;secretariapatio20@hotmail.com;tspatio2cdb@gmail.com</v>
          </cell>
          <cell r="N69" t="str">
            <v>SRD</v>
          </cell>
          <cell r="O69" t="str">
            <v>Internado</v>
          </cell>
          <cell r="P69"/>
          <cell r="Q69" t="str">
            <v>Calle</v>
          </cell>
          <cell r="R69"/>
          <cell r="S69">
            <v>769</v>
          </cell>
          <cell r="T69">
            <v>46</v>
          </cell>
          <cell r="U69"/>
          <cell r="V69">
            <v>43815</v>
          </cell>
          <cell r="W69">
            <v>44135</v>
          </cell>
          <cell r="X69">
            <v>681015441</v>
          </cell>
          <cell r="Y69" t="str">
            <v>Jorge Ivan Montoya Velez</v>
          </cell>
        </row>
        <row r="70">
          <cell r="B70" t="str">
            <v>05-38-69</v>
          </cell>
          <cell r="C70" t="str">
            <v>Antioquia</v>
          </cell>
          <cell r="D70" t="str">
            <v>Ciudad don Bosco</v>
          </cell>
          <cell r="E70" t="str">
            <v>890905717-6</v>
          </cell>
          <cell r="F70" t="str">
            <v>Carlos Manuel Barrios Gonzalez</v>
          </cell>
          <cell r="G70" t="str">
            <v>-</v>
          </cell>
          <cell r="H70" t="str">
            <v>Carrera 96B No. 78C-11</v>
          </cell>
          <cell r="I70" t="str">
            <v>Medellín</v>
          </cell>
          <cell r="J70" t="str">
            <v>Noroccidental</v>
          </cell>
          <cell r="K70" t="str">
            <v>5408180 ext 117-204-143-2642122 EXT 137</v>
          </cell>
          <cell r="L70"/>
          <cell r="M70" t="str">
            <v>pds.ciudaddonbosco@gmail.com;derechoasonar@ciudaddonbosco</v>
          </cell>
          <cell r="N70" t="str">
            <v>SRD</v>
          </cell>
          <cell r="O70" t="str">
            <v>Intervención de apoyo - Apoyo psicosocial</v>
          </cell>
          <cell r="P70"/>
          <cell r="Q70" t="str">
            <v>Vulneración</v>
          </cell>
          <cell r="R70"/>
          <cell r="S70">
            <v>770</v>
          </cell>
          <cell r="T70">
            <v>200</v>
          </cell>
          <cell r="U70"/>
          <cell r="V70">
            <v>43815</v>
          </cell>
          <cell r="W70">
            <v>44135</v>
          </cell>
          <cell r="X70">
            <v>703551600</v>
          </cell>
          <cell r="Y70" t="str">
            <v>Jorge Ivan Montoya Velez</v>
          </cell>
        </row>
        <row r="71">
          <cell r="B71" t="str">
            <v>05-38-70</v>
          </cell>
          <cell r="C71" t="str">
            <v>Antioquia</v>
          </cell>
          <cell r="D71" t="str">
            <v>Ciudad don Bosco</v>
          </cell>
          <cell r="E71" t="str">
            <v>890905717-6</v>
          </cell>
          <cell r="F71" t="str">
            <v>Carlos Manuel Barrios Gonzalez</v>
          </cell>
          <cell r="G71" t="str">
            <v>-</v>
          </cell>
          <cell r="H71" t="str">
            <v>Carrera 96B No. 78C-11</v>
          </cell>
          <cell r="I71" t="str">
            <v>Medellín</v>
          </cell>
          <cell r="J71" t="str">
            <v>Noroccidental</v>
          </cell>
          <cell r="K71" t="str">
            <v>2642122 2642142 ext 104- 109/5408180 ext 164</v>
          </cell>
          <cell r="L71"/>
          <cell r="M71" t="str">
            <v>cadam@ciudaddonbosco.org</v>
          </cell>
          <cell r="N71" t="str">
            <v>SRD</v>
          </cell>
          <cell r="O71" t="str">
            <v>Externado</v>
          </cell>
          <cell r="P71" t="str">
            <v>Jornada completa</v>
          </cell>
          <cell r="Q71" t="str">
            <v>Vulneración</v>
          </cell>
          <cell r="R71"/>
          <cell r="S71">
            <v>771</v>
          </cell>
          <cell r="T71">
            <v>120</v>
          </cell>
          <cell r="U71"/>
          <cell r="V71">
            <v>43815</v>
          </cell>
          <cell r="W71">
            <v>44135</v>
          </cell>
          <cell r="X71">
            <v>938735160</v>
          </cell>
          <cell r="Y71" t="str">
            <v>Jorge Ivan Montoya Velez</v>
          </cell>
        </row>
        <row r="72">
          <cell r="B72" t="str">
            <v>05-38-71</v>
          </cell>
          <cell r="C72" t="str">
            <v>Antioquia</v>
          </cell>
          <cell r="D72" t="str">
            <v>Ciudad don Bosco</v>
          </cell>
          <cell r="E72" t="str">
            <v>890905717-6</v>
          </cell>
          <cell r="F72" t="str">
            <v>Carlos Manuel Barrios Gonzalez</v>
          </cell>
          <cell r="G72" t="str">
            <v>-</v>
          </cell>
          <cell r="H72" t="str">
            <v>La Clarita Vereda Minas</v>
          </cell>
          <cell r="I72" t="str">
            <v>Amagá</v>
          </cell>
          <cell r="J72" t="str">
            <v>Noroccidental</v>
          </cell>
          <cell r="K72">
            <v>2601400</v>
          </cell>
          <cell r="L72">
            <v>3164958855</v>
          </cell>
          <cell r="M72" t="str">
            <v>amagopolis@ciudaddonbosco.org</v>
          </cell>
          <cell r="N72" t="str">
            <v>SRD</v>
          </cell>
          <cell r="O72" t="str">
            <v>Externado</v>
          </cell>
          <cell r="P72" t="str">
            <v>Jornada completa</v>
          </cell>
          <cell r="Q72" t="str">
            <v>Vulneración</v>
          </cell>
          <cell r="R72"/>
          <cell r="S72">
            <v>771</v>
          </cell>
          <cell r="T72"/>
          <cell r="U72"/>
          <cell r="V72"/>
          <cell r="W72"/>
          <cell r="X72"/>
          <cell r="Y72" t="str">
            <v>Jorge Ivan Montoya Velez</v>
          </cell>
        </row>
        <row r="73">
          <cell r="B73" t="str">
            <v>05-38-72</v>
          </cell>
          <cell r="C73" t="str">
            <v>Antioquia</v>
          </cell>
          <cell r="D73" t="str">
            <v>Ciudad don Bosco</v>
          </cell>
          <cell r="E73" t="str">
            <v>890905717-6</v>
          </cell>
          <cell r="F73" t="str">
            <v>Carlos Manuel Barrios Gonzalez</v>
          </cell>
          <cell r="G73" t="str">
            <v>-</v>
          </cell>
          <cell r="H73" t="str">
            <v>Carrera 96B No. 78C-11</v>
          </cell>
          <cell r="I73" t="str">
            <v>Medellín</v>
          </cell>
          <cell r="J73" t="str">
            <v>Noroccidental</v>
          </cell>
          <cell r="K73" t="str">
            <v>5408180 ext 117-186</v>
          </cell>
          <cell r="L73"/>
          <cell r="M73" t="str">
            <v>coorppv@ciudaddonbosco.org;Gestiord@ciudaddonbosco.org</v>
          </cell>
          <cell r="N73" t="str">
            <v>SRD</v>
          </cell>
          <cell r="O73" t="str">
            <v>Internado</v>
          </cell>
          <cell r="P73"/>
          <cell r="Q73" t="str">
            <v>Vulneración</v>
          </cell>
          <cell r="R73"/>
          <cell r="S73">
            <v>772</v>
          </cell>
          <cell r="T73">
            <v>175</v>
          </cell>
          <cell r="U73"/>
          <cell r="V73">
            <v>43815</v>
          </cell>
          <cell r="W73">
            <v>44135</v>
          </cell>
          <cell r="X73">
            <v>2590819613</v>
          </cell>
          <cell r="Y73" t="str">
            <v>Jorge Ivan Montoya Velez</v>
          </cell>
        </row>
        <row r="74">
          <cell r="B74" t="str">
            <v>05-38-73</v>
          </cell>
          <cell r="C74" t="str">
            <v>Antioquia</v>
          </cell>
          <cell r="D74" t="str">
            <v>Ciudad don Bosco</v>
          </cell>
          <cell r="E74" t="str">
            <v>890905717-6</v>
          </cell>
          <cell r="F74" t="str">
            <v>Carlos Manuel Barrios Gonzalez</v>
          </cell>
          <cell r="G74" t="str">
            <v>-</v>
          </cell>
          <cell r="H74" t="str">
            <v>Diagonal 79A No. 76-306 Barrio Pilarica</v>
          </cell>
          <cell r="I74" t="str">
            <v>Medellín</v>
          </cell>
          <cell r="J74" t="str">
            <v>Noroccidental</v>
          </cell>
          <cell r="K74">
            <v>2344180</v>
          </cell>
          <cell r="L74"/>
          <cell r="M74" t="str">
            <v>capre@ciudaddonbosco.org;cae@ciudaddonbosco.org</v>
          </cell>
          <cell r="N74" t="str">
            <v>SRD</v>
          </cell>
          <cell r="O74" t="str">
            <v>Casa de protección</v>
          </cell>
          <cell r="P74"/>
          <cell r="Q74" t="str">
            <v>Desvinculados</v>
          </cell>
          <cell r="R74"/>
          <cell r="S74">
            <v>773</v>
          </cell>
          <cell r="T74">
            <v>60</v>
          </cell>
          <cell r="U74"/>
          <cell r="V74">
            <v>43815</v>
          </cell>
          <cell r="W74">
            <v>44135</v>
          </cell>
          <cell r="X74">
            <v>1112201580</v>
          </cell>
          <cell r="Y74" t="str">
            <v>Jorge Ivan Montoya Velez</v>
          </cell>
        </row>
        <row r="75">
          <cell r="B75" t="str">
            <v>05-38-74</v>
          </cell>
          <cell r="C75" t="str">
            <v>Antioquia</v>
          </cell>
          <cell r="D75" t="str">
            <v>Ciudad don Bosco</v>
          </cell>
          <cell r="E75" t="str">
            <v>890905717-6</v>
          </cell>
          <cell r="F75" t="str">
            <v>Carlos Manuel Barrios Gonzalez</v>
          </cell>
          <cell r="G75" t="str">
            <v>-</v>
          </cell>
          <cell r="H75" t="str">
            <v>Carrera 96B No. 78C-11</v>
          </cell>
          <cell r="I75" t="str">
            <v>Medellín</v>
          </cell>
          <cell r="J75" t="str">
            <v>Noroccidental</v>
          </cell>
          <cell r="K75">
            <v>2344180</v>
          </cell>
          <cell r="L75"/>
          <cell r="M75" t="str">
            <v>capre@ciudaddonbosco.org;cae@ciudaddonbosco.org</v>
          </cell>
          <cell r="N75" t="str">
            <v>SRD</v>
          </cell>
          <cell r="O75" t="str">
            <v>Casa de protección</v>
          </cell>
          <cell r="P75"/>
          <cell r="Q75" t="str">
            <v>Desvinculados</v>
          </cell>
          <cell r="R75"/>
          <cell r="S75">
            <v>773</v>
          </cell>
          <cell r="T75"/>
          <cell r="U75"/>
          <cell r="V75"/>
          <cell r="W75"/>
          <cell r="X75"/>
          <cell r="Y75" t="str">
            <v>Jorge Ivan Montoya Velez</v>
          </cell>
        </row>
        <row r="76">
          <cell r="B76" t="str">
            <v>05-47-75</v>
          </cell>
          <cell r="C76" t="str">
            <v>Antioquia</v>
          </cell>
          <cell r="D76" t="str">
            <v>Congregación religiosos terciarios capuchinos nuestra señora de los dolores</v>
          </cell>
          <cell r="E76" t="str">
            <v>860005068-3</v>
          </cell>
          <cell r="F76" t="str">
            <v>Jacinto Ivan Guarin Carmona</v>
          </cell>
          <cell r="G76" t="str">
            <v>-</v>
          </cell>
          <cell r="H76" t="str">
            <v>Carrera 17 No. 10-57</v>
          </cell>
          <cell r="I76" t="str">
            <v>Barbosa</v>
          </cell>
          <cell r="J76" t="str">
            <v>Aburra Norte</v>
          </cell>
          <cell r="K76">
            <v>4064180</v>
          </cell>
          <cell r="L76">
            <v>3046571808</v>
          </cell>
          <cell r="M76" t="str">
            <v>despertares2008@hotmail.com</v>
          </cell>
          <cell r="N76" t="str">
            <v>SRD</v>
          </cell>
          <cell r="O76" t="str">
            <v>Intervención de apoyo - Apoyo psicosocial</v>
          </cell>
          <cell r="P76"/>
          <cell r="Q76" t="str">
            <v>Vulneración</v>
          </cell>
          <cell r="R76"/>
          <cell r="S76">
            <v>774</v>
          </cell>
          <cell r="T76">
            <v>575</v>
          </cell>
          <cell r="U76"/>
          <cell r="V76">
            <v>43815</v>
          </cell>
          <cell r="W76">
            <v>44135</v>
          </cell>
          <cell r="X76">
            <v>2022710850</v>
          </cell>
          <cell r="Y76" t="str">
            <v>Danis Astrid Muñoz Segura</v>
          </cell>
        </row>
        <row r="77">
          <cell r="B77" t="str">
            <v>05-47-76</v>
          </cell>
          <cell r="C77" t="str">
            <v>Antioquia</v>
          </cell>
          <cell r="D77" t="str">
            <v>Congregación religiosos terciarios capuchinos nuestra señora de los dolores</v>
          </cell>
          <cell r="E77" t="str">
            <v>860005068-3</v>
          </cell>
          <cell r="F77" t="str">
            <v>Jacinto Ivan Guarin Carmona</v>
          </cell>
          <cell r="G77" t="str">
            <v>-</v>
          </cell>
          <cell r="H77" t="str">
            <v>Calle 20 No. 20-19 tercer piso</v>
          </cell>
          <cell r="I77" t="str">
            <v>Cocorná</v>
          </cell>
          <cell r="J77" t="str">
            <v>Oriente Medio</v>
          </cell>
          <cell r="K77"/>
          <cell r="L77">
            <v>3176489083</v>
          </cell>
          <cell r="M77" t="str">
            <v>camdelib@gmail.com</v>
          </cell>
          <cell r="N77" t="str">
            <v>SRD</v>
          </cell>
          <cell r="O77" t="str">
            <v>Intervención de apoyo - Apoyo psicosocial</v>
          </cell>
          <cell r="P77"/>
          <cell r="Q77" t="str">
            <v>Vulneración</v>
          </cell>
          <cell r="R77"/>
          <cell r="S77">
            <v>774</v>
          </cell>
          <cell r="T77"/>
          <cell r="U77"/>
          <cell r="V77"/>
          <cell r="W77"/>
          <cell r="X77"/>
          <cell r="Y77" t="str">
            <v>Danis Astrid Muñoz Segura</v>
          </cell>
        </row>
        <row r="78">
          <cell r="B78" t="str">
            <v>05-47-77</v>
          </cell>
          <cell r="C78" t="str">
            <v>Antioquia</v>
          </cell>
          <cell r="D78" t="str">
            <v>Congregación religiosos terciarios capuchinos nuestra señora de los dolores</v>
          </cell>
          <cell r="E78" t="str">
            <v>860005068-3</v>
          </cell>
          <cell r="F78" t="str">
            <v>Jacinto Ivan Guarin Carmona</v>
          </cell>
          <cell r="G78" t="str">
            <v>-</v>
          </cell>
          <cell r="H78" t="str">
            <v>Carrera 28 No. 33-34</v>
          </cell>
          <cell r="I78" t="str">
            <v>Marinilla</v>
          </cell>
          <cell r="J78" t="str">
            <v>Oriente</v>
          </cell>
          <cell r="K78">
            <v>5487339</v>
          </cell>
          <cell r="L78"/>
          <cell r="M78" t="str">
            <v>camdelib@gmail.com</v>
          </cell>
          <cell r="N78" t="str">
            <v>SRD</v>
          </cell>
          <cell r="O78" t="str">
            <v>Intervención de apoyo - Apoyo psicosocial</v>
          </cell>
          <cell r="P78"/>
          <cell r="Q78" t="str">
            <v>Vulneración</v>
          </cell>
          <cell r="R78"/>
          <cell r="S78">
            <v>774</v>
          </cell>
          <cell r="T78"/>
          <cell r="U78"/>
          <cell r="V78"/>
          <cell r="W78"/>
          <cell r="X78"/>
          <cell r="Y78" t="str">
            <v>Danis Astrid Muñoz Segura</v>
          </cell>
        </row>
        <row r="79">
          <cell r="B79" t="str">
            <v>05-47-78</v>
          </cell>
          <cell r="C79" t="str">
            <v>Antioquia</v>
          </cell>
          <cell r="D79" t="str">
            <v>Congregación religiosos terciarios capuchinos nuestra señora de los dolores</v>
          </cell>
          <cell r="E79" t="str">
            <v>860005068-3</v>
          </cell>
          <cell r="F79" t="str">
            <v>Jacinto Ivan Guarin Carmona</v>
          </cell>
          <cell r="G79" t="str">
            <v>-</v>
          </cell>
          <cell r="H79" t="str">
            <v>Carrera 20 No. 15-62 Apartamento 202</v>
          </cell>
          <cell r="I79" t="str">
            <v>La Ceja</v>
          </cell>
          <cell r="J79" t="str">
            <v>Oriente</v>
          </cell>
          <cell r="K79">
            <v>5535111</v>
          </cell>
          <cell r="L79">
            <v>3164368878</v>
          </cell>
          <cell r="M79" t="str">
            <v>camdelib@gmail.com</v>
          </cell>
          <cell r="N79" t="str">
            <v>SRD</v>
          </cell>
          <cell r="O79" t="str">
            <v>Intervención de apoyo - Apoyo psicosocial</v>
          </cell>
          <cell r="P79"/>
          <cell r="Q79" t="str">
            <v>Vulneración</v>
          </cell>
          <cell r="R79"/>
          <cell r="S79">
            <v>774</v>
          </cell>
          <cell r="T79"/>
          <cell r="U79"/>
          <cell r="V79"/>
          <cell r="W79"/>
          <cell r="X79"/>
          <cell r="Y79" t="str">
            <v>Danis Astrid Muñoz Segura</v>
          </cell>
        </row>
        <row r="80">
          <cell r="B80" t="str">
            <v>05-47-79</v>
          </cell>
          <cell r="C80" t="str">
            <v>Antioquia</v>
          </cell>
          <cell r="D80" t="str">
            <v>Congregación religiosos terciarios capuchinos nuestra señora de los dolores</v>
          </cell>
          <cell r="E80" t="str">
            <v>860005068-3</v>
          </cell>
          <cell r="F80" t="str">
            <v>Jacinto Ivan Guarin Carmona</v>
          </cell>
          <cell r="G80" t="str">
            <v>-</v>
          </cell>
          <cell r="H80" t="str">
            <v>Calle 50 No. 52-14 Edificio Asocomunal oficina 306</v>
          </cell>
          <cell r="I80" t="str">
            <v>El Santuario</v>
          </cell>
          <cell r="J80" t="str">
            <v>Oriente Medio</v>
          </cell>
          <cell r="K80">
            <v>5673797</v>
          </cell>
          <cell r="L80">
            <v>3154087430</v>
          </cell>
          <cell r="M80" t="str">
            <v>camdelib@gmail.com</v>
          </cell>
          <cell r="N80" t="str">
            <v>SRD</v>
          </cell>
          <cell r="O80" t="str">
            <v>Intervención de apoyo - Apoyo psicosocial</v>
          </cell>
          <cell r="P80"/>
          <cell r="Q80" t="str">
            <v>Vulneración</v>
          </cell>
          <cell r="R80"/>
          <cell r="S80">
            <v>774</v>
          </cell>
          <cell r="T80"/>
          <cell r="U80"/>
          <cell r="V80"/>
          <cell r="W80"/>
          <cell r="X80"/>
          <cell r="Y80" t="str">
            <v>Danis Astrid Muñoz Segura</v>
          </cell>
        </row>
        <row r="81">
          <cell r="B81" t="str">
            <v>05-47-80</v>
          </cell>
          <cell r="C81" t="str">
            <v>Antioquia</v>
          </cell>
          <cell r="D81" t="str">
            <v>Congregación religiosos terciarios capuchinos nuestra señora de los dolores</v>
          </cell>
          <cell r="E81" t="str">
            <v>860005068-3</v>
          </cell>
          <cell r="F81" t="str">
            <v>Jacinto Ivan Guarin Carmona</v>
          </cell>
          <cell r="G81" t="str">
            <v>-</v>
          </cell>
          <cell r="H81" t="str">
            <v>calle 29 No. 30-18 Apto 201 Parque</v>
          </cell>
          <cell r="I81" t="str">
            <v>Donmatías</v>
          </cell>
          <cell r="J81" t="str">
            <v>Aburra Norte</v>
          </cell>
          <cell r="K81">
            <v>8663637</v>
          </cell>
          <cell r="L81">
            <v>3046571808</v>
          </cell>
          <cell r="M81" t="str">
            <v>despertares2008@hotmail.com</v>
          </cell>
          <cell r="N81" t="str">
            <v>SRD</v>
          </cell>
          <cell r="O81" t="str">
            <v>Intervención de apoyo - Apoyo psicosocial</v>
          </cell>
          <cell r="P81"/>
          <cell r="Q81" t="str">
            <v>Vulneración</v>
          </cell>
          <cell r="R81"/>
          <cell r="S81">
            <v>774</v>
          </cell>
          <cell r="T81"/>
          <cell r="U81"/>
          <cell r="V81"/>
          <cell r="W81"/>
          <cell r="X81"/>
          <cell r="Y81" t="str">
            <v>Danis Astrid Muñoz Segura</v>
          </cell>
        </row>
        <row r="82">
          <cell r="B82" t="str">
            <v>05-47-81</v>
          </cell>
          <cell r="C82" t="str">
            <v>Antioquia</v>
          </cell>
          <cell r="D82" t="str">
            <v>Congregación religiosos terciarios capuchinos nuestra señora de los dolores</v>
          </cell>
          <cell r="E82" t="str">
            <v>860005068-3</v>
          </cell>
          <cell r="F82" t="str">
            <v>Jacinto Ivan Guarin Carmona</v>
          </cell>
          <cell r="G82" t="str">
            <v>-</v>
          </cell>
          <cell r="H82" t="str">
            <v>Diagonal 40 No. 41-78</v>
          </cell>
          <cell r="I82" t="str">
            <v>Itagui</v>
          </cell>
          <cell r="J82" t="str">
            <v>Aburra Sur</v>
          </cell>
          <cell r="K82">
            <v>3710651</v>
          </cell>
          <cell r="L82">
            <v>3165225189</v>
          </cell>
          <cell r="M82" t="str">
            <v>sinfronterasietsj@gmail.com</v>
          </cell>
          <cell r="N82" t="str">
            <v>SRD</v>
          </cell>
          <cell r="O82" t="str">
            <v>Intervención de apoyo - Apoyo psicosocial</v>
          </cell>
          <cell r="P82"/>
          <cell r="Q82" t="str">
            <v>Vulneración</v>
          </cell>
          <cell r="R82"/>
          <cell r="S82">
            <v>774</v>
          </cell>
          <cell r="T82"/>
          <cell r="U82"/>
          <cell r="V82"/>
          <cell r="W82"/>
          <cell r="X82"/>
          <cell r="Y82" t="str">
            <v>Danis Astrid Muñoz Segura</v>
          </cell>
        </row>
        <row r="83">
          <cell r="B83" t="str">
            <v>05-47-82</v>
          </cell>
          <cell r="C83" t="str">
            <v>Antioquia</v>
          </cell>
          <cell r="D83" t="str">
            <v>Congregación religiosos terciarios capuchinos nuestra señora de los dolores</v>
          </cell>
          <cell r="E83" t="str">
            <v>860005068-3</v>
          </cell>
          <cell r="F83" t="str">
            <v>Jacinto Ivan Guarin Carmona</v>
          </cell>
          <cell r="G83" t="str">
            <v>-</v>
          </cell>
          <cell r="H83" t="str">
            <v>Carrera 47A No. 61-07</v>
          </cell>
          <cell r="I83" t="str">
            <v>Rionegro</v>
          </cell>
          <cell r="J83" t="str">
            <v>Oriente</v>
          </cell>
          <cell r="K83">
            <v>5320018</v>
          </cell>
          <cell r="L83">
            <v>3185482963</v>
          </cell>
          <cell r="M83" t="str">
            <v>camdelib@gmail.com</v>
          </cell>
          <cell r="N83" t="str">
            <v>SRD</v>
          </cell>
          <cell r="O83" t="str">
            <v>Intervención de apoyo - Apoyo psicosocial</v>
          </cell>
          <cell r="P83"/>
          <cell r="Q83" t="str">
            <v>Vulneración</v>
          </cell>
          <cell r="R83"/>
          <cell r="S83">
            <v>774</v>
          </cell>
          <cell r="T83"/>
          <cell r="U83"/>
          <cell r="V83"/>
          <cell r="W83"/>
          <cell r="X83"/>
          <cell r="Y83" t="str">
            <v>Danis Astrid Muñoz Segura</v>
          </cell>
        </row>
        <row r="84">
          <cell r="B84" t="str">
            <v>05-47-83</v>
          </cell>
          <cell r="C84" t="str">
            <v>Antioquia</v>
          </cell>
          <cell r="D84" t="str">
            <v>Congregación religiosos terciarios capuchinos nuestra señora de los dolores</v>
          </cell>
          <cell r="E84" t="str">
            <v>860005068-3</v>
          </cell>
          <cell r="F84" t="str">
            <v>Jacinto Ivan Guarin Carmona</v>
          </cell>
          <cell r="G84" t="str">
            <v>-</v>
          </cell>
          <cell r="H84" t="str">
            <v>Carrera 50 No. 49-32 int 203</v>
          </cell>
          <cell r="I84" t="str">
            <v>Guarne</v>
          </cell>
          <cell r="J84" t="str">
            <v>Oriente</v>
          </cell>
          <cell r="K84">
            <v>5511118</v>
          </cell>
          <cell r="L84">
            <v>3165291842</v>
          </cell>
          <cell r="M84" t="str">
            <v>camdelib@gmail.com</v>
          </cell>
          <cell r="N84" t="str">
            <v>SRD</v>
          </cell>
          <cell r="O84" t="str">
            <v>Intervención de apoyo - Apoyo psicosocial</v>
          </cell>
          <cell r="P84"/>
          <cell r="Q84" t="str">
            <v>Vulneración</v>
          </cell>
          <cell r="R84"/>
          <cell r="S84">
            <v>774</v>
          </cell>
          <cell r="T84"/>
          <cell r="U84"/>
          <cell r="V84"/>
          <cell r="W84"/>
          <cell r="X84"/>
          <cell r="Y84" t="str">
            <v>Danis Astrid Muñoz Segura</v>
          </cell>
        </row>
        <row r="85">
          <cell r="B85" t="str">
            <v>05-47-84</v>
          </cell>
          <cell r="C85" t="str">
            <v>Antioquia</v>
          </cell>
          <cell r="D85" t="str">
            <v>Congregación religiosos terciarios capuchinos nuestra señora de los dolores</v>
          </cell>
          <cell r="E85" t="str">
            <v>860005068-3</v>
          </cell>
          <cell r="F85" t="str">
            <v>Jacinto Ivan Guarin Carmona</v>
          </cell>
          <cell r="G85" t="str">
            <v>-</v>
          </cell>
          <cell r="H85" t="str">
            <v>Calle 51 No. 46-27</v>
          </cell>
          <cell r="I85" t="str">
            <v>Copacabana</v>
          </cell>
          <cell r="J85" t="str">
            <v>Aburra Norte</v>
          </cell>
          <cell r="K85">
            <v>2744707</v>
          </cell>
          <cell r="L85">
            <v>3104608480</v>
          </cell>
          <cell r="M85" t="str">
            <v>despertares2008@hotmail.com</v>
          </cell>
          <cell r="N85" t="str">
            <v>SRD</v>
          </cell>
          <cell r="O85" t="str">
            <v>Intervención de apoyo - Apoyo psicosocial</v>
          </cell>
          <cell r="P85"/>
          <cell r="Q85" t="str">
            <v>Vulneración</v>
          </cell>
          <cell r="R85"/>
          <cell r="S85">
            <v>774</v>
          </cell>
          <cell r="T85"/>
          <cell r="U85"/>
          <cell r="V85"/>
          <cell r="W85"/>
          <cell r="X85"/>
          <cell r="Y85" t="str">
            <v>Danis Astrid Muñoz Segura</v>
          </cell>
        </row>
        <row r="86">
          <cell r="B86" t="str">
            <v>05-47-85</v>
          </cell>
          <cell r="C86" t="str">
            <v>Antioquia</v>
          </cell>
          <cell r="D86" t="str">
            <v>Congregación religiosos terciarios capuchinos nuestra señora de los dolores</v>
          </cell>
          <cell r="E86" t="str">
            <v>860005068-3</v>
          </cell>
          <cell r="F86" t="str">
            <v>Jacinto Ivan Guarin Carmona</v>
          </cell>
          <cell r="G86" t="str">
            <v>-</v>
          </cell>
          <cell r="H86" t="str">
            <v>Carrera 49 No. 53-44</v>
          </cell>
          <cell r="I86" t="str">
            <v>Bello</v>
          </cell>
          <cell r="J86" t="str">
            <v>Aburra Norte</v>
          </cell>
          <cell r="K86">
            <v>4511915</v>
          </cell>
          <cell r="L86"/>
          <cell r="M86" t="str">
            <v>despertares2008@hotmail.com</v>
          </cell>
          <cell r="N86" t="str">
            <v>SRD</v>
          </cell>
          <cell r="O86" t="str">
            <v>Intervención de apoyo - Apoyo psicosocial</v>
          </cell>
          <cell r="P86"/>
          <cell r="Q86" t="str">
            <v>Vulneración</v>
          </cell>
          <cell r="R86"/>
          <cell r="S86">
            <v>774</v>
          </cell>
          <cell r="T86"/>
          <cell r="U86"/>
          <cell r="V86"/>
          <cell r="W86"/>
          <cell r="X86"/>
          <cell r="Y86" t="str">
            <v>Danis Astrid Muñoz Segura</v>
          </cell>
        </row>
        <row r="87">
          <cell r="B87" t="str">
            <v>05-47-86</v>
          </cell>
          <cell r="C87" t="str">
            <v>Antioquia</v>
          </cell>
          <cell r="D87" t="str">
            <v>Congregación religiosos terciarios capuchinos nuestra señora de los dolores</v>
          </cell>
          <cell r="E87" t="str">
            <v>860005068-3</v>
          </cell>
          <cell r="F87" t="str">
            <v>Jacinto Ivan Guarin Carmona</v>
          </cell>
          <cell r="G87" t="str">
            <v>-</v>
          </cell>
          <cell r="H87" t="str">
            <v>Calle 20 No. 17-90 Segundo piso</v>
          </cell>
          <cell r="I87" t="str">
            <v>San Luis</v>
          </cell>
          <cell r="J87" t="str">
            <v>Oriente Medio</v>
          </cell>
          <cell r="K87">
            <v>5487339</v>
          </cell>
          <cell r="L87">
            <v>3234517592</v>
          </cell>
          <cell r="M87" t="str">
            <v>camdelib@gmail.com</v>
          </cell>
          <cell r="N87" t="str">
            <v>SRD</v>
          </cell>
          <cell r="O87" t="str">
            <v>Intervención de apoyo - Apoyo psicosocial</v>
          </cell>
          <cell r="P87"/>
          <cell r="Q87" t="str">
            <v>Vulneración</v>
          </cell>
          <cell r="R87"/>
          <cell r="S87">
            <v>774</v>
          </cell>
          <cell r="T87"/>
          <cell r="U87"/>
          <cell r="V87"/>
          <cell r="W87"/>
          <cell r="X87"/>
          <cell r="Y87" t="str">
            <v>Danis Astrid Muñoz Segura</v>
          </cell>
        </row>
        <row r="88">
          <cell r="B88" t="str">
            <v>05-47-87</v>
          </cell>
          <cell r="C88" t="str">
            <v>Antioquia</v>
          </cell>
          <cell r="D88" t="str">
            <v>Congregación religiosos terciarios capuchinos nuestra señora de los dolores</v>
          </cell>
          <cell r="E88" t="str">
            <v>860005068-3</v>
          </cell>
          <cell r="F88" t="str">
            <v>Jacinto Ivan Guarin Carmona</v>
          </cell>
          <cell r="G88" t="str">
            <v>-</v>
          </cell>
          <cell r="H88" t="str">
            <v>Calle 7 No. 18-72 interior 101</v>
          </cell>
          <cell r="I88" t="str">
            <v>Girardota</v>
          </cell>
          <cell r="J88" t="str">
            <v>Aburra Norte</v>
          </cell>
          <cell r="K88">
            <v>2892022</v>
          </cell>
          <cell r="L88">
            <v>3104608480</v>
          </cell>
          <cell r="M88" t="str">
            <v>despertares2008@hotmail.com</v>
          </cell>
          <cell r="N88" t="str">
            <v>SRD</v>
          </cell>
          <cell r="O88" t="str">
            <v>Intervención de apoyo - Apoyo psicosocial</v>
          </cell>
          <cell r="P88"/>
          <cell r="Q88" t="str">
            <v>Vulneración</v>
          </cell>
          <cell r="R88"/>
          <cell r="S88">
            <v>774</v>
          </cell>
          <cell r="T88"/>
          <cell r="U88"/>
          <cell r="V88"/>
          <cell r="W88"/>
          <cell r="X88"/>
          <cell r="Y88" t="str">
            <v>Danis Astrid Muñoz Segura</v>
          </cell>
        </row>
        <row r="89">
          <cell r="B89" t="str">
            <v>05-228-88</v>
          </cell>
          <cell r="C89" t="str">
            <v>Antioquia</v>
          </cell>
          <cell r="D89" t="str">
            <v>Municipio de Amalfi</v>
          </cell>
          <cell r="E89" t="str">
            <v>890981518-0</v>
          </cell>
          <cell r="F89" t="str">
            <v>Roman Fernando Monsalve Sanchez</v>
          </cell>
          <cell r="G89" t="str">
            <v>-</v>
          </cell>
          <cell r="H89" t="str">
            <v>Carrera 41 No. 46-78</v>
          </cell>
          <cell r="I89" t="str">
            <v>Amalfi</v>
          </cell>
          <cell r="J89" t="str">
            <v>Porce Nus</v>
          </cell>
          <cell r="K89"/>
          <cell r="L89"/>
          <cell r="M89"/>
          <cell r="N89" t="str">
            <v>SRD</v>
          </cell>
          <cell r="O89" t="str">
            <v>Intervención de apoyo - Apoyo psicosocial</v>
          </cell>
          <cell r="P89"/>
          <cell r="Q89" t="str">
            <v>Vulneración</v>
          </cell>
          <cell r="R89"/>
          <cell r="S89">
            <v>785</v>
          </cell>
          <cell r="T89">
            <v>38</v>
          </cell>
          <cell r="U89"/>
          <cell r="V89">
            <v>43815</v>
          </cell>
          <cell r="W89">
            <v>44135</v>
          </cell>
          <cell r="X89">
            <v>214074804</v>
          </cell>
          <cell r="Y89" t="str">
            <v>Catalina Garcia Robledo</v>
          </cell>
        </row>
        <row r="90">
          <cell r="B90" t="str">
            <v>05-13-89</v>
          </cell>
          <cell r="C90" t="str">
            <v>Antioquia</v>
          </cell>
          <cell r="D90" t="str">
            <v>Asociación de pedagogos reeducadores egresados de la fundación universitaria Luis amigó - ASPERLA</v>
          </cell>
          <cell r="E90" t="str">
            <v>800198682-5</v>
          </cell>
          <cell r="F90" t="str">
            <v>Sandra Jimena Osorio Toro</v>
          </cell>
          <cell r="G90" t="str">
            <v>La Candelaria</v>
          </cell>
          <cell r="H90" t="str">
            <v>Carrera 42 No. 49-45 Edificio Córdoba oficina 201 - 202 - 302</v>
          </cell>
          <cell r="I90" t="str">
            <v>Medellín</v>
          </cell>
          <cell r="J90" t="str">
            <v>La Floresta</v>
          </cell>
          <cell r="K90" t="str">
            <v>2391361-2399374</v>
          </cell>
          <cell r="L90">
            <v>3168337640</v>
          </cell>
          <cell r="M90" t="str">
            <v>coorcrecer@asperla.org</v>
          </cell>
          <cell r="N90" t="str">
            <v>SRPA</v>
          </cell>
          <cell r="O90" t="str">
            <v>Intervención de apoyo RAJ</v>
          </cell>
          <cell r="P90"/>
          <cell r="Q90" t="str">
            <v>RAJ</v>
          </cell>
          <cell r="R90"/>
          <cell r="S90">
            <v>741</v>
          </cell>
          <cell r="T90">
            <v>100</v>
          </cell>
          <cell r="U90"/>
          <cell r="V90">
            <v>43815</v>
          </cell>
          <cell r="W90">
            <v>44135</v>
          </cell>
          <cell r="X90">
            <v>365594750</v>
          </cell>
          <cell r="Y90" t="str">
            <v>Adriana Maria Ospina Henao</v>
          </cell>
        </row>
        <row r="91">
          <cell r="B91" t="str">
            <v>05-13-90</v>
          </cell>
          <cell r="C91" t="str">
            <v>Antioquia</v>
          </cell>
          <cell r="D91" t="str">
            <v>Asociación de pedagogos reeducadores egresados de la fundación universitaria Luis amigó - ASPERLA</v>
          </cell>
          <cell r="E91" t="str">
            <v>800198682-5</v>
          </cell>
          <cell r="F91" t="str">
            <v>Sandra Jimena Osorio Toro</v>
          </cell>
          <cell r="G91" t="str">
            <v>La Candelaria</v>
          </cell>
          <cell r="H91" t="str">
            <v>Carrera 42 No. 49-45 Edificio Córdoba oficina 201 - 202 - 302</v>
          </cell>
          <cell r="I91" t="str">
            <v>Medellín</v>
          </cell>
          <cell r="J91" t="str">
            <v>La Floresta</v>
          </cell>
          <cell r="K91" t="str">
            <v>2391363-2399374</v>
          </cell>
          <cell r="L91">
            <v>3136198069</v>
          </cell>
          <cell r="M91" t="str">
            <v>coorcrecer@asperla.org</v>
          </cell>
          <cell r="N91" t="str">
            <v>SRPA</v>
          </cell>
          <cell r="O91" t="str">
            <v>Libertad vigilada – asistida</v>
          </cell>
          <cell r="P91"/>
          <cell r="Q91" t="str">
            <v>SRPA</v>
          </cell>
          <cell r="R91"/>
          <cell r="S91">
            <v>744</v>
          </cell>
          <cell r="T91">
            <v>40</v>
          </cell>
          <cell r="U91"/>
          <cell r="V91">
            <v>43815</v>
          </cell>
          <cell r="W91">
            <v>44135</v>
          </cell>
          <cell r="X91">
            <v>191339180</v>
          </cell>
          <cell r="Y91" t="str">
            <v>Adriana Maria Ospina Henao</v>
          </cell>
        </row>
        <row r="92">
          <cell r="B92" t="str">
            <v>05-13-91</v>
          </cell>
          <cell r="C92" t="str">
            <v>Antioquia</v>
          </cell>
          <cell r="D92" t="str">
            <v>Asociación de pedagogos reeducadores egresados de la fundación universitaria Luis amigó - ASPERLA</v>
          </cell>
          <cell r="E92" t="str">
            <v>800198682-5</v>
          </cell>
          <cell r="F92" t="str">
            <v>Sandra Jimena Osorio Toro</v>
          </cell>
          <cell r="G92" t="str">
            <v>-</v>
          </cell>
          <cell r="H92" t="str">
            <v>Calle 10 No. 4-44</v>
          </cell>
          <cell r="I92" t="str">
            <v>Santafé De Antioquia</v>
          </cell>
          <cell r="J92" t="str">
            <v>La Floresta</v>
          </cell>
          <cell r="K92">
            <v>8533015</v>
          </cell>
          <cell r="L92">
            <v>3173318616</v>
          </cell>
          <cell r="M92" t="str">
            <v>coorcrecer@asperla.org</v>
          </cell>
          <cell r="N92" t="str">
            <v>SRPA</v>
          </cell>
          <cell r="O92" t="str">
            <v>Libertad vigilada – asistida</v>
          </cell>
          <cell r="P92"/>
          <cell r="Q92" t="str">
            <v>SRPA</v>
          </cell>
          <cell r="R92"/>
          <cell r="S92">
            <v>744</v>
          </cell>
          <cell r="T92"/>
          <cell r="U92"/>
          <cell r="V92"/>
          <cell r="W92"/>
          <cell r="X92"/>
          <cell r="Y92" t="str">
            <v>Adriana Maria Ospina Henao</v>
          </cell>
        </row>
        <row r="93">
          <cell r="B93" t="str">
            <v>05-47-92</v>
          </cell>
          <cell r="C93" t="str">
            <v>Antioquia</v>
          </cell>
          <cell r="D93" t="str">
            <v>Congregación religiosos terciarios capuchinos nuestra señora de los dolores</v>
          </cell>
          <cell r="E93" t="str">
            <v>860005068-3</v>
          </cell>
          <cell r="F93" t="str">
            <v>Jacinto Ivan Guarin Carmona</v>
          </cell>
          <cell r="G93" t="str">
            <v>-</v>
          </cell>
          <cell r="H93" t="str">
            <v>Calle 65C No. 94C-80</v>
          </cell>
          <cell r="I93" t="str">
            <v>Medellín</v>
          </cell>
          <cell r="J93" t="str">
            <v>La Floresta</v>
          </cell>
          <cell r="K93"/>
          <cell r="L93"/>
          <cell r="M93"/>
          <cell r="N93" t="str">
            <v>SRPA</v>
          </cell>
          <cell r="O93" t="str">
            <v>Centro de internamiento preventivo</v>
          </cell>
          <cell r="P93"/>
          <cell r="Q93" t="str">
            <v>SRPA</v>
          </cell>
          <cell r="R93"/>
          <cell r="S93">
            <v>751</v>
          </cell>
          <cell r="T93">
            <v>25</v>
          </cell>
          <cell r="U93"/>
          <cell r="V93">
            <v>43815</v>
          </cell>
          <cell r="W93">
            <v>44135</v>
          </cell>
          <cell r="X93">
            <v>545007438</v>
          </cell>
          <cell r="Y93" t="str">
            <v>Adriana Maria Ospina Henao</v>
          </cell>
        </row>
        <row r="94">
          <cell r="B94" t="str">
            <v>05-47-93</v>
          </cell>
          <cell r="C94" t="str">
            <v>Antioquia</v>
          </cell>
          <cell r="D94" t="str">
            <v>Congregación religiosos terciarios capuchinos nuestra señora de los dolores</v>
          </cell>
          <cell r="E94" t="str">
            <v>860005068-3</v>
          </cell>
          <cell r="F94" t="str">
            <v>Jacinto Ivan Guarin Carmona</v>
          </cell>
          <cell r="G94" t="str">
            <v>-</v>
          </cell>
          <cell r="H94" t="str">
            <v>Calle 65C No. 94C-80</v>
          </cell>
          <cell r="I94" t="str">
            <v>Medellín</v>
          </cell>
          <cell r="J94" t="str">
            <v>La Floresta</v>
          </cell>
          <cell r="K94" t="str">
            <v>4485168 ext 101</v>
          </cell>
          <cell r="L94"/>
          <cell r="M94" t="str">
            <v>crtc@centrocarloslleras.org</v>
          </cell>
          <cell r="N94" t="str">
            <v>SRPA</v>
          </cell>
          <cell r="O94" t="str">
            <v>Centro de atención especializada</v>
          </cell>
          <cell r="P94"/>
          <cell r="Q94" t="str">
            <v>SRPA</v>
          </cell>
          <cell r="R94"/>
          <cell r="S94">
            <v>753</v>
          </cell>
          <cell r="T94">
            <v>330</v>
          </cell>
          <cell r="U94"/>
          <cell r="V94">
            <v>43815</v>
          </cell>
          <cell r="W94">
            <v>44135</v>
          </cell>
          <cell r="X94">
            <v>7220024420</v>
          </cell>
          <cell r="Y94" t="str">
            <v>Adriana Maria Ospina Henao</v>
          </cell>
        </row>
        <row r="95">
          <cell r="B95" t="str">
            <v>05-47-94</v>
          </cell>
          <cell r="C95" t="str">
            <v>Antioquia</v>
          </cell>
          <cell r="D95" t="str">
            <v>Congregación religiosos terciarios capuchinos nuestra señora de los dolores</v>
          </cell>
          <cell r="E95" t="str">
            <v>860005068-3</v>
          </cell>
          <cell r="F95" t="str">
            <v>Jacinto Ivan Guarin Carmona</v>
          </cell>
          <cell r="G95" t="str">
            <v>-</v>
          </cell>
          <cell r="H95" t="str">
            <v>Vereda Pajarito - Corregimiento de San Cristóbal - Finca San Gerardo</v>
          </cell>
          <cell r="I95" t="str">
            <v>Medellín</v>
          </cell>
          <cell r="J95" t="str">
            <v>La Floresta</v>
          </cell>
          <cell r="K95"/>
          <cell r="L95"/>
          <cell r="M95"/>
          <cell r="N95" t="str">
            <v>SRPA</v>
          </cell>
          <cell r="O95" t="str">
            <v>Centro de atención especializada</v>
          </cell>
          <cell r="P95"/>
          <cell r="Q95" t="str">
            <v>SRPA</v>
          </cell>
          <cell r="R95"/>
          <cell r="S95">
            <v>753</v>
          </cell>
          <cell r="T95"/>
          <cell r="U95"/>
          <cell r="V95"/>
          <cell r="W95"/>
          <cell r="X95"/>
          <cell r="Y95" t="str">
            <v>Adriana Maria Ospina Henao</v>
          </cell>
        </row>
        <row r="96">
          <cell r="B96" t="str">
            <v>05-225-95</v>
          </cell>
          <cell r="C96" t="str">
            <v>Antioquia</v>
          </cell>
          <cell r="D96" t="str">
            <v>Instituto psicoeducativo de Colombia - IPSICOL</v>
          </cell>
          <cell r="E96" t="str">
            <v>890983904-1</v>
          </cell>
          <cell r="F96" t="str">
            <v xml:space="preserve">Padre Oscar Manuel Betancur Arango
</v>
          </cell>
          <cell r="G96" t="str">
            <v>-</v>
          </cell>
          <cell r="H96" t="str">
            <v>Calle 57 No. 52-67 Barrio Prado Centro</v>
          </cell>
          <cell r="I96" t="str">
            <v>Medellín</v>
          </cell>
          <cell r="J96" t="str">
            <v>La Floresta</v>
          </cell>
          <cell r="K96" t="str">
            <v>4801700 ext 200 - 2634538 ext 203</v>
          </cell>
          <cell r="L96"/>
          <cell r="M96" t="str">
            <v>ipsicolah@yahoo.com;ipsicolacogida@yahoo.com</v>
          </cell>
          <cell r="N96" t="str">
            <v>SRPA</v>
          </cell>
          <cell r="O96" t="str">
            <v>Centro de internamiento preventivo</v>
          </cell>
          <cell r="P96"/>
          <cell r="Q96" t="str">
            <v>SRPA</v>
          </cell>
          <cell r="R96"/>
          <cell r="S96">
            <v>756</v>
          </cell>
          <cell r="T96">
            <v>64</v>
          </cell>
          <cell r="U96"/>
          <cell r="V96">
            <v>43815</v>
          </cell>
          <cell r="W96">
            <v>44135</v>
          </cell>
          <cell r="X96">
            <v>1395219040</v>
          </cell>
          <cell r="Y96" t="str">
            <v>Adriana Maria Ospina Henao</v>
          </cell>
        </row>
        <row r="97">
          <cell r="B97" t="str">
            <v>05-225-96</v>
          </cell>
          <cell r="C97" t="str">
            <v>Antioquia</v>
          </cell>
          <cell r="D97" t="str">
            <v>Instituto psicoeducativo de Colombia - IPSICOL</v>
          </cell>
          <cell r="E97" t="str">
            <v>890983904-1</v>
          </cell>
          <cell r="F97" t="str">
            <v xml:space="preserve">Padre Oscar Manuel Betancur Arango
</v>
          </cell>
          <cell r="G97" t="str">
            <v>-</v>
          </cell>
          <cell r="H97" t="str">
            <v>Carrera 83 No. 47A-47</v>
          </cell>
          <cell r="I97" t="str">
            <v>Medellín</v>
          </cell>
          <cell r="J97" t="str">
            <v>La Floresta</v>
          </cell>
          <cell r="K97" t="str">
            <v>4142152-2634538</v>
          </cell>
          <cell r="L97"/>
          <cell r="M97" t="str">
            <v>ipsicolah@yahoo.com;mercadeo.ipsicol@gmail.com;ipsicolcetra@yahoo.com</v>
          </cell>
          <cell r="N97" t="str">
            <v>SRPA</v>
          </cell>
          <cell r="O97" t="str">
            <v>Centro transitorio</v>
          </cell>
          <cell r="P97"/>
          <cell r="Q97" t="str">
            <v>SRPA</v>
          </cell>
          <cell r="R97"/>
          <cell r="S97">
            <v>761</v>
          </cell>
          <cell r="T97">
            <v>37</v>
          </cell>
          <cell r="U97"/>
          <cell r="V97">
            <v>43815</v>
          </cell>
          <cell r="W97">
            <v>44135</v>
          </cell>
          <cell r="X97">
            <v>751734365</v>
          </cell>
          <cell r="Y97" t="str">
            <v>Adriana Maria Ospina Henao</v>
          </cell>
        </row>
        <row r="98">
          <cell r="B98" t="str">
            <v>05-132-97</v>
          </cell>
          <cell r="C98" t="str">
            <v>Antioquia</v>
          </cell>
          <cell r="D98" t="str">
            <v>Fundación hogares Claret</v>
          </cell>
          <cell r="E98" t="str">
            <v>800098983-8</v>
          </cell>
          <cell r="F98" t="str">
            <v>Padre Hernan Montoya Cadavid</v>
          </cell>
          <cell r="G98" t="str">
            <v>-</v>
          </cell>
          <cell r="H98" t="str">
            <v>Calle 19 Sur No. 17-245</v>
          </cell>
          <cell r="I98" t="str">
            <v>Medellín</v>
          </cell>
          <cell r="J98" t="str">
            <v>La Floresta</v>
          </cell>
          <cell r="K98">
            <v>3171304</v>
          </cell>
          <cell r="L98">
            <v>3113646857</v>
          </cell>
          <cell r="M98" t="str">
            <v>alborada.antioquia@fundacionhogaresclaret.org;alboradaclaret@hotmail.com</v>
          </cell>
          <cell r="N98" t="str">
            <v>SRPA</v>
          </cell>
          <cell r="O98" t="str">
            <v>Centro de emergencia RAJ</v>
          </cell>
          <cell r="P98"/>
          <cell r="Q98" t="str">
            <v>RAJ</v>
          </cell>
          <cell r="R98"/>
          <cell r="S98">
            <v>762</v>
          </cell>
          <cell r="T98">
            <v>9</v>
          </cell>
          <cell r="U98"/>
          <cell r="V98">
            <v>43815</v>
          </cell>
          <cell r="W98">
            <v>44135</v>
          </cell>
          <cell r="X98">
            <v>178527150</v>
          </cell>
          <cell r="Y98" t="str">
            <v>Adriana Maria Ospina Henao</v>
          </cell>
        </row>
        <row r="99">
          <cell r="B99" t="str">
            <v>05-132-98</v>
          </cell>
          <cell r="C99" t="str">
            <v>Antioquia</v>
          </cell>
          <cell r="D99" t="str">
            <v>Fundación hogares Claret</v>
          </cell>
          <cell r="E99" t="str">
            <v>800098983-8</v>
          </cell>
          <cell r="F99" t="str">
            <v>Padre Hernan Montoya Cadavid</v>
          </cell>
          <cell r="G99" t="str">
            <v>-</v>
          </cell>
          <cell r="H99" t="str">
            <v>Calle 19 Sur No. 17-245</v>
          </cell>
          <cell r="I99" t="str">
            <v>Medellín</v>
          </cell>
          <cell r="J99" t="str">
            <v>La Floresta</v>
          </cell>
          <cell r="K99">
            <v>3171304</v>
          </cell>
          <cell r="L99">
            <v>3113646857</v>
          </cell>
          <cell r="M99" t="str">
            <v>carlos.ramirez@fundacionhogaresclaret.org</v>
          </cell>
          <cell r="N99" t="str">
            <v>SRPA</v>
          </cell>
          <cell r="O99" t="str">
            <v>Internado RAJ</v>
          </cell>
          <cell r="P99"/>
          <cell r="Q99" t="str">
            <v>RAJ</v>
          </cell>
          <cell r="R99"/>
          <cell r="S99">
            <v>763</v>
          </cell>
          <cell r="T99">
            <v>37</v>
          </cell>
          <cell r="U99"/>
          <cell r="V99">
            <v>43815</v>
          </cell>
          <cell r="W99">
            <v>44135</v>
          </cell>
          <cell r="X99">
            <v>626225944</v>
          </cell>
          <cell r="Y99" t="str">
            <v>Adriana Maria Ospina Henao</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v>
          </cell>
          <cell r="H100" t="str">
            <v>Calle 65C No. 94C-80</v>
          </cell>
          <cell r="I100" t="str">
            <v>Medellín</v>
          </cell>
          <cell r="J100" t="str">
            <v>La Floresta</v>
          </cell>
          <cell r="K100" t="str">
            <v>3710651-3718502</v>
          </cell>
          <cell r="L100"/>
          <cell r="M100" t="str">
            <v>ietsjsinfronteras@gmail.com</v>
          </cell>
          <cell r="N100" t="str">
            <v>SRPA</v>
          </cell>
          <cell r="O100" t="str">
            <v>Apoyo postinstitucional – RAJ</v>
          </cell>
          <cell r="P100"/>
          <cell r="Q100" t="str">
            <v>RAJ</v>
          </cell>
          <cell r="R100"/>
          <cell r="S100">
            <v>765</v>
          </cell>
          <cell r="T100">
            <v>120</v>
          </cell>
          <cell r="U100"/>
          <cell r="V100">
            <v>43815</v>
          </cell>
          <cell r="W100">
            <v>44135</v>
          </cell>
          <cell r="X100">
            <v>454511400</v>
          </cell>
          <cell r="Y100" t="str">
            <v>Adriana Maria Ospina Henao</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v>
          </cell>
          <cell r="H101" t="str">
            <v>Diagonal 44 No. 31-70</v>
          </cell>
          <cell r="I101" t="str">
            <v>Bello</v>
          </cell>
          <cell r="J101" t="str">
            <v>Aburra Norte</v>
          </cell>
          <cell r="K101" t="str">
            <v>4810808 ext 146-206</v>
          </cell>
          <cell r="L101"/>
          <cell r="M101" t="str">
            <v>ietsjgenesis@gmai.com</v>
          </cell>
          <cell r="N101" t="str">
            <v>SRPA</v>
          </cell>
          <cell r="O101" t="str">
            <v>Centro de emergencia RAJ</v>
          </cell>
          <cell r="P101"/>
          <cell r="Q101" t="str">
            <v>RAJ</v>
          </cell>
          <cell r="R101"/>
          <cell r="S101">
            <v>775</v>
          </cell>
          <cell r="T101">
            <v>40</v>
          </cell>
          <cell r="U101"/>
          <cell r="V101">
            <v>43815</v>
          </cell>
          <cell r="W101">
            <v>44135</v>
          </cell>
          <cell r="X101">
            <v>793454000</v>
          </cell>
          <cell r="Y101" t="str">
            <v>Adriana Maria Ospina Henao</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v>
          </cell>
          <cell r="H102" t="str">
            <v>Carrera 49 No. 53-44</v>
          </cell>
          <cell r="I102" t="str">
            <v>Bello</v>
          </cell>
          <cell r="J102" t="str">
            <v>Aburra Norte</v>
          </cell>
          <cell r="K102" t="str">
            <v>4511915-2754359</v>
          </cell>
          <cell r="L102"/>
          <cell r="M102" t="str">
            <v>despertares2008@hotmail.com</v>
          </cell>
          <cell r="N102" t="str">
            <v>SRPA</v>
          </cell>
          <cell r="O102" t="str">
            <v>Externado RAJ</v>
          </cell>
          <cell r="P102" t="str">
            <v>Media jornada</v>
          </cell>
          <cell r="Q102" t="str">
            <v>RAJ</v>
          </cell>
          <cell r="R102"/>
          <cell r="S102">
            <v>776</v>
          </cell>
          <cell r="T102">
            <v>21</v>
          </cell>
          <cell r="U102"/>
          <cell r="V102">
            <v>43815</v>
          </cell>
          <cell r="W102">
            <v>44135</v>
          </cell>
          <cell r="X102">
            <v>118911114</v>
          </cell>
          <cell r="Y102" t="str">
            <v>Adriana Maria Ospina Henao</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v>
          </cell>
          <cell r="H103" t="str">
            <v>Vereda Las Garzonas Cascajo Abajo</v>
          </cell>
          <cell r="I103" t="str">
            <v>El Carmen De Viboral</v>
          </cell>
          <cell r="J103" t="str">
            <v>Oriente</v>
          </cell>
          <cell r="K103">
            <v>5624216</v>
          </cell>
          <cell r="L103">
            <v>3128192504</v>
          </cell>
          <cell r="M103" t="str">
            <v>nuevoamanecer.rionegro@gmail.com</v>
          </cell>
          <cell r="N103" t="str">
            <v>SRPA</v>
          </cell>
          <cell r="O103" t="str">
            <v>Externado RAJ</v>
          </cell>
          <cell r="P103" t="str">
            <v>Jornada completa</v>
          </cell>
          <cell r="Q103" t="str">
            <v>RAJ</v>
          </cell>
          <cell r="R103"/>
          <cell r="S103">
            <v>777</v>
          </cell>
          <cell r="T103">
            <v>70</v>
          </cell>
          <cell r="U103"/>
          <cell r="V103">
            <v>43815</v>
          </cell>
          <cell r="W103">
            <v>44135</v>
          </cell>
          <cell r="X103">
            <v>1632361958</v>
          </cell>
          <cell r="Y103" t="str">
            <v>Adriana Maria Ospina Henao</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v>
          </cell>
          <cell r="H104" t="str">
            <v>Diagonal 44 No. 31-70</v>
          </cell>
          <cell r="I104" t="str">
            <v>Bello</v>
          </cell>
          <cell r="J104" t="str">
            <v>Aburra Norte</v>
          </cell>
          <cell r="K104" t="str">
            <v>4810808 ext 103 -122-123-124</v>
          </cell>
          <cell r="L104">
            <v>3005077515</v>
          </cell>
          <cell r="M104" t="str">
            <v>programanuh@hotmail.com</v>
          </cell>
          <cell r="N104" t="str">
            <v>SRPA</v>
          </cell>
          <cell r="O104" t="str">
            <v>Externado RAJ</v>
          </cell>
          <cell r="P104" t="str">
            <v>Jornada completa</v>
          </cell>
          <cell r="Q104" t="str">
            <v>RAJ</v>
          </cell>
          <cell r="R104"/>
          <cell r="S104">
            <v>777</v>
          </cell>
          <cell r="T104">
            <v>97</v>
          </cell>
          <cell r="U104"/>
          <cell r="V104"/>
          <cell r="W104"/>
          <cell r="X104"/>
          <cell r="Y104" t="str">
            <v>Adriana Maria Ospina Henao</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v>
          </cell>
          <cell r="H105" t="str">
            <v>Diagonal 44 No. 31-70</v>
          </cell>
          <cell r="I105" t="str">
            <v>Bello</v>
          </cell>
          <cell r="J105" t="str">
            <v>Aburra Norte</v>
          </cell>
          <cell r="K105" t="str">
            <v>4810808 ext 151-154</v>
          </cell>
          <cell r="L105"/>
          <cell r="M105" t="str">
            <v>ietsjora@yahoo.es</v>
          </cell>
          <cell r="N105" t="str">
            <v>SRPA</v>
          </cell>
          <cell r="O105" t="str">
            <v>Internado RAJ</v>
          </cell>
          <cell r="P105"/>
          <cell r="Q105" t="str">
            <v>RAJ</v>
          </cell>
          <cell r="R105"/>
          <cell r="S105">
            <v>778</v>
          </cell>
          <cell r="T105">
            <v>250</v>
          </cell>
          <cell r="U105"/>
          <cell r="V105">
            <v>43815</v>
          </cell>
          <cell r="W105">
            <v>44135</v>
          </cell>
          <cell r="X105">
            <v>4231256375</v>
          </cell>
          <cell r="Y105" t="str">
            <v>Adriana Maria Ospina Henao</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v>
          </cell>
          <cell r="H106" t="str">
            <v>Carrera 28 No. 33-34</v>
          </cell>
          <cell r="I106" t="str">
            <v>Marinilla</v>
          </cell>
          <cell r="J106" t="str">
            <v>Oriente</v>
          </cell>
          <cell r="K106">
            <v>5487339</v>
          </cell>
          <cell r="L106"/>
          <cell r="M106" t="str">
            <v>tercaporiente@yahoo.es</v>
          </cell>
          <cell r="N106" t="str">
            <v>SRPA</v>
          </cell>
          <cell r="O106" t="str">
            <v>Intervención de apoyo RAJ</v>
          </cell>
          <cell r="P106"/>
          <cell r="Q106" t="str">
            <v>RAJ</v>
          </cell>
          <cell r="R106"/>
          <cell r="S106">
            <v>779</v>
          </cell>
          <cell r="T106">
            <v>375</v>
          </cell>
          <cell r="U106"/>
          <cell r="V106">
            <v>43815</v>
          </cell>
          <cell r="W106">
            <v>44135</v>
          </cell>
          <cell r="X106">
            <v>1370980313</v>
          </cell>
          <cell r="Y106" t="str">
            <v>Adriana Maria Ospina Henao</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v>
          </cell>
          <cell r="H107" t="str">
            <v>Carrera 20 No. 15-62 Apartamento 202</v>
          </cell>
          <cell r="I107" t="str">
            <v>La Ceja</v>
          </cell>
          <cell r="J107" t="str">
            <v>Oriente</v>
          </cell>
          <cell r="K107"/>
          <cell r="L107"/>
          <cell r="M107"/>
          <cell r="N107" t="str">
            <v>SRPA</v>
          </cell>
          <cell r="O107" t="str">
            <v>Intervención de apoyo RAJ</v>
          </cell>
          <cell r="P107"/>
          <cell r="Q107" t="str">
            <v>RAJ</v>
          </cell>
          <cell r="R107"/>
          <cell r="S107">
            <v>779</v>
          </cell>
          <cell r="T107"/>
          <cell r="U107"/>
          <cell r="V107"/>
          <cell r="W107"/>
          <cell r="X107"/>
          <cell r="Y107" t="str">
            <v>Isabel Cristina Patiño Mejia</v>
          </cell>
        </row>
        <row r="108">
          <cell r="B108" t="str">
            <v>05-47-107</v>
          </cell>
          <cell r="C108" t="str">
            <v>Antioquia</v>
          </cell>
          <cell r="D108" t="str">
            <v>Congregación religiosos terciarios capuchinos nuestra señora de los dolores</v>
          </cell>
          <cell r="E108" t="str">
            <v>860005068-3</v>
          </cell>
          <cell r="F108" t="str">
            <v>Jacinto Ivan Guarin Carmona</v>
          </cell>
          <cell r="G108" t="str">
            <v>-</v>
          </cell>
          <cell r="H108" t="str">
            <v>Diagonal 40 No. 41-78</v>
          </cell>
          <cell r="I108" t="str">
            <v>Itagui</v>
          </cell>
          <cell r="J108" t="str">
            <v>Aburra Sur</v>
          </cell>
          <cell r="K108" t="str">
            <v>3710651-3718502 ext 108</v>
          </cell>
          <cell r="L108">
            <v>3113912804</v>
          </cell>
          <cell r="M108" t="str">
            <v>sinfronterasietsj@gmail.com</v>
          </cell>
          <cell r="N108" t="str">
            <v>SRPA</v>
          </cell>
          <cell r="O108" t="str">
            <v>Intervención de apoyo RAJ</v>
          </cell>
          <cell r="P108"/>
          <cell r="Q108" t="str">
            <v>RAJ</v>
          </cell>
          <cell r="R108"/>
          <cell r="S108">
            <v>779</v>
          </cell>
          <cell r="T108">
            <v>135</v>
          </cell>
          <cell r="U108"/>
          <cell r="V108"/>
          <cell r="W108"/>
          <cell r="X108"/>
          <cell r="Y108" t="str">
            <v>Sandra Milena Martinez</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v>
          </cell>
          <cell r="H109" t="str">
            <v>Carrera 50 No. 49-32 Apartamento 203</v>
          </cell>
          <cell r="I109" t="str">
            <v>Guarne</v>
          </cell>
          <cell r="J109" t="str">
            <v>Oriente</v>
          </cell>
          <cell r="K109"/>
          <cell r="L109"/>
          <cell r="M109"/>
          <cell r="N109" t="str">
            <v>SRPA</v>
          </cell>
          <cell r="O109" t="str">
            <v>Intervención de apoyo RAJ</v>
          </cell>
          <cell r="P109"/>
          <cell r="Q109" t="str">
            <v>RAJ</v>
          </cell>
          <cell r="R109"/>
          <cell r="S109">
            <v>779</v>
          </cell>
          <cell r="T109"/>
          <cell r="U109"/>
          <cell r="V109"/>
          <cell r="W109"/>
          <cell r="X109"/>
          <cell r="Y109" t="str">
            <v>Isabel Cristina Patiño Mejia</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v>
          </cell>
          <cell r="H110" t="str">
            <v>Vereda Las Garzonas Cascajo Abajo</v>
          </cell>
          <cell r="I110" t="str">
            <v>El Carmen De Viboral</v>
          </cell>
          <cell r="J110" t="str">
            <v>Oriente</v>
          </cell>
          <cell r="K110">
            <v>5624216</v>
          </cell>
          <cell r="L110">
            <v>3128192504</v>
          </cell>
          <cell r="M110" t="str">
            <v>nuevoamanecer.rionegro@gmail.com</v>
          </cell>
          <cell r="N110" t="str">
            <v>SRPA</v>
          </cell>
          <cell r="O110" t="str">
            <v>Intervención de apoyo RAJ</v>
          </cell>
          <cell r="P110"/>
          <cell r="Q110" t="str">
            <v>RAJ</v>
          </cell>
          <cell r="R110"/>
          <cell r="S110">
            <v>779</v>
          </cell>
          <cell r="T110">
            <v>36</v>
          </cell>
          <cell r="U110"/>
          <cell r="V110"/>
          <cell r="W110"/>
          <cell r="X110"/>
          <cell r="Y110" t="str">
            <v>Isabel Cristina Patiño Mejia</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v>
          </cell>
          <cell r="H111" t="str">
            <v>Carrera 49 No. 53-44</v>
          </cell>
          <cell r="I111" t="str">
            <v>Bello</v>
          </cell>
          <cell r="J111" t="str">
            <v>Aburra Norte</v>
          </cell>
          <cell r="K111" t="str">
            <v>4511915-2754359</v>
          </cell>
          <cell r="L111">
            <v>3217284505</v>
          </cell>
          <cell r="M111" t="str">
            <v>despertares2008@hotmail.com</v>
          </cell>
          <cell r="N111" t="str">
            <v>SRPA</v>
          </cell>
          <cell r="O111" t="str">
            <v>Intervención de apoyo RAJ</v>
          </cell>
          <cell r="P111"/>
          <cell r="Q111" t="str">
            <v>RAJ</v>
          </cell>
          <cell r="R111"/>
          <cell r="S111">
            <v>779</v>
          </cell>
          <cell r="T111">
            <v>40</v>
          </cell>
          <cell r="U111"/>
          <cell r="V111"/>
          <cell r="W111"/>
          <cell r="X111"/>
          <cell r="Y111" t="str">
            <v>Johana Milena Rodriguez Sánchez</v>
          </cell>
        </row>
        <row r="112">
          <cell r="B112" t="str">
            <v>05-47-111</v>
          </cell>
          <cell r="C112" t="str">
            <v>Antioquia</v>
          </cell>
          <cell r="D112" t="str">
            <v>Congregación religiosos terciarios capuchinos nuestra señora de los dolores</v>
          </cell>
          <cell r="E112" t="str">
            <v>860005068-3</v>
          </cell>
          <cell r="F112" t="str">
            <v>Jacinto Ivan Guarin Carmona</v>
          </cell>
          <cell r="G112" t="str">
            <v>-</v>
          </cell>
          <cell r="H112" t="str">
            <v>Carrera 47A No. 61-07</v>
          </cell>
          <cell r="I112" t="str">
            <v>Rionegro</v>
          </cell>
          <cell r="J112" t="str">
            <v>Oriente</v>
          </cell>
          <cell r="K112" t="str">
            <v>4810808 ext 103</v>
          </cell>
          <cell r="L112"/>
          <cell r="M112" t="str">
            <v>nuevoamanecer.rionegro@gmail.com</v>
          </cell>
          <cell r="N112" t="str">
            <v>SRPA</v>
          </cell>
          <cell r="O112" t="str">
            <v>Intervención de apoyo RAJ</v>
          </cell>
          <cell r="P112"/>
          <cell r="Q112" t="str">
            <v>RAJ</v>
          </cell>
          <cell r="R112"/>
          <cell r="S112">
            <v>779</v>
          </cell>
          <cell r="T112"/>
          <cell r="U112"/>
          <cell r="V112"/>
          <cell r="W112"/>
          <cell r="X112"/>
          <cell r="Y112" t="str">
            <v>Isabel Cristina Patiño Mejia</v>
          </cell>
        </row>
        <row r="113">
          <cell r="B113" t="str">
            <v>05-47-112</v>
          </cell>
          <cell r="C113" t="str">
            <v>Antioquia</v>
          </cell>
          <cell r="D113" t="str">
            <v>Congregación religiosos terciarios capuchinos nuestra señora de los dolores</v>
          </cell>
          <cell r="E113" t="str">
            <v>860005068-3</v>
          </cell>
          <cell r="F113" t="str">
            <v>Jacinto Ivan Guarin Carmona</v>
          </cell>
          <cell r="G113" t="str">
            <v>-</v>
          </cell>
          <cell r="H113" t="str">
            <v>Calle 55 No. 42-17</v>
          </cell>
          <cell r="I113" t="str">
            <v>Medellín</v>
          </cell>
          <cell r="J113" t="str">
            <v>La Floresta</v>
          </cell>
          <cell r="K113" t="str">
            <v>2163310-2393215</v>
          </cell>
          <cell r="L113"/>
          <cell r="M113" t="str">
            <v>casajuvenilamigo@yahoo.es</v>
          </cell>
          <cell r="N113" t="str">
            <v>SRPA</v>
          </cell>
          <cell r="O113" t="str">
            <v>Intervención de apoyo RAJ</v>
          </cell>
          <cell r="P113"/>
          <cell r="Q113" t="str">
            <v>RAJ</v>
          </cell>
          <cell r="R113"/>
          <cell r="S113">
            <v>779</v>
          </cell>
          <cell r="T113"/>
          <cell r="U113"/>
          <cell r="V113"/>
          <cell r="W113"/>
          <cell r="X113"/>
          <cell r="Y113" t="str">
            <v>Adriana Maria Ospina Henao</v>
          </cell>
        </row>
        <row r="114">
          <cell r="B114" t="str">
            <v>05-47-113</v>
          </cell>
          <cell r="C114" t="str">
            <v>Antioquia</v>
          </cell>
          <cell r="D114" t="str">
            <v>Congregación religiosos terciarios capuchinos nuestra señora de los dolores</v>
          </cell>
          <cell r="E114" t="str">
            <v>860005068-3</v>
          </cell>
          <cell r="F114" t="str">
            <v>Jacinto Ivan Guarin Carmona</v>
          </cell>
          <cell r="G114" t="str">
            <v>-</v>
          </cell>
          <cell r="H114" t="str">
            <v>Carrera 47A No. 61-07</v>
          </cell>
          <cell r="I114" t="str">
            <v>Rionegro</v>
          </cell>
          <cell r="J114" t="str">
            <v>Oriente</v>
          </cell>
          <cell r="K114"/>
          <cell r="L114"/>
          <cell r="M114"/>
          <cell r="N114" t="str">
            <v>SRPA</v>
          </cell>
          <cell r="O114" t="str">
            <v>Libertad vigilada – asistida</v>
          </cell>
          <cell r="P114"/>
          <cell r="Q114" t="str">
            <v>SRPA</v>
          </cell>
          <cell r="R114"/>
          <cell r="S114">
            <v>780</v>
          </cell>
          <cell r="T114">
            <v>150</v>
          </cell>
          <cell r="U114"/>
          <cell r="V114">
            <v>43815</v>
          </cell>
          <cell r="W114">
            <v>44135</v>
          </cell>
          <cell r="X114">
            <v>717521925</v>
          </cell>
          <cell r="Y114" t="str">
            <v>Adriana Maria Ospina Henao</v>
          </cell>
        </row>
        <row r="115">
          <cell r="B115" t="str">
            <v>05-47-114</v>
          </cell>
          <cell r="C115" t="str">
            <v>Antioquia</v>
          </cell>
          <cell r="D115" t="str">
            <v>Congregación religiosos terciarios capuchinos nuestra señora de los dolores</v>
          </cell>
          <cell r="E115" t="str">
            <v>860005068-3</v>
          </cell>
          <cell r="F115" t="str">
            <v>Jacinto Ivan Guarin Carmona</v>
          </cell>
          <cell r="G115" t="str">
            <v>-</v>
          </cell>
          <cell r="H115" t="str">
            <v>Calle 55 No. 42-17</v>
          </cell>
          <cell r="I115" t="str">
            <v>Medellín</v>
          </cell>
          <cell r="J115" t="str">
            <v>La Floresta</v>
          </cell>
          <cell r="K115" t="str">
            <v>2163310-2393215</v>
          </cell>
          <cell r="L115"/>
          <cell r="M115" t="str">
            <v>casajuvenilamigo@yahoo.es</v>
          </cell>
          <cell r="N115" t="str">
            <v>SRPA</v>
          </cell>
          <cell r="O115" t="str">
            <v>Libertad vigilada – asistida</v>
          </cell>
          <cell r="P115"/>
          <cell r="Q115" t="str">
            <v>SRPA</v>
          </cell>
          <cell r="R115"/>
          <cell r="S115">
            <v>780</v>
          </cell>
          <cell r="T115"/>
          <cell r="U115"/>
          <cell r="V115"/>
          <cell r="W115"/>
          <cell r="X115"/>
          <cell r="Y115" t="str">
            <v>Adriana Maria Ospina Henao</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v>
          </cell>
          <cell r="H116" t="str">
            <v>Carrera 20 No. 15-62 Apartamento 202</v>
          </cell>
          <cell r="I116" t="str">
            <v>La Ceja</v>
          </cell>
          <cell r="J116" t="str">
            <v>Oriente</v>
          </cell>
          <cell r="K116"/>
          <cell r="L116"/>
          <cell r="M116"/>
          <cell r="N116" t="str">
            <v>SRPA</v>
          </cell>
          <cell r="O116" t="str">
            <v>Libertad vigilada – asistida</v>
          </cell>
          <cell r="P116"/>
          <cell r="Q116" t="str">
            <v>SRPA</v>
          </cell>
          <cell r="R116"/>
          <cell r="S116">
            <v>780</v>
          </cell>
          <cell r="T116"/>
          <cell r="U116"/>
          <cell r="V116"/>
          <cell r="W116"/>
          <cell r="X116"/>
          <cell r="Y116" t="str">
            <v>Adriana Maria Ospina Henao</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v>
          </cell>
          <cell r="H117" t="str">
            <v>Vereda Las Garzonas Cascajo Abajo</v>
          </cell>
          <cell r="I117" t="str">
            <v>El Carmen De Viboral</v>
          </cell>
          <cell r="J117" t="str">
            <v>Oriente</v>
          </cell>
          <cell r="K117">
            <v>5624216</v>
          </cell>
          <cell r="L117">
            <v>3128192504</v>
          </cell>
          <cell r="M117" t="str">
            <v>nuevoamanecer.rionegro@gmail.com</v>
          </cell>
          <cell r="N117" t="str">
            <v>SRPA</v>
          </cell>
          <cell r="O117" t="str">
            <v>Libertad vigilada – asistida</v>
          </cell>
          <cell r="P117"/>
          <cell r="Q117" t="str">
            <v>SRPA</v>
          </cell>
          <cell r="R117"/>
          <cell r="S117">
            <v>780</v>
          </cell>
          <cell r="T117"/>
          <cell r="U117"/>
          <cell r="V117"/>
          <cell r="W117"/>
          <cell r="X117"/>
          <cell r="Y117" t="str">
            <v>Adriana Maria Ospina Henao</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v>
          </cell>
          <cell r="H118" t="str">
            <v>Carrera 49 No. 53-44</v>
          </cell>
          <cell r="I118" t="str">
            <v>Bello</v>
          </cell>
          <cell r="J118" t="str">
            <v>Aburra Norte</v>
          </cell>
          <cell r="K118" t="str">
            <v>4511915-2754359</v>
          </cell>
          <cell r="L118">
            <v>3217284505</v>
          </cell>
          <cell r="M118" t="str">
            <v>despertares2008@hotmail.com</v>
          </cell>
          <cell r="N118" t="str">
            <v>SRPA</v>
          </cell>
          <cell r="O118" t="str">
            <v>Libertad vigilada – asistida</v>
          </cell>
          <cell r="P118"/>
          <cell r="Q118" t="str">
            <v>SRPA</v>
          </cell>
          <cell r="R118"/>
          <cell r="S118">
            <v>780</v>
          </cell>
          <cell r="T118"/>
          <cell r="U118"/>
          <cell r="V118"/>
          <cell r="W118"/>
          <cell r="X118"/>
          <cell r="Y118" t="str">
            <v>Adriana Maria Ospina Henao</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v>
          </cell>
          <cell r="H119" t="str">
            <v>Carrera 50 No. 49-32 int 203</v>
          </cell>
          <cell r="I119" t="str">
            <v>Guarne</v>
          </cell>
          <cell r="J119" t="str">
            <v>Oriente</v>
          </cell>
          <cell r="K119"/>
          <cell r="L119"/>
          <cell r="M119"/>
          <cell r="N119" t="str">
            <v>SRPA</v>
          </cell>
          <cell r="O119" t="str">
            <v>Libertad vigilada – asistida</v>
          </cell>
          <cell r="P119"/>
          <cell r="Q119" t="str">
            <v>SRPA</v>
          </cell>
          <cell r="R119"/>
          <cell r="S119">
            <v>780</v>
          </cell>
          <cell r="T119"/>
          <cell r="U119"/>
          <cell r="V119"/>
          <cell r="W119"/>
          <cell r="X119"/>
          <cell r="Y119" t="str">
            <v>Adriana Maria Ospina Henao</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v>
          </cell>
          <cell r="H120" t="str">
            <v>Carrera 28 No. 33-34</v>
          </cell>
          <cell r="I120" t="str">
            <v>Marinilla</v>
          </cell>
          <cell r="J120" t="str">
            <v>Oriente</v>
          </cell>
          <cell r="K120">
            <v>5487339</v>
          </cell>
          <cell r="L120"/>
          <cell r="M120" t="str">
            <v>tercaporiente@yahoo.es</v>
          </cell>
          <cell r="N120" t="str">
            <v>SRPA</v>
          </cell>
          <cell r="O120" t="str">
            <v>Libertad vigilada – asistida</v>
          </cell>
          <cell r="P120"/>
          <cell r="Q120" t="str">
            <v>SRPA</v>
          </cell>
          <cell r="R120"/>
          <cell r="S120">
            <v>780</v>
          </cell>
          <cell r="T120"/>
          <cell r="U120"/>
          <cell r="V120"/>
          <cell r="W120"/>
          <cell r="X120"/>
          <cell r="Y120" t="str">
            <v>Adriana Maria Ospina Henao</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v>
          </cell>
          <cell r="H121" t="str">
            <v>Diagonal 44 No. 31-70</v>
          </cell>
          <cell r="I121" t="str">
            <v>Bello</v>
          </cell>
          <cell r="J121" t="str">
            <v>Aburra Norte</v>
          </cell>
          <cell r="K121" t="str">
            <v>4810808 ext 130-103</v>
          </cell>
          <cell r="L121"/>
          <cell r="M121" t="str">
            <v>programanuh@hotmail.com</v>
          </cell>
          <cell r="N121" t="str">
            <v>SRPA</v>
          </cell>
          <cell r="O121" t="str">
            <v>Semicerrado externado</v>
          </cell>
          <cell r="P121" t="str">
            <v>Jornada completa</v>
          </cell>
          <cell r="Q121" t="str">
            <v>SRPA</v>
          </cell>
          <cell r="R121"/>
          <cell r="S121">
            <v>781</v>
          </cell>
          <cell r="T121">
            <v>70</v>
          </cell>
          <cell r="U121"/>
          <cell r="V121">
            <v>43815</v>
          </cell>
          <cell r="W121">
            <v>44135</v>
          </cell>
          <cell r="X121">
            <v>830842913</v>
          </cell>
          <cell r="Y121" t="str">
            <v>Adriana Maria Ospina Henao</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v>
          </cell>
          <cell r="H122" t="str">
            <v>Vereda Las Garzonas Cascajo Abajo</v>
          </cell>
          <cell r="I122" t="str">
            <v>El Carmen De Viboral</v>
          </cell>
          <cell r="J122" t="str">
            <v>Oriente</v>
          </cell>
          <cell r="K122">
            <v>5617242</v>
          </cell>
          <cell r="L122"/>
          <cell r="M122" t="str">
            <v>nuevoamanecer.rionegro@gmail.com</v>
          </cell>
          <cell r="N122" t="str">
            <v>SRPA</v>
          </cell>
          <cell r="O122" t="str">
            <v>Semicerrado externado</v>
          </cell>
          <cell r="P122" t="str">
            <v>Jornada completa</v>
          </cell>
          <cell r="Q122" t="str">
            <v>SRPA</v>
          </cell>
          <cell r="R122"/>
          <cell r="S122">
            <v>781</v>
          </cell>
          <cell r="T122">
            <v>15</v>
          </cell>
          <cell r="U122"/>
          <cell r="V122"/>
          <cell r="W122"/>
          <cell r="X122"/>
          <cell r="Y122" t="str">
            <v>Adriana Maria Ospina Henao</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v>
          </cell>
          <cell r="H123" t="str">
            <v>Diagonal 44 No. 31-70</v>
          </cell>
          <cell r="I123" t="str">
            <v>Bello</v>
          </cell>
          <cell r="J123" t="str">
            <v>Aburra Norte</v>
          </cell>
          <cell r="K123" t="str">
            <v>4810808 ext 151-154</v>
          </cell>
          <cell r="L123"/>
          <cell r="M123" t="str">
            <v>ietsjora@yahoo.es</v>
          </cell>
          <cell r="N123" t="str">
            <v>SRPA</v>
          </cell>
          <cell r="O123" t="str">
            <v>Semicerrado internado</v>
          </cell>
          <cell r="P123"/>
          <cell r="Q123" t="str">
            <v>SRPA</v>
          </cell>
          <cell r="R123"/>
          <cell r="S123">
            <v>782</v>
          </cell>
          <cell r="T123">
            <v>90</v>
          </cell>
          <cell r="U123"/>
          <cell r="V123">
            <v>43815</v>
          </cell>
          <cell r="W123">
            <v>44135</v>
          </cell>
          <cell r="X123">
            <v>1551382695</v>
          </cell>
          <cell r="Y123" t="str">
            <v>Adriana Maria Ospina Henao</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v>
          </cell>
          <cell r="H124" t="str">
            <v>Calle 55 No. 42-17</v>
          </cell>
          <cell r="I124" t="str">
            <v>Medellín</v>
          </cell>
          <cell r="J124" t="str">
            <v>La Floresta</v>
          </cell>
          <cell r="K124">
            <v>2163310</v>
          </cell>
          <cell r="L124"/>
          <cell r="M124" t="str">
            <v>casajuvenilamigo@yahoo.es</v>
          </cell>
          <cell r="N124" t="str">
            <v>SRPA</v>
          </cell>
          <cell r="O124" t="str">
            <v>Prestación de servicios sociales a la comunidad</v>
          </cell>
          <cell r="P124"/>
          <cell r="Q124" t="str">
            <v>SRPA</v>
          </cell>
          <cell r="R124"/>
          <cell r="S124">
            <v>783</v>
          </cell>
          <cell r="T124">
            <v>35</v>
          </cell>
          <cell r="U124"/>
          <cell r="V124">
            <v>43815</v>
          </cell>
          <cell r="W124">
            <v>44135</v>
          </cell>
          <cell r="X124">
            <v>115319330</v>
          </cell>
          <cell r="Y124" t="str">
            <v>Adriana Maria Ospina Henao</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v>
          </cell>
          <cell r="H125" t="str">
            <v>Diagonal 44 No. 31-70</v>
          </cell>
          <cell r="I125" t="str">
            <v>Bello</v>
          </cell>
          <cell r="J125" t="str">
            <v>Aburra Norte</v>
          </cell>
          <cell r="K125" t="str">
            <v>4810808 ext 126-317</v>
          </cell>
          <cell r="L125"/>
          <cell r="M125" t="str">
            <v>ietsjpost@gmail.com</v>
          </cell>
          <cell r="N125" t="str">
            <v>SRPA</v>
          </cell>
          <cell r="O125" t="str">
            <v xml:space="preserve">Apoyo postinstitucional – SRPA </v>
          </cell>
          <cell r="P125"/>
          <cell r="Q125" t="str">
            <v>SRPA</v>
          </cell>
          <cell r="R125"/>
          <cell r="S125">
            <v>784</v>
          </cell>
          <cell r="T125">
            <v>300</v>
          </cell>
          <cell r="U125"/>
          <cell r="V125">
            <v>43815</v>
          </cell>
          <cell r="W125">
            <v>44135</v>
          </cell>
          <cell r="X125">
            <v>1136278500</v>
          </cell>
          <cell r="Y125" t="str">
            <v>Adriana Maria Ospina Henao</v>
          </cell>
        </row>
        <row r="126">
          <cell r="B126" t="str">
            <v>81-139-125</v>
          </cell>
          <cell r="C126" t="str">
            <v>Arauca</v>
          </cell>
          <cell r="D126" t="str">
            <v>Fundación Karit Ibita - FUNKARIB</v>
          </cell>
          <cell r="E126" t="str">
            <v>900546240-1</v>
          </cell>
          <cell r="F126" t="str">
            <v>Andres Francisco Prada Camargo</v>
          </cell>
          <cell r="G126" t="str">
            <v>-</v>
          </cell>
          <cell r="H126" t="str">
            <v>Calle 13 No. 41-166 Barrio la Chorreras</v>
          </cell>
          <cell r="I126" t="str">
            <v>Arauca</v>
          </cell>
          <cell r="J126" t="str">
            <v>Arauca</v>
          </cell>
          <cell r="K126"/>
          <cell r="L126">
            <v>3223072841</v>
          </cell>
          <cell r="M126" t="str">
            <v>funkaribarauca@gmail.com</v>
          </cell>
          <cell r="N126" t="str">
            <v>SRD</v>
          </cell>
          <cell r="O126" t="str">
            <v>Casa hogar</v>
          </cell>
          <cell r="P126"/>
          <cell r="Q126" t="str">
            <v>Vulneración</v>
          </cell>
          <cell r="R126"/>
          <cell r="S126" t="str">
            <v>81-143-2019</v>
          </cell>
          <cell r="T126">
            <v>12</v>
          </cell>
          <cell r="U126"/>
          <cell r="V126">
            <v>43815</v>
          </cell>
          <cell r="W126">
            <v>44135</v>
          </cell>
          <cell r="X126">
            <v>132788172</v>
          </cell>
          <cell r="Y126" t="str">
            <v>Siryt Luz Mercado Davila</v>
          </cell>
        </row>
        <row r="127">
          <cell r="B127" t="str">
            <v>81-139-126</v>
          </cell>
          <cell r="C127" t="str">
            <v>Arauca</v>
          </cell>
          <cell r="D127" t="str">
            <v>Fundación Karit Ibita - FUNKARIB</v>
          </cell>
          <cell r="E127" t="str">
            <v>900546240-1</v>
          </cell>
          <cell r="F127" t="str">
            <v>Andres Francisco Prada Camargo</v>
          </cell>
          <cell r="G127" t="str">
            <v>-</v>
          </cell>
          <cell r="H127" t="str">
            <v>Calle 13 No. 41-166 Barrio la Chorreras</v>
          </cell>
          <cell r="I127" t="str">
            <v>Arauca</v>
          </cell>
          <cell r="J127" t="str">
            <v>Arauca</v>
          </cell>
          <cell r="K127"/>
          <cell r="L127">
            <v>3223072841</v>
          </cell>
          <cell r="M127" t="str">
            <v>funkaribarauca@gmail.com</v>
          </cell>
          <cell r="N127" t="str">
            <v>SRD</v>
          </cell>
          <cell r="O127" t="str">
            <v>Intervención de apoyo - Apoyo psicosocial</v>
          </cell>
          <cell r="P127"/>
          <cell r="Q127" t="str">
            <v>Vulneración</v>
          </cell>
          <cell r="R127"/>
          <cell r="S127" t="str">
            <v>81-144-2019</v>
          </cell>
          <cell r="T127">
            <v>100</v>
          </cell>
          <cell r="U127"/>
          <cell r="V127">
            <v>43815</v>
          </cell>
          <cell r="W127">
            <v>44135</v>
          </cell>
          <cell r="X127">
            <v>351775800</v>
          </cell>
          <cell r="Y127" t="str">
            <v>Siryt Luz Mercado Davila</v>
          </cell>
        </row>
        <row r="128">
          <cell r="B128" t="str">
            <v>81-15-127</v>
          </cell>
          <cell r="C128" t="str">
            <v>Arauca</v>
          </cell>
          <cell r="D128" t="str">
            <v>Asociación FREPAEN</v>
          </cell>
          <cell r="E128" t="str">
            <v>900503441-9</v>
          </cell>
          <cell r="F128" t="str">
            <v>David Alexander Talero Morales</v>
          </cell>
          <cell r="G128" t="str">
            <v>Malala</v>
          </cell>
          <cell r="H128" t="str">
            <v>Carrera 8 No. 19-25 Barrio las Americas</v>
          </cell>
          <cell r="I128" t="str">
            <v>Arauca</v>
          </cell>
          <cell r="J128" t="str">
            <v>Arauca</v>
          </cell>
          <cell r="K128"/>
          <cell r="L128">
            <v>3203394391</v>
          </cell>
          <cell r="M128" t="str">
            <v>frepaen@gmail.com</v>
          </cell>
          <cell r="N128" t="str">
            <v>SRPA</v>
          </cell>
          <cell r="O128" t="str">
            <v>Semicerrado externado</v>
          </cell>
          <cell r="P128" t="str">
            <v>Jornada completa</v>
          </cell>
          <cell r="Q128" t="str">
            <v>SRPA</v>
          </cell>
          <cell r="R128"/>
          <cell r="S128" t="str">
            <v>81-145-2019</v>
          </cell>
          <cell r="T128">
            <v>4</v>
          </cell>
          <cell r="U128"/>
          <cell r="V128">
            <v>43815</v>
          </cell>
          <cell r="W128">
            <v>44135</v>
          </cell>
          <cell r="X128">
            <v>39098490</v>
          </cell>
          <cell r="Y128" t="str">
            <v>Siryt Luz Mercado Davila</v>
          </cell>
        </row>
        <row r="129">
          <cell r="B129" t="str">
            <v>81-15-128</v>
          </cell>
          <cell r="C129" t="str">
            <v>Arauca</v>
          </cell>
          <cell r="D129" t="str">
            <v>Asociación FREPAEN</v>
          </cell>
          <cell r="E129" t="str">
            <v>900503441-9</v>
          </cell>
          <cell r="F129" t="str">
            <v>David Alexander Talero Morales</v>
          </cell>
          <cell r="G129" t="str">
            <v>Malala</v>
          </cell>
          <cell r="H129" t="str">
            <v>Carrera 8 No. 19-25 Barrio las Americas</v>
          </cell>
          <cell r="I129" t="str">
            <v>Arauca</v>
          </cell>
          <cell r="J129" t="str">
            <v>Arauca</v>
          </cell>
          <cell r="K129"/>
          <cell r="L129">
            <v>3203394391</v>
          </cell>
          <cell r="M129" t="str">
            <v>frepaen@gmail.com</v>
          </cell>
          <cell r="N129" t="str">
            <v>SRPA</v>
          </cell>
          <cell r="O129" t="str">
            <v>Semicerrado internado</v>
          </cell>
          <cell r="P129"/>
          <cell r="Q129" t="str">
            <v>SRPA</v>
          </cell>
          <cell r="R129"/>
          <cell r="S129" t="str">
            <v>81-146-2019</v>
          </cell>
          <cell r="T129">
            <v>15</v>
          </cell>
          <cell r="U129"/>
          <cell r="V129">
            <v>43815</v>
          </cell>
          <cell r="W129">
            <v>44135</v>
          </cell>
          <cell r="X129">
            <v>258563783</v>
          </cell>
          <cell r="Y129" t="str">
            <v>Siryt Luz Mercado Davila</v>
          </cell>
        </row>
        <row r="130">
          <cell r="B130" t="str">
            <v>81-15-129</v>
          </cell>
          <cell r="C130" t="str">
            <v>Arauca</v>
          </cell>
          <cell r="D130" t="str">
            <v>Asociación FREPAEN</v>
          </cell>
          <cell r="E130" t="str">
            <v>900503441-9</v>
          </cell>
          <cell r="F130" t="str">
            <v>David Alexander Talero Morales</v>
          </cell>
          <cell r="G130" t="str">
            <v>Malala</v>
          </cell>
          <cell r="H130" t="str">
            <v>Carrera 8 No. 19-25 Barrio las Americas</v>
          </cell>
          <cell r="I130" t="str">
            <v>Arauca</v>
          </cell>
          <cell r="J130" t="str">
            <v>Arauca</v>
          </cell>
          <cell r="K130"/>
          <cell r="L130">
            <v>3203394391</v>
          </cell>
          <cell r="M130" t="str">
            <v>frepaen@gmail.com</v>
          </cell>
          <cell r="N130" t="str">
            <v>SRPA</v>
          </cell>
          <cell r="O130" t="str">
            <v>Semicerrado externado</v>
          </cell>
          <cell r="P130" t="str">
            <v>Media jornada</v>
          </cell>
          <cell r="Q130" t="str">
            <v>SRPA</v>
          </cell>
          <cell r="R130"/>
          <cell r="S130" t="str">
            <v>81-147-2019</v>
          </cell>
          <cell r="T130">
            <v>3</v>
          </cell>
          <cell r="U130"/>
          <cell r="V130">
            <v>43815</v>
          </cell>
          <cell r="W130">
            <v>44135</v>
          </cell>
          <cell r="X130">
            <v>17301042</v>
          </cell>
          <cell r="Y130" t="str">
            <v>Siryt Luz Mercado Davila</v>
          </cell>
        </row>
        <row r="131">
          <cell r="B131" t="str">
            <v>81-15-130</v>
          </cell>
          <cell r="C131" t="str">
            <v>Arauca</v>
          </cell>
          <cell r="D131" t="str">
            <v>Asociación FREPAEN</v>
          </cell>
          <cell r="E131" t="str">
            <v>900503441-9</v>
          </cell>
          <cell r="F131" t="str">
            <v>David Alexander Talero Morales</v>
          </cell>
          <cell r="G131" t="str">
            <v>Mardini</v>
          </cell>
          <cell r="H131" t="str">
            <v>Calle 18 No. 28-22 Barrio la Esperanza</v>
          </cell>
          <cell r="I131" t="str">
            <v>Arauca</v>
          </cell>
          <cell r="J131" t="str">
            <v>Arauca</v>
          </cell>
          <cell r="K131"/>
          <cell r="L131">
            <v>3203394391</v>
          </cell>
          <cell r="M131" t="str">
            <v>frepaen@gmail.com</v>
          </cell>
          <cell r="N131" t="str">
            <v>SRPA</v>
          </cell>
          <cell r="O131" t="str">
            <v>Internado RAJ</v>
          </cell>
          <cell r="P131"/>
          <cell r="Q131" t="str">
            <v>RAJ</v>
          </cell>
          <cell r="R131"/>
          <cell r="S131" t="str">
            <v>81-148-2019</v>
          </cell>
          <cell r="T131">
            <v>15</v>
          </cell>
          <cell r="U131"/>
          <cell r="V131">
            <v>43815</v>
          </cell>
          <cell r="W131">
            <v>44135</v>
          </cell>
          <cell r="X131">
            <v>253875383</v>
          </cell>
          <cell r="Y131" t="str">
            <v>Siryt Luz Mercado Davila</v>
          </cell>
        </row>
        <row r="132">
          <cell r="B132" t="str">
            <v>81-15-131</v>
          </cell>
          <cell r="C132" t="str">
            <v>Arauca</v>
          </cell>
          <cell r="D132" t="str">
            <v>Asociación FREPAEN</v>
          </cell>
          <cell r="E132" t="str">
            <v>900503441-9</v>
          </cell>
          <cell r="F132" t="str">
            <v>David Alexander Talero Morales</v>
          </cell>
          <cell r="G132" t="str">
            <v>Malala</v>
          </cell>
          <cell r="H132" t="str">
            <v>Carrera 8 No. 19-25 Barrio las Americas</v>
          </cell>
          <cell r="I132" t="str">
            <v>Arauca</v>
          </cell>
          <cell r="J132" t="str">
            <v>Arauca</v>
          </cell>
          <cell r="K132"/>
          <cell r="L132">
            <v>3203394391</v>
          </cell>
          <cell r="M132" t="str">
            <v>frepaen@gmail.com</v>
          </cell>
          <cell r="N132" t="str">
            <v>SRPA</v>
          </cell>
          <cell r="O132" t="str">
            <v>Libertad vigilada – asistida</v>
          </cell>
          <cell r="P132"/>
          <cell r="Q132" t="str">
            <v>SRPA</v>
          </cell>
          <cell r="R132"/>
          <cell r="S132" t="str">
            <v>81-149-2019</v>
          </cell>
          <cell r="T132">
            <v>8</v>
          </cell>
          <cell r="U132"/>
          <cell r="V132">
            <v>43815</v>
          </cell>
          <cell r="W132">
            <v>44135</v>
          </cell>
          <cell r="X132">
            <v>38267836</v>
          </cell>
          <cell r="Y132" t="str">
            <v>Siryt Luz Mercado Davila</v>
          </cell>
        </row>
        <row r="133">
          <cell r="B133" t="str">
            <v>81-15-132</v>
          </cell>
          <cell r="C133" t="str">
            <v>Arauca</v>
          </cell>
          <cell r="D133" t="str">
            <v>Asociación FREPAEN</v>
          </cell>
          <cell r="E133" t="str">
            <v>900503441-9</v>
          </cell>
          <cell r="F133" t="str">
            <v>David Alexander Talero Morales</v>
          </cell>
          <cell r="G133" t="str">
            <v>Cetra</v>
          </cell>
          <cell r="H133" t="str">
            <v>Calle 20 No. 8-72 Barrio las Americas</v>
          </cell>
          <cell r="I133" t="str">
            <v>Arauca</v>
          </cell>
          <cell r="J133" t="str">
            <v>Arauca</v>
          </cell>
          <cell r="K133"/>
          <cell r="L133">
            <v>3203394391</v>
          </cell>
          <cell r="M133" t="str">
            <v>frepaen@gmail.com</v>
          </cell>
          <cell r="N133" t="str">
            <v>SRPA</v>
          </cell>
          <cell r="O133" t="str">
            <v>Centro transitorio</v>
          </cell>
          <cell r="P133"/>
          <cell r="Q133" t="str">
            <v>SRPA</v>
          </cell>
          <cell r="R133"/>
          <cell r="S133" t="str">
            <v>81-150-2019</v>
          </cell>
          <cell r="T133">
            <v>5</v>
          </cell>
          <cell r="U133"/>
          <cell r="V133">
            <v>43815</v>
          </cell>
          <cell r="W133">
            <v>44135</v>
          </cell>
          <cell r="X133">
            <v>101585725</v>
          </cell>
          <cell r="Y133" t="str">
            <v>Siryt Luz Mercado Davila</v>
          </cell>
        </row>
        <row r="134">
          <cell r="B134" t="str">
            <v>08-98-133</v>
          </cell>
          <cell r="C134" t="str">
            <v>Atlántico</v>
          </cell>
          <cell r="D134" t="str">
            <v>Fundación centro educativo de habilitación y rehabilitación integral San Camilo - CE CAMILO</v>
          </cell>
          <cell r="E134" t="str">
            <v>900121384-7</v>
          </cell>
          <cell r="F134" t="str">
            <v>Maria Poulisse</v>
          </cell>
          <cell r="G134"/>
          <cell r="H134" t="str">
            <v>Carrera 12F No. 100-35</v>
          </cell>
          <cell r="I134" t="str">
            <v>Barranquilla</v>
          </cell>
          <cell r="J134" t="str">
            <v>Suroccidente</v>
          </cell>
          <cell r="K134">
            <v>3808654</v>
          </cell>
          <cell r="L134">
            <v>3003962830</v>
          </cell>
          <cell r="M134" t="str">
            <v>psicosocial@cecamilo.org.co;rectoria@cecamilo.org.co</v>
          </cell>
          <cell r="N134" t="str">
            <v>SRD</v>
          </cell>
          <cell r="O134" t="str">
            <v>Intervención de apoyo - Apoyo psicosocial</v>
          </cell>
          <cell r="P134"/>
          <cell r="Q134" t="str">
            <v>Discapacidad</v>
          </cell>
          <cell r="R134" t="str">
            <v>Otros tipos de discapacidad</v>
          </cell>
          <cell r="S134">
            <v>375</v>
          </cell>
          <cell r="T134">
            <v>90</v>
          </cell>
          <cell r="U134"/>
          <cell r="V134">
            <v>43815</v>
          </cell>
          <cell r="W134">
            <v>44135</v>
          </cell>
          <cell r="X134">
            <v>316598220</v>
          </cell>
          <cell r="Y134" t="str">
            <v>Carmen Carrillo Suarez</v>
          </cell>
        </row>
        <row r="135">
          <cell r="B135" t="str">
            <v>08-92-134</v>
          </cell>
          <cell r="C135" t="str">
            <v>Atlántico</v>
          </cell>
          <cell r="D135" t="str">
            <v>Fundación centro de desarrollo social - Cedesocial</v>
          </cell>
          <cell r="E135" t="str">
            <v>802007962-1</v>
          </cell>
          <cell r="F135" t="str">
            <v>Cecilia Yaneth Martinez de Ruiz</v>
          </cell>
          <cell r="G135"/>
          <cell r="H135" t="str">
            <v>Carrera 62 No. 64-46</v>
          </cell>
          <cell r="I135" t="str">
            <v>Barranquilla</v>
          </cell>
          <cell r="J135" t="str">
            <v>GAT</v>
          </cell>
          <cell r="K135">
            <v>3600053</v>
          </cell>
          <cell r="L135">
            <v>3008371636</v>
          </cell>
          <cell r="M135" t="str">
            <v>yaneth.martinez@cedesocial.org;esther.hoyos@cedesocial.org</v>
          </cell>
          <cell r="N135" t="str">
            <v>SRD</v>
          </cell>
          <cell r="O135" t="str">
            <v>Intervención de apoyo - Apoyo psicosocial</v>
          </cell>
          <cell r="P135"/>
          <cell r="Q135" t="str">
            <v>Violencia sexual</v>
          </cell>
          <cell r="R135"/>
          <cell r="S135">
            <v>376</v>
          </cell>
          <cell r="T135">
            <v>184</v>
          </cell>
          <cell r="U135"/>
          <cell r="V135">
            <v>43815</v>
          </cell>
          <cell r="W135">
            <v>44135</v>
          </cell>
          <cell r="X135">
            <v>485685480</v>
          </cell>
          <cell r="Y135" t="str">
            <v>Monica Lemus Rojano</v>
          </cell>
        </row>
        <row r="136">
          <cell r="B136" t="str">
            <v>08-92-135</v>
          </cell>
          <cell r="C136" t="str">
            <v>Atlántico</v>
          </cell>
          <cell r="D136" t="str">
            <v>Fundación centro de desarrollo social - Cedesocial</v>
          </cell>
          <cell r="E136" t="str">
            <v>802007962-1</v>
          </cell>
          <cell r="F136" t="str">
            <v>Cecilia Yaneth Martinez de Ruiz</v>
          </cell>
          <cell r="G136"/>
          <cell r="H136" t="str">
            <v>Carrera 62 No. 64-46</v>
          </cell>
          <cell r="I136" t="str">
            <v>Barranquilla</v>
          </cell>
          <cell r="J136" t="str">
            <v>GAT</v>
          </cell>
          <cell r="K136">
            <v>3610053</v>
          </cell>
          <cell r="L136">
            <v>3205311638</v>
          </cell>
          <cell r="M136" t="str">
            <v>yaneth.martinez@cedesocial.org;Gisella Coronado gisella.coronado@cedesocial.org</v>
          </cell>
          <cell r="N136" t="str">
            <v>SRD</v>
          </cell>
          <cell r="O136" t="str">
            <v>Hogar sustituto entidad</v>
          </cell>
          <cell r="P136"/>
          <cell r="Q136" t="str">
            <v>Discapacidad</v>
          </cell>
          <cell r="R136"/>
          <cell r="S136">
            <v>377</v>
          </cell>
          <cell r="T136">
            <v>175</v>
          </cell>
          <cell r="U136"/>
          <cell r="V136">
            <v>43815</v>
          </cell>
          <cell r="W136">
            <v>44135</v>
          </cell>
          <cell r="X136">
            <v>2927095237.5</v>
          </cell>
          <cell r="Y136" t="str">
            <v>Gina Rodelo Rodriguez</v>
          </cell>
        </row>
        <row r="137">
          <cell r="B137" t="str">
            <v>08-61-136</v>
          </cell>
          <cell r="C137" t="str">
            <v>Atlántico</v>
          </cell>
          <cell r="D137" t="str">
            <v>Corporación desarrollo social Jaime Urquijo Barrios</v>
          </cell>
          <cell r="E137" t="str">
            <v>800218607-1</v>
          </cell>
          <cell r="F137" t="str">
            <v>Daniela Urquijo</v>
          </cell>
          <cell r="G137" t="str">
            <v>Casa comunal barrio Villanueva</v>
          </cell>
          <cell r="H137" t="str">
            <v>Carrera 42 No. 2B-45</v>
          </cell>
          <cell r="I137" t="str">
            <v>Barranquilla</v>
          </cell>
          <cell r="J137" t="str">
            <v>Norte centro histórico</v>
          </cell>
          <cell r="K137">
            <v>3775293</v>
          </cell>
          <cell r="L137">
            <v>3004675146</v>
          </cell>
          <cell r="M137" t="str">
            <v>corporaciondesarrollosocial.@outlook.es</v>
          </cell>
          <cell r="N137" t="str">
            <v>SRD</v>
          </cell>
          <cell r="O137" t="str">
            <v>Intervención de apoyo - Apoyo psicosocial</v>
          </cell>
          <cell r="P137"/>
          <cell r="Q137" t="str">
            <v>Trabajo infantil</v>
          </cell>
          <cell r="R137"/>
          <cell r="S137">
            <v>378</v>
          </cell>
          <cell r="T137">
            <v>75</v>
          </cell>
          <cell r="U137"/>
          <cell r="V137">
            <v>43815</v>
          </cell>
          <cell r="W137">
            <v>44135</v>
          </cell>
          <cell r="X137">
            <v>263831850</v>
          </cell>
          <cell r="Y137" t="str">
            <v>Paola Alvarino Amador</v>
          </cell>
        </row>
        <row r="138">
          <cell r="B138" t="str">
            <v>08-61-137</v>
          </cell>
          <cell r="C138" t="str">
            <v>Atlántico</v>
          </cell>
          <cell r="D138" t="str">
            <v>Corporación desarrollo social Jaime Urquijo Barrios</v>
          </cell>
          <cell r="E138" t="str">
            <v>800218607-1</v>
          </cell>
          <cell r="F138" t="str">
            <v>Daniela Urquijo</v>
          </cell>
          <cell r="G138"/>
          <cell r="H138" t="str">
            <v>Carrera 21 No. 21-29</v>
          </cell>
          <cell r="I138" t="str">
            <v>Sabanalarga</v>
          </cell>
          <cell r="J138" t="str">
            <v>Sabanalarga</v>
          </cell>
          <cell r="K138"/>
          <cell r="L138">
            <v>3004675146</v>
          </cell>
          <cell r="M138" t="str">
            <v>corporaciondesarrollosocial.@outlook.es</v>
          </cell>
          <cell r="N138" t="str">
            <v>SRD</v>
          </cell>
          <cell r="O138" t="str">
            <v>Intervención de apoyo - Apoyo psicosocial</v>
          </cell>
          <cell r="P138"/>
          <cell r="Q138" t="str">
            <v>Trabajo infantil</v>
          </cell>
          <cell r="R138"/>
          <cell r="S138">
            <v>379</v>
          </cell>
          <cell r="T138">
            <v>80</v>
          </cell>
          <cell r="U138"/>
          <cell r="V138">
            <v>43815</v>
          </cell>
          <cell r="W138">
            <v>44135</v>
          </cell>
          <cell r="X138">
            <v>281420640</v>
          </cell>
          <cell r="Y138" t="str">
            <v>Martha Charris Rolong</v>
          </cell>
        </row>
        <row r="139">
          <cell r="B139" t="str">
            <v>08-44-138</v>
          </cell>
          <cell r="C139" t="str">
            <v>Atlántico</v>
          </cell>
          <cell r="D139" t="str">
            <v>Congregación hijas del corazón misericordioso de María - Hogar Santa Elena</v>
          </cell>
          <cell r="E139" t="str">
            <v>860010525-8</v>
          </cell>
          <cell r="F139" t="str">
            <v>Hermana Angela Arango Tobón</v>
          </cell>
          <cell r="G139"/>
          <cell r="H139" t="str">
            <v>Calle 63 No. 46-72</v>
          </cell>
          <cell r="I139" t="str">
            <v>Barranquilla</v>
          </cell>
          <cell r="J139" t="str">
            <v>Norte centro histórico</v>
          </cell>
          <cell r="K139">
            <v>3418046</v>
          </cell>
          <cell r="L139">
            <v>3015784245</v>
          </cell>
          <cell r="M139" t="str">
            <v>hogar.santahelena@yahoo.com</v>
          </cell>
          <cell r="N139" t="str">
            <v>SRD</v>
          </cell>
          <cell r="O139" t="str">
            <v>Internado</v>
          </cell>
          <cell r="P139"/>
          <cell r="Q139" t="str">
            <v>Gestantes</v>
          </cell>
          <cell r="R139"/>
          <cell r="S139">
            <v>380</v>
          </cell>
          <cell r="T139">
            <v>25</v>
          </cell>
          <cell r="U139"/>
          <cell r="V139">
            <v>43815</v>
          </cell>
          <cell r="W139">
            <v>44135</v>
          </cell>
          <cell r="X139">
            <v>374433625</v>
          </cell>
          <cell r="Y139" t="str">
            <v>Paola Alvarino Amador</v>
          </cell>
        </row>
        <row r="140">
          <cell r="B140" t="str">
            <v>08-131-139</v>
          </cell>
          <cell r="C140" t="str">
            <v>Atlántico</v>
          </cell>
          <cell r="D140" t="str">
            <v>Fundación Hogar Reencontrarse</v>
          </cell>
          <cell r="E140" t="str">
            <v>900131892-1</v>
          </cell>
          <cell r="F140" t="str">
            <v>Rosemary Chriptoh</v>
          </cell>
          <cell r="G140"/>
          <cell r="H140" t="str">
            <v>Calle 1F No. 21-60</v>
          </cell>
          <cell r="I140" t="str">
            <v>Puerto Colombia</v>
          </cell>
          <cell r="J140" t="str">
            <v>Norte centro histórico</v>
          </cell>
          <cell r="K140"/>
          <cell r="L140">
            <v>3005525791</v>
          </cell>
          <cell r="M140" t="str">
            <v>gerencia@ips-reencontrarse.com;diradministrativa@ips-reencontrarse.com</v>
          </cell>
          <cell r="N140" t="str">
            <v>SRD</v>
          </cell>
          <cell r="O140" t="str">
            <v>Internado</v>
          </cell>
          <cell r="P140"/>
          <cell r="Q140" t="str">
            <v>Discapacidad</v>
          </cell>
          <cell r="R140" t="str">
            <v>Mental psicosocial</v>
          </cell>
          <cell r="S140">
            <v>381</v>
          </cell>
          <cell r="T140">
            <v>150</v>
          </cell>
          <cell r="U140"/>
          <cell r="V140">
            <v>43815</v>
          </cell>
          <cell r="W140">
            <v>44135</v>
          </cell>
          <cell r="X140">
            <v>3682857900</v>
          </cell>
          <cell r="Y140" t="str">
            <v>Paola Alvarino Amador</v>
          </cell>
        </row>
        <row r="141">
          <cell r="B141" t="str">
            <v>08-92-140</v>
          </cell>
          <cell r="C141" t="str">
            <v>Atlántico</v>
          </cell>
          <cell r="D141" t="str">
            <v>Fundación centro de desarrollo social - Cedesocial</v>
          </cell>
          <cell r="E141" t="str">
            <v>802007962-1</v>
          </cell>
          <cell r="F141" t="str">
            <v>Cecilia Yaneth Martinez de Ruiz</v>
          </cell>
          <cell r="G141"/>
          <cell r="H141" t="str">
            <v>Carrera 62 No. 64-46</v>
          </cell>
          <cell r="I141" t="str">
            <v>Barranquilla</v>
          </cell>
          <cell r="J141" t="str">
            <v>GAT</v>
          </cell>
          <cell r="K141">
            <v>3600053</v>
          </cell>
          <cell r="L141">
            <v>3205311683</v>
          </cell>
          <cell r="M141" t="str">
            <v>yaneth.martinez@cedesocial.org;Gisella Coronado gisella.coronado@cedesocial.org</v>
          </cell>
          <cell r="N141" t="str">
            <v>SRD</v>
          </cell>
          <cell r="O141" t="str">
            <v>Hogar sustituto entidad</v>
          </cell>
          <cell r="P141"/>
          <cell r="Q141" t="str">
            <v>Vulneración</v>
          </cell>
          <cell r="R141"/>
          <cell r="S141">
            <v>382</v>
          </cell>
          <cell r="T141">
            <v>373</v>
          </cell>
          <cell r="U141"/>
          <cell r="V141">
            <v>43815</v>
          </cell>
          <cell r="W141">
            <v>44135</v>
          </cell>
          <cell r="X141">
            <v>4699806838.96</v>
          </cell>
          <cell r="Y141" t="str">
            <v>Gina Rodelo Rodriguez</v>
          </cell>
        </row>
        <row r="142">
          <cell r="B142" t="str">
            <v>08-132-141</v>
          </cell>
          <cell r="C142" t="str">
            <v>Atlántico</v>
          </cell>
          <cell r="D142" t="str">
            <v>Fundación hogares Claret</v>
          </cell>
          <cell r="E142" t="str">
            <v>800098983-8</v>
          </cell>
          <cell r="F142" t="str">
            <v>Germán Dario Luna Rueda</v>
          </cell>
          <cell r="G142" t="str">
            <v>Internado monseñor victor tamayo</v>
          </cell>
          <cell r="H142" t="str">
            <v>Carrera 11 No. 128-200</v>
          </cell>
          <cell r="I142" t="str">
            <v>Barranquilla</v>
          </cell>
          <cell r="J142" t="str">
            <v>Norte centro histórico</v>
          </cell>
          <cell r="K142"/>
          <cell r="L142">
            <v>3004452153</v>
          </cell>
          <cell r="M142" t="str">
            <v>aida.barandica@fundacionhogaresclaret.org;german.luna19@gmail.com</v>
          </cell>
          <cell r="N142" t="str">
            <v>SRD</v>
          </cell>
          <cell r="O142" t="str">
            <v>Internado</v>
          </cell>
          <cell r="P142"/>
          <cell r="Q142" t="str">
            <v>Vulneración</v>
          </cell>
          <cell r="R142"/>
          <cell r="S142">
            <v>386</v>
          </cell>
          <cell r="T142">
            <v>96</v>
          </cell>
          <cell r="U142"/>
          <cell r="V142">
            <v>43815</v>
          </cell>
          <cell r="W142">
            <v>44135</v>
          </cell>
          <cell r="X142">
            <v>1421249616</v>
          </cell>
          <cell r="Y142" t="str">
            <v>Paola Alvarino Amador</v>
          </cell>
        </row>
        <row r="143">
          <cell r="B143" t="str">
            <v>08-25-142</v>
          </cell>
          <cell r="C143" t="str">
            <v>Atlántico</v>
          </cell>
          <cell r="D143" t="str">
            <v>Caja de compensación familiar - Comfamiliar Atlántico</v>
          </cell>
          <cell r="E143" t="str">
            <v>890101994-9</v>
          </cell>
          <cell r="F143" t="str">
            <v>Jairo Certain Duncan</v>
          </cell>
          <cell r="G143"/>
          <cell r="H143" t="str">
            <v>Carrera 54 No. 59-167</v>
          </cell>
          <cell r="I143" t="str">
            <v>Barranquilla</v>
          </cell>
          <cell r="J143" t="str">
            <v>GAT</v>
          </cell>
          <cell r="K143">
            <v>3507500</v>
          </cell>
          <cell r="L143">
            <v>3135318842</v>
          </cell>
          <cell r="M143" t="str">
            <v>intervenciondeapoyo@comfamiliar.com.co</v>
          </cell>
          <cell r="N143" t="str">
            <v>SRD</v>
          </cell>
          <cell r="O143" t="str">
            <v>Intervención de apoyo - Apoyo psicosocial</v>
          </cell>
          <cell r="P143"/>
          <cell r="Q143" t="str">
            <v>Vulneración</v>
          </cell>
          <cell r="R143"/>
          <cell r="S143">
            <v>397</v>
          </cell>
          <cell r="T143">
            <v>100</v>
          </cell>
          <cell r="U143"/>
          <cell r="V143">
            <v>43817</v>
          </cell>
          <cell r="W143">
            <v>44135</v>
          </cell>
          <cell r="X143">
            <v>351775800</v>
          </cell>
          <cell r="Y143" t="str">
            <v>Taliana Lorena Bergsneider</v>
          </cell>
        </row>
        <row r="144">
          <cell r="B144" t="str">
            <v>08-161-143</v>
          </cell>
          <cell r="C144" t="str">
            <v>Atlántico</v>
          </cell>
          <cell r="D144" t="str">
            <v>Fundación Pactos</v>
          </cell>
          <cell r="E144" t="str">
            <v>802010646-1</v>
          </cell>
          <cell r="F144" t="str">
            <v>Monica Olarte</v>
          </cell>
          <cell r="G144"/>
          <cell r="H144" t="str">
            <v>Calle 18 No. 19B-18</v>
          </cell>
          <cell r="I144" t="str">
            <v>Sabanalarga</v>
          </cell>
          <cell r="J144" t="str">
            <v>Sabanalarga</v>
          </cell>
          <cell r="K144"/>
          <cell r="L144">
            <v>3003050732</v>
          </cell>
          <cell r="M144" t="str">
            <v>fundacionpactos@gmail.com</v>
          </cell>
          <cell r="N144" t="str">
            <v>SRPA</v>
          </cell>
          <cell r="O144" t="str">
            <v>Intervención de apoyo RAJ</v>
          </cell>
          <cell r="P144"/>
          <cell r="Q144" t="str">
            <v>RAJ</v>
          </cell>
          <cell r="R144"/>
          <cell r="S144">
            <v>383</v>
          </cell>
          <cell r="T144">
            <v>15</v>
          </cell>
          <cell r="U144"/>
          <cell r="V144">
            <v>43815</v>
          </cell>
          <cell r="W144">
            <v>44135</v>
          </cell>
          <cell r="X144">
            <v>54839212.5</v>
          </cell>
          <cell r="Y144" t="str">
            <v>Martha Charris Rolong</v>
          </cell>
        </row>
        <row r="145">
          <cell r="B145" t="str">
            <v>08-161-144</v>
          </cell>
          <cell r="C145" t="str">
            <v>Atlántico</v>
          </cell>
          <cell r="D145" t="str">
            <v>Fundación Pactos</v>
          </cell>
          <cell r="E145" t="str">
            <v>802010646-1</v>
          </cell>
          <cell r="F145" t="str">
            <v>Monica Olarte</v>
          </cell>
          <cell r="G145"/>
          <cell r="H145" t="str">
            <v>Calle 44 No. 41-62</v>
          </cell>
          <cell r="I145" t="str">
            <v>Barranquilla</v>
          </cell>
          <cell r="J145" t="str">
            <v>Norte centro histórico</v>
          </cell>
          <cell r="K145">
            <v>3512492</v>
          </cell>
          <cell r="L145">
            <v>3003050732</v>
          </cell>
          <cell r="M145" t="str">
            <v>fundacionpactos@gmail.com</v>
          </cell>
          <cell r="N145" t="str">
            <v>SRPA</v>
          </cell>
          <cell r="O145" t="str">
            <v>Internado RAJ</v>
          </cell>
          <cell r="P145"/>
          <cell r="Q145" t="str">
            <v>RAJ</v>
          </cell>
          <cell r="R145"/>
          <cell r="S145">
            <v>384</v>
          </cell>
          <cell r="T145">
            <v>55</v>
          </cell>
          <cell r="U145"/>
          <cell r="V145">
            <v>43815</v>
          </cell>
          <cell r="W145">
            <v>44135</v>
          </cell>
          <cell r="X145">
            <v>930876402.5</v>
          </cell>
          <cell r="Y145" t="str">
            <v>Viviana Morales Ortega</v>
          </cell>
        </row>
        <row r="146">
          <cell r="B146" t="str">
            <v>08-161-145</v>
          </cell>
          <cell r="C146" t="str">
            <v>Atlántico</v>
          </cell>
          <cell r="D146" t="str">
            <v>Fundación Pactos</v>
          </cell>
          <cell r="E146" t="str">
            <v>802010646-1</v>
          </cell>
          <cell r="F146" t="str">
            <v>Monica Olarte</v>
          </cell>
          <cell r="G146"/>
          <cell r="H146" t="str">
            <v>Calle 18 No. 19B-18</v>
          </cell>
          <cell r="I146" t="str">
            <v>Sabanalarga</v>
          </cell>
          <cell r="J146" t="str">
            <v>Sabanalarga</v>
          </cell>
          <cell r="K146"/>
          <cell r="L146">
            <v>3003050732</v>
          </cell>
          <cell r="M146" t="str">
            <v>fundacionpactos@gmail.com</v>
          </cell>
          <cell r="N146" t="str">
            <v>SRPA</v>
          </cell>
          <cell r="O146" t="str">
            <v>Libertad vigilada – asistida</v>
          </cell>
          <cell r="P146"/>
          <cell r="Q146" t="str">
            <v>SRPA</v>
          </cell>
          <cell r="R146"/>
          <cell r="S146">
            <v>385</v>
          </cell>
          <cell r="T146">
            <v>10</v>
          </cell>
          <cell r="U146"/>
          <cell r="V146">
            <v>43815</v>
          </cell>
          <cell r="W146">
            <v>44135</v>
          </cell>
          <cell r="X146">
            <v>47834795</v>
          </cell>
          <cell r="Y146" t="str">
            <v>Martha Charris Rolong</v>
          </cell>
        </row>
        <row r="147">
          <cell r="B147" t="str">
            <v>08-132-146</v>
          </cell>
          <cell r="C147" t="str">
            <v>Atlántico</v>
          </cell>
          <cell r="D147" t="str">
            <v>Fundación hogares Claret</v>
          </cell>
          <cell r="E147" t="str">
            <v>800098983-8</v>
          </cell>
          <cell r="F147" t="str">
            <v>Germán Dario Luna Rueda</v>
          </cell>
          <cell r="G147" t="str">
            <v>Centro oasis</v>
          </cell>
          <cell r="H147" t="str">
            <v>Avenida Circunvalar No. 41A-286</v>
          </cell>
          <cell r="I147" t="str">
            <v>Soledad</v>
          </cell>
          <cell r="J147" t="str">
            <v>Norte centro histórico</v>
          </cell>
          <cell r="K147">
            <v>3193892</v>
          </cell>
          <cell r="L147">
            <v>3136593718</v>
          </cell>
          <cell r="M147" t="str">
            <v>german.luna19@gmail.com</v>
          </cell>
          <cell r="N147" t="str">
            <v>SRPA</v>
          </cell>
          <cell r="O147" t="str">
            <v>Centro de atención especializada</v>
          </cell>
          <cell r="P147"/>
          <cell r="Q147" t="str">
            <v>SRPA</v>
          </cell>
          <cell r="R147"/>
          <cell r="S147">
            <v>387</v>
          </cell>
          <cell r="T147">
            <v>59</v>
          </cell>
          <cell r="U147"/>
          <cell r="V147">
            <v>43815</v>
          </cell>
          <cell r="W147">
            <v>44135</v>
          </cell>
          <cell r="X147">
            <v>1289154366</v>
          </cell>
          <cell r="Y147" t="str">
            <v>Viviana Morales Ortega</v>
          </cell>
        </row>
        <row r="148">
          <cell r="B148" t="str">
            <v>08-132-147</v>
          </cell>
          <cell r="C148" t="str">
            <v>Atlántico</v>
          </cell>
          <cell r="D148" t="str">
            <v>Fundación hogares Claret</v>
          </cell>
          <cell r="E148" t="str">
            <v>800098983-8</v>
          </cell>
          <cell r="F148" t="str">
            <v>Germán Dario Luna Rueda</v>
          </cell>
          <cell r="G148" t="str">
            <v>Luz de esperanza</v>
          </cell>
          <cell r="H148" t="str">
            <v>Carrera 42 No. 45-81</v>
          </cell>
          <cell r="I148" t="str">
            <v>Barranquilla</v>
          </cell>
          <cell r="J148" t="str">
            <v>Norte centro histórico</v>
          </cell>
          <cell r="K148" t="str">
            <v>3931024</v>
          </cell>
          <cell r="L148">
            <v>3006683248</v>
          </cell>
          <cell r="M148" t="str">
            <v>german.luna19@gmail.com;luzdeesperanza.atlantico@fundacionhogaresclaret.org</v>
          </cell>
          <cell r="N148" t="str">
            <v>SRPA</v>
          </cell>
          <cell r="O148" t="str">
            <v>Semicerrado externado</v>
          </cell>
          <cell r="P148" t="str">
            <v>Jornada completa</v>
          </cell>
          <cell r="Q148" t="str">
            <v>SRPA</v>
          </cell>
          <cell r="R148"/>
          <cell r="S148">
            <v>388</v>
          </cell>
          <cell r="T148">
            <v>32</v>
          </cell>
          <cell r="U148"/>
          <cell r="V148">
            <v>43815</v>
          </cell>
          <cell r="W148">
            <v>44135</v>
          </cell>
          <cell r="X148">
            <v>312787920</v>
          </cell>
          <cell r="Y148" t="str">
            <v>Viviana Morales Ortega</v>
          </cell>
        </row>
        <row r="149">
          <cell r="B149" t="str">
            <v>08-132-148</v>
          </cell>
          <cell r="C149" t="str">
            <v>Atlántico</v>
          </cell>
          <cell r="D149" t="str">
            <v>Fundación hogares Claret</v>
          </cell>
          <cell r="E149" t="str">
            <v>800098983-8</v>
          </cell>
          <cell r="F149" t="str">
            <v>Germán Dario Luna Rueda</v>
          </cell>
          <cell r="G149" t="str">
            <v>Centro de servicios judiciales para adolescentes</v>
          </cell>
          <cell r="H149" t="str">
            <v>Calle 45 No. 43-54</v>
          </cell>
          <cell r="I149" t="str">
            <v>Barranquilla</v>
          </cell>
          <cell r="J149" t="str">
            <v>Norte centro histórico</v>
          </cell>
          <cell r="K149">
            <v>3193892</v>
          </cell>
          <cell r="L149"/>
          <cell r="M149" t="str">
            <v>german.luna19@gmail.com</v>
          </cell>
          <cell r="N149" t="str">
            <v>SRPA</v>
          </cell>
          <cell r="O149" t="str">
            <v>Centro transitorio</v>
          </cell>
          <cell r="P149"/>
          <cell r="Q149" t="str">
            <v>SRPA</v>
          </cell>
          <cell r="R149"/>
          <cell r="S149">
            <v>390</v>
          </cell>
          <cell r="T149">
            <v>5</v>
          </cell>
          <cell r="U149"/>
          <cell r="V149">
            <v>43815</v>
          </cell>
          <cell r="W149">
            <v>44135</v>
          </cell>
          <cell r="X149">
            <v>101585725</v>
          </cell>
          <cell r="Y149" t="str">
            <v>Viviana Morales Ortega</v>
          </cell>
        </row>
        <row r="150">
          <cell r="B150" t="str">
            <v>08-132-149</v>
          </cell>
          <cell r="C150" t="str">
            <v>Atlántico</v>
          </cell>
          <cell r="D150" t="str">
            <v>Fundación hogares Claret</v>
          </cell>
          <cell r="E150" t="str">
            <v>800098983-8</v>
          </cell>
          <cell r="F150" t="str">
            <v>Germán Dario Luna Rueda</v>
          </cell>
          <cell r="G150" t="str">
            <v>Luz de esperanza</v>
          </cell>
          <cell r="H150" t="str">
            <v>Carrera 42 No. 45-81</v>
          </cell>
          <cell r="I150" t="str">
            <v>Barranquilla</v>
          </cell>
          <cell r="J150" t="str">
            <v>Norte centro histórico</v>
          </cell>
          <cell r="K150" t="str">
            <v>3931024</v>
          </cell>
          <cell r="L150">
            <v>3136593718</v>
          </cell>
          <cell r="M150" t="str">
            <v>german.luna19@gmail.com;luzdeesperanza.atlantico@fundacionhogaresclaret.org&gt;</v>
          </cell>
          <cell r="N150" t="str">
            <v>SRPA</v>
          </cell>
          <cell r="O150" t="str">
            <v>Prestación de servicios sociales a la comunidad</v>
          </cell>
          <cell r="P150"/>
          <cell r="Q150" t="str">
            <v>SRPA</v>
          </cell>
          <cell r="R150"/>
          <cell r="S150">
            <v>391</v>
          </cell>
          <cell r="T150">
            <v>6</v>
          </cell>
          <cell r="U150"/>
          <cell r="V150">
            <v>43815</v>
          </cell>
          <cell r="W150">
            <v>44135</v>
          </cell>
          <cell r="X150">
            <v>19769028</v>
          </cell>
          <cell r="Y150" t="str">
            <v>Viviana Morales Ortega</v>
          </cell>
        </row>
        <row r="151">
          <cell r="B151" t="str">
            <v>08-132-150</v>
          </cell>
          <cell r="C151" t="str">
            <v>Atlántico</v>
          </cell>
          <cell r="D151" t="str">
            <v>Fundación hogares Claret</v>
          </cell>
          <cell r="E151" t="str">
            <v>800098983-8</v>
          </cell>
          <cell r="F151" t="str">
            <v>Germán Dario Luna Rueda</v>
          </cell>
          <cell r="G151" t="str">
            <v>Centro oasis</v>
          </cell>
          <cell r="H151" t="str">
            <v>Avenida Circunvalar No. 41A-286</v>
          </cell>
          <cell r="I151" t="str">
            <v>Soledad</v>
          </cell>
          <cell r="J151" t="str">
            <v>Norte centro histórico</v>
          </cell>
          <cell r="K151">
            <v>3193892</v>
          </cell>
          <cell r="L151">
            <v>3136593718</v>
          </cell>
          <cell r="M151" t="str">
            <v>german.luna19@gmail.com</v>
          </cell>
          <cell r="N151" t="str">
            <v>SRPA</v>
          </cell>
          <cell r="O151" t="str">
            <v>Centro de internamiento preventivo</v>
          </cell>
          <cell r="P151"/>
          <cell r="Q151" t="str">
            <v>SRPA</v>
          </cell>
          <cell r="R151"/>
          <cell r="S151">
            <v>392</v>
          </cell>
          <cell r="T151">
            <v>12</v>
          </cell>
          <cell r="U151"/>
          <cell r="V151">
            <v>43815</v>
          </cell>
          <cell r="W151">
            <v>44135</v>
          </cell>
          <cell r="X151">
            <v>261603570</v>
          </cell>
          <cell r="Y151" t="str">
            <v>Viviana Morales Ortega</v>
          </cell>
        </row>
        <row r="152">
          <cell r="B152" t="str">
            <v>08-132-151</v>
          </cell>
          <cell r="C152" t="str">
            <v>Atlántico</v>
          </cell>
          <cell r="D152" t="str">
            <v>Fundación hogares Claret</v>
          </cell>
          <cell r="E152" t="str">
            <v>800098983-8</v>
          </cell>
          <cell r="F152" t="str">
            <v>Germán Dario Luna Rueda</v>
          </cell>
          <cell r="G152" t="str">
            <v>Centro oasis</v>
          </cell>
          <cell r="H152" t="str">
            <v>Avenida Circunvalar No. 41A-286</v>
          </cell>
          <cell r="I152" t="str">
            <v>Soledad</v>
          </cell>
          <cell r="J152" t="str">
            <v>Norte centro histórico</v>
          </cell>
          <cell r="K152">
            <v>3193892</v>
          </cell>
          <cell r="L152">
            <v>3136593718</v>
          </cell>
          <cell r="M152" t="str">
            <v>german.luna19@gmail.com</v>
          </cell>
          <cell r="N152" t="str">
            <v>SRPA</v>
          </cell>
          <cell r="O152" t="str">
            <v>Apoyo postinstitucional – RAJ</v>
          </cell>
          <cell r="P152"/>
          <cell r="Q152" t="str">
            <v>RAJ</v>
          </cell>
          <cell r="R152"/>
          <cell r="S152">
            <v>393</v>
          </cell>
          <cell r="T152">
            <v>40</v>
          </cell>
          <cell r="U152"/>
          <cell r="V152">
            <v>43815</v>
          </cell>
          <cell r="W152">
            <v>44135</v>
          </cell>
          <cell r="X152">
            <v>151503800</v>
          </cell>
          <cell r="Y152" t="str">
            <v>Viviana Morales Ortega</v>
          </cell>
        </row>
        <row r="153">
          <cell r="B153" t="str">
            <v>08-132-152</v>
          </cell>
          <cell r="C153" t="str">
            <v>Atlántico</v>
          </cell>
          <cell r="D153" t="str">
            <v>Fundación hogares Claret</v>
          </cell>
          <cell r="E153" t="str">
            <v>800098983-8</v>
          </cell>
          <cell r="F153" t="str">
            <v>Germán Dario Luna Rueda</v>
          </cell>
          <cell r="G153" t="str">
            <v>Luz de esperanza</v>
          </cell>
          <cell r="H153" t="str">
            <v>Carrera 42 No. 45-81</v>
          </cell>
          <cell r="I153" t="str">
            <v>Barranquilla</v>
          </cell>
          <cell r="J153" t="str">
            <v>Norte centro histórico</v>
          </cell>
          <cell r="K153" t="str">
            <v>3931024</v>
          </cell>
          <cell r="L153">
            <v>3136593718</v>
          </cell>
          <cell r="M153" t="str">
            <v>german.luna19@gmail.com;luzdeesperanza.atlantico@fundacionhogaresclaret.org</v>
          </cell>
          <cell r="N153" t="str">
            <v>SRPA</v>
          </cell>
          <cell r="O153" t="str">
            <v>Externado RAJ</v>
          </cell>
          <cell r="P153" t="str">
            <v>Jornada completa</v>
          </cell>
          <cell r="Q153" t="str">
            <v>RAJ</v>
          </cell>
          <cell r="R153"/>
          <cell r="S153">
            <v>394</v>
          </cell>
          <cell r="T153">
            <v>40</v>
          </cell>
          <cell r="U153"/>
          <cell r="V153">
            <v>43815</v>
          </cell>
          <cell r="W153">
            <v>44135</v>
          </cell>
          <cell r="X153">
            <v>390984900</v>
          </cell>
          <cell r="Y153" t="str">
            <v>Viviana Morales Ortega</v>
          </cell>
        </row>
        <row r="154">
          <cell r="B154" t="str">
            <v>08-132-153</v>
          </cell>
          <cell r="C154" t="str">
            <v>Atlántico</v>
          </cell>
          <cell r="D154" t="str">
            <v>Fundación hogares Claret</v>
          </cell>
          <cell r="E154" t="str">
            <v>800098983-8</v>
          </cell>
          <cell r="F154" t="str">
            <v>Germán Dario Luna Rueda</v>
          </cell>
          <cell r="G154" t="str">
            <v>Luz de esperanza</v>
          </cell>
          <cell r="H154" t="str">
            <v>Carrera 42 No. 45-81</v>
          </cell>
          <cell r="I154" t="str">
            <v>Barranquilla</v>
          </cell>
          <cell r="J154" t="str">
            <v>Norte centro histórico</v>
          </cell>
          <cell r="K154" t="str">
            <v>3931024</v>
          </cell>
          <cell r="L154">
            <v>3006683248</v>
          </cell>
          <cell r="M154" t="str">
            <v>german.luna19@gmail.com;luzdeesperanza.atlantico@fundacionhogaresclaret.org</v>
          </cell>
          <cell r="N154" t="str">
            <v>SRPA</v>
          </cell>
          <cell r="O154" t="str">
            <v>Semicerrado externado</v>
          </cell>
          <cell r="P154" t="str">
            <v>Media jornada</v>
          </cell>
          <cell r="Q154" t="str">
            <v>SRPA</v>
          </cell>
          <cell r="R154"/>
          <cell r="S154">
            <v>395</v>
          </cell>
          <cell r="T154">
            <v>5</v>
          </cell>
          <cell r="U154"/>
          <cell r="V154">
            <v>43815</v>
          </cell>
          <cell r="W154">
            <v>44135</v>
          </cell>
          <cell r="X154">
            <v>28835070</v>
          </cell>
          <cell r="Y154" t="str">
            <v>Viviana Morales Ortega</v>
          </cell>
        </row>
        <row r="155">
          <cell r="B155" t="str">
            <v>08-132-154</v>
          </cell>
          <cell r="C155" t="str">
            <v>Atlántico</v>
          </cell>
          <cell r="D155" t="str">
            <v>Fundación hogares Claret</v>
          </cell>
          <cell r="E155" t="str">
            <v>800098983-8</v>
          </cell>
          <cell r="F155" t="str">
            <v>Germán Dario Luna Rueda</v>
          </cell>
          <cell r="G155" t="str">
            <v>Luz de esperanza</v>
          </cell>
          <cell r="H155" t="str">
            <v>Carrera 42 No. 45-81</v>
          </cell>
          <cell r="I155" t="str">
            <v>Barranquilla</v>
          </cell>
          <cell r="J155" t="str">
            <v>Norte centro histórico</v>
          </cell>
          <cell r="K155" t="str">
            <v>3931024</v>
          </cell>
          <cell r="L155">
            <v>3006683248</v>
          </cell>
          <cell r="M155" t="str">
            <v>german.luna19@gmail.com;luzdeesperanza.atlantico@fundacionhogaresclaret.org</v>
          </cell>
          <cell r="N155" t="str">
            <v>SRPA</v>
          </cell>
          <cell r="O155" t="str">
            <v>Libertad vigilada – asistida</v>
          </cell>
          <cell r="P155"/>
          <cell r="Q155" t="str">
            <v>SRPA</v>
          </cell>
          <cell r="R155"/>
          <cell r="S155">
            <v>396</v>
          </cell>
          <cell r="T155">
            <v>35</v>
          </cell>
          <cell r="U155"/>
          <cell r="V155">
            <v>43815</v>
          </cell>
          <cell r="W155">
            <v>44135</v>
          </cell>
          <cell r="X155">
            <v>167421782.05000001</v>
          </cell>
          <cell r="Y155" t="str">
            <v>Viviana Morales Ortega</v>
          </cell>
        </row>
        <row r="156">
          <cell r="B156" t="str">
            <v>08-132-155</v>
          </cell>
          <cell r="C156" t="str">
            <v>Atlántico</v>
          </cell>
          <cell r="D156" t="str">
            <v>Fundación hogares Claret</v>
          </cell>
          <cell r="E156" t="str">
            <v>800098983-8</v>
          </cell>
          <cell r="F156" t="str">
            <v>Germán Dario Luna Rueda</v>
          </cell>
          <cell r="G156" t="str">
            <v>Luz de esperanza</v>
          </cell>
          <cell r="H156" t="str">
            <v>Carrera 42 No. 45-81</v>
          </cell>
          <cell r="I156" t="str">
            <v>Barranquilla</v>
          </cell>
          <cell r="J156" t="str">
            <v>Norte centro histórico</v>
          </cell>
          <cell r="K156" t="str">
            <v>3931024</v>
          </cell>
          <cell r="L156">
            <v>3136593718</v>
          </cell>
          <cell r="M156" t="str">
            <v>german.luna19@gmail.com;luzdeesperanza.atlantico@fundacionhogaresclaret.org&gt;</v>
          </cell>
          <cell r="N156" t="str">
            <v>SRPA</v>
          </cell>
          <cell r="O156" t="str">
            <v>Intervención de apoyo RAJ</v>
          </cell>
          <cell r="P156"/>
          <cell r="Q156" t="str">
            <v>RAJ</v>
          </cell>
          <cell r="R156"/>
          <cell r="S156">
            <v>398</v>
          </cell>
          <cell r="T156">
            <v>5</v>
          </cell>
          <cell r="U156"/>
          <cell r="V156">
            <v>43815</v>
          </cell>
          <cell r="W156">
            <v>44135</v>
          </cell>
          <cell r="X156">
            <v>18279737.5</v>
          </cell>
          <cell r="Y156" t="str">
            <v>Viviana Morales Ortega</v>
          </cell>
        </row>
        <row r="157">
          <cell r="B157" t="str">
            <v>11-112-156</v>
          </cell>
          <cell r="C157" t="str">
            <v>Bogotá</v>
          </cell>
          <cell r="D157" t="str">
            <v>Fundación de rehabilitación para la población con discapacidad física y mental - Amanecer</v>
          </cell>
          <cell r="E157" t="str">
            <v>830147304-7</v>
          </cell>
          <cell r="F157" t="str">
            <v>Tesesita Cubillos Ruiz</v>
          </cell>
          <cell r="G157" t="str">
            <v>-</v>
          </cell>
          <cell r="H157" t="str">
            <v>Carrera 100 No. 24B-17</v>
          </cell>
          <cell r="I157" t="str">
            <v>Bogotá, D.C.</v>
          </cell>
          <cell r="J157" t="str">
            <v>Fontibon</v>
          </cell>
          <cell r="K157">
            <v>7579678</v>
          </cell>
          <cell r="L157">
            <v>3144446367</v>
          </cell>
          <cell r="M157" t="str">
            <v>fundacion_amanecer@hotmail.com</v>
          </cell>
          <cell r="N157" t="str">
            <v>SRD</v>
          </cell>
          <cell r="O157" t="str">
            <v>Internado</v>
          </cell>
          <cell r="P157"/>
          <cell r="Q157" t="str">
            <v>Discapacidad</v>
          </cell>
          <cell r="R157" t="str">
            <v>Intelectual</v>
          </cell>
          <cell r="S157" t="str">
            <v>11-1300-2019</v>
          </cell>
          <cell r="T157">
            <v>51</v>
          </cell>
          <cell r="U157"/>
          <cell r="V157">
            <v>43815</v>
          </cell>
          <cell r="W157">
            <v>44135</v>
          </cell>
          <cell r="X157">
            <v>866181221</v>
          </cell>
          <cell r="Y157" t="str">
            <v>Yuly Patricia Murillo Camargo</v>
          </cell>
        </row>
        <row r="158">
          <cell r="B158" t="str">
            <v>11-5-157</v>
          </cell>
          <cell r="C158" t="str">
            <v>Bogotá</v>
          </cell>
          <cell r="D158" t="str">
            <v>Asociación centro de educación especial, rehabilitación y capacitación Renacer</v>
          </cell>
          <cell r="E158" t="str">
            <v>800016990-9</v>
          </cell>
          <cell r="F158" t="str">
            <v>Jose Ernesto Chaparro Sarmiento</v>
          </cell>
          <cell r="G158" t="str">
            <v>-</v>
          </cell>
          <cell r="H158" t="str">
            <v>Calle 33 No. 19-36/25</v>
          </cell>
          <cell r="I158" t="str">
            <v>Bogotá, D.C.</v>
          </cell>
          <cell r="J158" t="str">
            <v>Revivir</v>
          </cell>
          <cell r="K158" t="str">
            <v>2854007-6055323</v>
          </cell>
          <cell r="L158">
            <v>3042165872</v>
          </cell>
          <cell r="M158" t="str">
            <v>insrenacer2@hotmail.com</v>
          </cell>
          <cell r="N158" t="str">
            <v>SRD</v>
          </cell>
          <cell r="O158" t="str">
            <v>Internado</v>
          </cell>
          <cell r="P158"/>
          <cell r="Q158" t="str">
            <v>Discapacidad</v>
          </cell>
          <cell r="R158" t="str">
            <v>Intelectual</v>
          </cell>
          <cell r="S158" t="str">
            <v>11-1301-2019</v>
          </cell>
          <cell r="T158">
            <v>52</v>
          </cell>
          <cell r="U158"/>
          <cell r="V158">
            <v>43815</v>
          </cell>
          <cell r="W158">
            <v>44135</v>
          </cell>
          <cell r="X158">
            <v>883165166</v>
          </cell>
          <cell r="Y158" t="str">
            <v>Yuly Patricia Murillo Camargo</v>
          </cell>
        </row>
        <row r="159">
          <cell r="B159" t="str">
            <v>11-147-158</v>
          </cell>
          <cell r="C159" t="str">
            <v>Bogotá</v>
          </cell>
          <cell r="D159" t="str">
            <v>Fundación misión integral ser</v>
          </cell>
          <cell r="E159" t="str">
            <v>900978162-7</v>
          </cell>
          <cell r="F159" t="str">
            <v>Susana Lucia Vargas Becerra</v>
          </cell>
          <cell r="G159" t="str">
            <v>-</v>
          </cell>
          <cell r="H159" t="str">
            <v>Carrera 96D Bis No. 22G-19</v>
          </cell>
          <cell r="I159" t="str">
            <v>Bogotá, D.C.</v>
          </cell>
          <cell r="J159" t="str">
            <v>Creer</v>
          </cell>
          <cell r="K159">
            <v>3083625</v>
          </cell>
          <cell r="L159">
            <v>3213042094</v>
          </cell>
          <cell r="M159" t="str">
            <v>fmisionintegralser@gmail.com</v>
          </cell>
          <cell r="N159" t="str">
            <v>SRD</v>
          </cell>
          <cell r="O159" t="str">
            <v>Internado</v>
          </cell>
          <cell r="P159"/>
          <cell r="Q159" t="str">
            <v>Vulneración</v>
          </cell>
          <cell r="R159"/>
          <cell r="S159" t="str">
            <v>11-1302-2019</v>
          </cell>
          <cell r="T159">
            <v>33</v>
          </cell>
          <cell r="U159"/>
          <cell r="V159">
            <v>43815</v>
          </cell>
          <cell r="W159">
            <v>44135</v>
          </cell>
          <cell r="X159">
            <v>494252385</v>
          </cell>
          <cell r="Y159" t="str">
            <v>Erika Alexandra Valencia Ospina</v>
          </cell>
        </row>
        <row r="160">
          <cell r="B160" t="str">
            <v>11-194-159</v>
          </cell>
          <cell r="C160" t="str">
            <v>Bogotá</v>
          </cell>
          <cell r="D160" t="str">
            <v>Fundación Significarte</v>
          </cell>
          <cell r="E160" t="str">
            <v>901034401-5</v>
          </cell>
          <cell r="F160" t="str">
            <v>Isaira Patricia Espitia Petro</v>
          </cell>
          <cell r="G160" t="str">
            <v>-</v>
          </cell>
          <cell r="H160" t="str">
            <v>Carrera 16 No. 39A-52 Barrio Teusaquillo</v>
          </cell>
          <cell r="I160" t="str">
            <v>Bogotá, D.C.</v>
          </cell>
          <cell r="J160" t="str">
            <v>Creer</v>
          </cell>
          <cell r="K160">
            <v>6945681</v>
          </cell>
          <cell r="L160">
            <v>3125109520</v>
          </cell>
          <cell r="M160" t="str">
            <v>fsignificarte@gmail.com</v>
          </cell>
          <cell r="N160" t="str">
            <v>SRD</v>
          </cell>
          <cell r="O160" t="str">
            <v>Internado</v>
          </cell>
          <cell r="P160"/>
          <cell r="Q160" t="str">
            <v>Vulneración</v>
          </cell>
          <cell r="R160"/>
          <cell r="S160" t="str">
            <v>11-1303-2019</v>
          </cell>
          <cell r="T160">
            <v>38</v>
          </cell>
          <cell r="U160"/>
          <cell r="V160">
            <v>43815</v>
          </cell>
          <cell r="W160">
            <v>44135</v>
          </cell>
          <cell r="X160">
            <v>569139110</v>
          </cell>
          <cell r="Y160" t="str">
            <v>Erika Alexandra Valencia Ospina</v>
          </cell>
        </row>
        <row r="161">
          <cell r="B161" t="str">
            <v>11-132-160</v>
          </cell>
          <cell r="C161" t="str">
            <v>Bogotá</v>
          </cell>
          <cell r="D161" t="str">
            <v>Fundación hogares Claret</v>
          </cell>
          <cell r="E161" t="str">
            <v>800098983-8</v>
          </cell>
          <cell r="F161" t="str">
            <v>Luis Eduardo Reyes Moya</v>
          </cell>
          <cell r="G161" t="str">
            <v>Casa claret</v>
          </cell>
          <cell r="H161" t="str">
            <v>Calle 5A No. 23-56 Barrio el progreso</v>
          </cell>
          <cell r="I161" t="str">
            <v>Bogotá, D.C.</v>
          </cell>
          <cell r="J161" t="str">
            <v>Todos CZ</v>
          </cell>
          <cell r="K161"/>
          <cell r="L161">
            <v>310969357</v>
          </cell>
          <cell r="M161" t="str">
            <v>casaclaretbogota@gmail.com</v>
          </cell>
          <cell r="N161" t="str">
            <v>SRD</v>
          </cell>
          <cell r="O161" t="str">
            <v>Centro de emergencia</v>
          </cell>
          <cell r="P161"/>
          <cell r="Q161" t="str">
            <v>Vulneración</v>
          </cell>
          <cell r="R161"/>
          <cell r="S161" t="str">
            <v>11-1305-2019</v>
          </cell>
          <cell r="T161">
            <v>50</v>
          </cell>
          <cell r="U161"/>
          <cell r="V161">
            <v>43815</v>
          </cell>
          <cell r="W161">
            <v>44135</v>
          </cell>
          <cell r="X161">
            <v>886677150</v>
          </cell>
          <cell r="Y161" t="str">
            <v>Erika Alexandra Valencia Ospina</v>
          </cell>
        </row>
        <row r="162">
          <cell r="B162" t="str">
            <v>11-132-161</v>
          </cell>
          <cell r="C162" t="str">
            <v>Bogotá</v>
          </cell>
          <cell r="D162" t="str">
            <v>Fundación hogares Claret</v>
          </cell>
          <cell r="E162" t="str">
            <v>800098983-8</v>
          </cell>
          <cell r="F162" t="str">
            <v>Luis Eduardo Reyes Moya</v>
          </cell>
          <cell r="G162" t="str">
            <v>San gabriel</v>
          </cell>
          <cell r="H162" t="str">
            <v>Carrera 6 No. 5B-04 Sur Barrio Villa Javier</v>
          </cell>
          <cell r="I162" t="str">
            <v>Bogotá, D.C.</v>
          </cell>
          <cell r="J162" t="str">
            <v>Todos CZ</v>
          </cell>
          <cell r="K162">
            <v>2331050</v>
          </cell>
          <cell r="L162">
            <v>3112569381</v>
          </cell>
          <cell r="M162" t="str">
            <v>sangabrielclaret@gmail.com</v>
          </cell>
          <cell r="N162" t="str">
            <v>SRD</v>
          </cell>
          <cell r="O162" t="str">
            <v>Centro de emergencia</v>
          </cell>
          <cell r="P162"/>
          <cell r="Q162" t="str">
            <v>Vulneración</v>
          </cell>
          <cell r="R162"/>
          <cell r="S162" t="str">
            <v>11-1306-2019</v>
          </cell>
          <cell r="T162">
            <v>100</v>
          </cell>
          <cell r="U162"/>
          <cell r="V162">
            <v>43815</v>
          </cell>
          <cell r="W162">
            <v>44135</v>
          </cell>
          <cell r="X162">
            <v>1773354300</v>
          </cell>
          <cell r="Y162" t="str">
            <v>Erika Alexandra Valencia Ospina</v>
          </cell>
        </row>
        <row r="163">
          <cell r="B163" t="str">
            <v>11-224-162</v>
          </cell>
          <cell r="C163" t="str">
            <v>Bogotá</v>
          </cell>
          <cell r="D163" t="str">
            <v>Instituto para niños ciegos - Fundación Juan Antonio Pardo Ospina</v>
          </cell>
          <cell r="E163" t="str">
            <v>860021935-1</v>
          </cell>
          <cell r="F163" t="str">
            <v>German Wills Figueroa</v>
          </cell>
          <cell r="G163" t="str">
            <v>-</v>
          </cell>
          <cell r="H163" t="str">
            <v>Carrera 12 este No. 11-30 Sur</v>
          </cell>
          <cell r="I163" t="str">
            <v>Bogotá, D.C.</v>
          </cell>
          <cell r="J163" t="str">
            <v>San cristobal</v>
          </cell>
          <cell r="K163">
            <v>2897302</v>
          </cell>
          <cell r="L163" t="str">
            <v>3106800526- 3204935946</v>
          </cell>
          <cell r="M163" t="str">
            <v>cproteccion@outlook.com--admo.ninosciegos@gmail.com</v>
          </cell>
          <cell r="N163" t="str">
            <v>SRD</v>
          </cell>
          <cell r="O163" t="str">
            <v>Internado</v>
          </cell>
          <cell r="P163"/>
          <cell r="Q163" t="str">
            <v>Discapacidad</v>
          </cell>
          <cell r="R163" t="str">
            <v>Intelectual</v>
          </cell>
          <cell r="S163" t="str">
            <v>11-1311-2019</v>
          </cell>
          <cell r="T163">
            <v>100</v>
          </cell>
          <cell r="U163"/>
          <cell r="V163">
            <v>43815</v>
          </cell>
          <cell r="W163">
            <v>44135</v>
          </cell>
          <cell r="X163">
            <v>1698394.55</v>
          </cell>
          <cell r="Y163" t="str">
            <v>Yuly Patricia Murillo Camargo</v>
          </cell>
        </row>
        <row r="164">
          <cell r="B164" t="str">
            <v>11-153-163</v>
          </cell>
          <cell r="C164" t="str">
            <v>Bogotá</v>
          </cell>
          <cell r="D164" t="str">
            <v>Fundación niña María</v>
          </cell>
          <cell r="E164" t="str">
            <v>830058704-8</v>
          </cell>
          <cell r="F164" t="str">
            <v>Rosa Marlen Gomez</v>
          </cell>
          <cell r="G164" t="str">
            <v>Hogar san jose</v>
          </cell>
          <cell r="H164" t="str">
            <v>Kilómetro 3 vía Alban - Villeta</v>
          </cell>
          <cell r="I164" t="str">
            <v>Albán</v>
          </cell>
          <cell r="J164" t="str">
            <v>Tunjuelito</v>
          </cell>
          <cell r="K164">
            <v>8624863</v>
          </cell>
          <cell r="L164">
            <v>3187150464</v>
          </cell>
          <cell r="M164" t="str">
            <v>fundacionninamariatecnica@gmail.com;ninamaria03@yahoo.com</v>
          </cell>
          <cell r="N164" t="str">
            <v>SRD</v>
          </cell>
          <cell r="O164" t="str">
            <v>Internado</v>
          </cell>
          <cell r="P164"/>
          <cell r="Q164" t="str">
            <v>Discapacidad</v>
          </cell>
          <cell r="R164" t="str">
            <v>Mental psicosocial</v>
          </cell>
          <cell r="S164" t="str">
            <v>11-1312-2019</v>
          </cell>
          <cell r="T164">
            <v>101</v>
          </cell>
          <cell r="U164"/>
          <cell r="V164">
            <v>43815</v>
          </cell>
          <cell r="W164">
            <v>44135</v>
          </cell>
          <cell r="X164">
            <v>2479790986</v>
          </cell>
          <cell r="Y164" t="str">
            <v>Yuly Patricia Murillo Camargo</v>
          </cell>
        </row>
        <row r="165">
          <cell r="B165" t="str">
            <v>11-153-164</v>
          </cell>
          <cell r="C165" t="str">
            <v>Bogotá</v>
          </cell>
          <cell r="D165" t="str">
            <v>Fundación niña María</v>
          </cell>
          <cell r="E165" t="str">
            <v>830058704-8</v>
          </cell>
          <cell r="F165" t="str">
            <v>Rosa Marlen Gomez</v>
          </cell>
          <cell r="G165" t="str">
            <v>Sede administrativo</v>
          </cell>
          <cell r="H165" t="str">
            <v>Vereda la Fagua - Finca Bulevar de Fagua</v>
          </cell>
          <cell r="I165" t="str">
            <v>Chía</v>
          </cell>
          <cell r="J165" t="str">
            <v>Tunjuelito</v>
          </cell>
          <cell r="K165">
            <v>8624863</v>
          </cell>
          <cell r="L165">
            <v>3187150464</v>
          </cell>
          <cell r="M165" t="str">
            <v>fundacionninamariatecnica@gmail.com, ninamaria03@yahoo.com</v>
          </cell>
          <cell r="N165" t="str">
            <v>SRD</v>
          </cell>
          <cell r="O165" t="str">
            <v>Internado</v>
          </cell>
          <cell r="P165"/>
          <cell r="Q165" t="str">
            <v>Discapacidad</v>
          </cell>
          <cell r="R165" t="str">
            <v>Mental psicosocial</v>
          </cell>
          <cell r="S165" t="str">
            <v>11-1312-2019</v>
          </cell>
          <cell r="T165">
            <v>40</v>
          </cell>
          <cell r="U165"/>
          <cell r="V165"/>
          <cell r="W165"/>
          <cell r="X165"/>
          <cell r="Y165" t="str">
            <v>Yuly Patricia Murillo Camargo</v>
          </cell>
        </row>
        <row r="166">
          <cell r="B166" t="str">
            <v>11-96-165</v>
          </cell>
          <cell r="C166" t="str">
            <v>Bogotá</v>
          </cell>
          <cell r="D166" t="str">
            <v>Fundación centro de rehabilitación del niño especial - CERES</v>
          </cell>
          <cell r="E166" t="str">
            <v>808000024-8</v>
          </cell>
          <cell r="F166" t="str">
            <v>Fabiola Matiz Ruge</v>
          </cell>
          <cell r="G166" t="str">
            <v>-</v>
          </cell>
          <cell r="H166" t="str">
            <v>Guabinal plan kilometro 5 via Girardot - Tocaima</v>
          </cell>
          <cell r="I166" t="str">
            <v>Girardot</v>
          </cell>
          <cell r="J166" t="str">
            <v>Regional</v>
          </cell>
          <cell r="K166"/>
          <cell r="L166">
            <v>3012787256</v>
          </cell>
          <cell r="M166" t="str">
            <v>ceresadmon@gmail.com</v>
          </cell>
          <cell r="N166" t="str">
            <v>SRD</v>
          </cell>
          <cell r="O166" t="str">
            <v>Internado</v>
          </cell>
          <cell r="P166"/>
          <cell r="Q166" t="str">
            <v>Discapacidad</v>
          </cell>
          <cell r="R166" t="str">
            <v>Intelectual</v>
          </cell>
          <cell r="S166" t="str">
            <v>11-1313-2019</v>
          </cell>
          <cell r="T166">
            <v>129</v>
          </cell>
          <cell r="U166"/>
          <cell r="V166">
            <v>43815</v>
          </cell>
          <cell r="W166">
            <v>44135</v>
          </cell>
          <cell r="X166">
            <v>2192428970</v>
          </cell>
          <cell r="Y166" t="str">
            <v>Yuly Patricia Murillo Camargo</v>
          </cell>
        </row>
        <row r="167">
          <cell r="B167" t="str">
            <v>11-141-166</v>
          </cell>
          <cell r="C167" t="str">
            <v>Bogotá</v>
          </cell>
          <cell r="D167" t="str">
            <v>Fundación la esperanza de Amaly</v>
          </cell>
          <cell r="E167" t="str">
            <v>900307312-7</v>
          </cell>
          <cell r="F167" t="str">
            <v>Patricia Del Carmen Gonzalez Aguirre</v>
          </cell>
          <cell r="G167" t="str">
            <v>Tavid</v>
          </cell>
          <cell r="H167" t="str">
            <v>Carrera 83 No. 81-28 barrio la española</v>
          </cell>
          <cell r="I167" t="str">
            <v>Bogotá, D.C.</v>
          </cell>
          <cell r="J167" t="str">
            <v>Todos CZ</v>
          </cell>
          <cell r="K167"/>
          <cell r="L167" t="str">
            <v>3182821558 - 3103027184</v>
          </cell>
          <cell r="M167" t="str">
            <v>fundaciontavid@gmail.com</v>
          </cell>
          <cell r="N167" t="str">
            <v>SRD</v>
          </cell>
          <cell r="O167" t="str">
            <v>Centro de emergencia</v>
          </cell>
          <cell r="P167"/>
          <cell r="Q167" t="str">
            <v>Vulneración</v>
          </cell>
          <cell r="R167"/>
          <cell r="S167" t="str">
            <v>11-1315-2019</v>
          </cell>
          <cell r="T167">
            <v>59</v>
          </cell>
          <cell r="U167"/>
          <cell r="V167">
            <v>43815</v>
          </cell>
          <cell r="W167">
            <v>44135</v>
          </cell>
          <cell r="X167">
            <v>1330015725</v>
          </cell>
          <cell r="Y167" t="str">
            <v>Erika Alexandra Valencia Ospina</v>
          </cell>
        </row>
        <row r="168">
          <cell r="B168" t="str">
            <v>11-141-167</v>
          </cell>
          <cell r="C168" t="str">
            <v>Bogotá</v>
          </cell>
          <cell r="D168" t="str">
            <v>Fundación la esperanza de Amaly</v>
          </cell>
          <cell r="E168" t="str">
            <v>900307312-7</v>
          </cell>
          <cell r="F168" t="str">
            <v>Patricia Del Carmen Gonzalez Aguirre</v>
          </cell>
          <cell r="G168" t="str">
            <v>Casa kukú</v>
          </cell>
          <cell r="H168" t="str">
            <v>Calle 82 No. 83A-18 barrio la española</v>
          </cell>
          <cell r="I168" t="str">
            <v>Bogotá, D.C.</v>
          </cell>
          <cell r="J168" t="str">
            <v>Todos CZ</v>
          </cell>
          <cell r="K168"/>
          <cell r="L168" t="str">
            <v>3182821558 - 3103027184</v>
          </cell>
          <cell r="M168" t="str">
            <v>fundaciontavid@gmail.com</v>
          </cell>
          <cell r="N168" t="str">
            <v>SRD</v>
          </cell>
          <cell r="O168" t="str">
            <v>Centro de emergencia</v>
          </cell>
          <cell r="P168"/>
          <cell r="Q168" t="str">
            <v>Vulneración</v>
          </cell>
          <cell r="R168"/>
          <cell r="S168" t="str">
            <v>11-1315-2019</v>
          </cell>
          <cell r="T168">
            <v>16</v>
          </cell>
          <cell r="U168"/>
          <cell r="V168"/>
          <cell r="W168"/>
          <cell r="X168"/>
          <cell r="Y168" t="str">
            <v>Erika Alexandra Valencia Ospina</v>
          </cell>
        </row>
        <row r="169">
          <cell r="B169" t="str">
            <v>11-180-168</v>
          </cell>
          <cell r="C169" t="str">
            <v>Bogotá</v>
          </cell>
          <cell r="D169" t="str">
            <v>Fundación Pilar &amp; Gracia</v>
          </cell>
          <cell r="E169" t="str">
            <v>900977848-6</v>
          </cell>
          <cell r="F169" t="str">
            <v>Maria Del Pilar Suarez Pinzon</v>
          </cell>
          <cell r="G169" t="str">
            <v>-</v>
          </cell>
          <cell r="H169" t="str">
            <v>Carrera 75D No. 146C-40 Barrio Casa Blanca Suba</v>
          </cell>
          <cell r="I169" t="str">
            <v>Bogotá, D.C.</v>
          </cell>
          <cell r="J169" t="str">
            <v>Creer</v>
          </cell>
          <cell r="K169">
            <v>3462306</v>
          </cell>
          <cell r="L169">
            <v>3142765462</v>
          </cell>
          <cell r="M169" t="str">
            <v>fundacionpilar@gmail.com</v>
          </cell>
          <cell r="N169" t="str">
            <v>SRD</v>
          </cell>
          <cell r="O169" t="str">
            <v>Internado</v>
          </cell>
          <cell r="P169"/>
          <cell r="Q169" t="str">
            <v>Vulneración</v>
          </cell>
          <cell r="R169"/>
          <cell r="S169" t="str">
            <v>11-1316-2019</v>
          </cell>
          <cell r="T169">
            <v>44</v>
          </cell>
          <cell r="U169"/>
          <cell r="V169">
            <v>43815</v>
          </cell>
          <cell r="W169">
            <v>44135</v>
          </cell>
          <cell r="X169">
            <v>659139110</v>
          </cell>
          <cell r="Y169" t="str">
            <v>Erika Alexandra Valencia Ospina</v>
          </cell>
        </row>
        <row r="170">
          <cell r="B170" t="str">
            <v>11-99-169</v>
          </cell>
          <cell r="C170" t="str">
            <v>Bogotá</v>
          </cell>
          <cell r="D170" t="str">
            <v>Fundación centro para el reintegro y atención del niño - CRAN</v>
          </cell>
          <cell r="E170" t="str">
            <v>860067294-7</v>
          </cell>
          <cell r="F170" t="str">
            <v>Ximena Lleras Puga</v>
          </cell>
          <cell r="G170" t="str">
            <v>-</v>
          </cell>
          <cell r="H170" t="str">
            <v>Transversal 77 No. 162-06 Barrio Suba Casa Blanca</v>
          </cell>
          <cell r="I170" t="str">
            <v>Bogotá, D.C.</v>
          </cell>
          <cell r="J170" t="str">
            <v>Regional</v>
          </cell>
          <cell r="K170">
            <v>4757549</v>
          </cell>
          <cell r="L170">
            <v>3108082773</v>
          </cell>
          <cell r="M170" t="str">
            <v>liderht@cran.org.co</v>
          </cell>
          <cell r="N170" t="str">
            <v>SRD</v>
          </cell>
          <cell r="O170" t="str">
            <v>Hogar sustituto tutor entidad</v>
          </cell>
          <cell r="P170"/>
          <cell r="Q170" t="str">
            <v>Desvinculados</v>
          </cell>
          <cell r="R170"/>
          <cell r="S170" t="str">
            <v>11-1317-2019</v>
          </cell>
          <cell r="T170">
            <v>35</v>
          </cell>
          <cell r="U170"/>
          <cell r="V170">
            <v>43815</v>
          </cell>
          <cell r="W170">
            <v>44135</v>
          </cell>
          <cell r="X170">
            <v>556335500</v>
          </cell>
          <cell r="Y170" t="str">
            <v>Sandra Liliana Garcia Cubillos</v>
          </cell>
        </row>
        <row r="171">
          <cell r="B171" t="str">
            <v>11-99-170</v>
          </cell>
          <cell r="C171" t="str">
            <v>Bogotá</v>
          </cell>
          <cell r="D171" t="str">
            <v>Fundación centro para el reintegro y atención del niño - CRAN</v>
          </cell>
          <cell r="E171" t="str">
            <v>860067294-7</v>
          </cell>
          <cell r="F171" t="str">
            <v>Ximena Lleras Puga</v>
          </cell>
          <cell r="G171" t="str">
            <v>-</v>
          </cell>
          <cell r="H171" t="str">
            <v>Transversal 77 No. 162-06 Barrio Suba Casa Blanca</v>
          </cell>
          <cell r="I171" t="str">
            <v>Bogotá, D.C.</v>
          </cell>
          <cell r="J171" t="str">
            <v>Revivir</v>
          </cell>
          <cell r="K171"/>
          <cell r="L171">
            <v>3114209943</v>
          </cell>
          <cell r="M171" t="str">
            <v>liderhi@cran.org.co</v>
          </cell>
          <cell r="N171" t="str">
            <v>SRD</v>
          </cell>
          <cell r="O171" t="str">
            <v>Internado</v>
          </cell>
          <cell r="P171"/>
          <cell r="Q171" t="str">
            <v>Vulneración</v>
          </cell>
          <cell r="R171"/>
          <cell r="S171" t="str">
            <v>11-1319-2019</v>
          </cell>
          <cell r="T171">
            <v>72</v>
          </cell>
          <cell r="U171"/>
          <cell r="V171">
            <v>43815</v>
          </cell>
          <cell r="W171">
            <v>44135</v>
          </cell>
          <cell r="X171">
            <v>1156555440</v>
          </cell>
          <cell r="Y171" t="str">
            <v>Erika Alexandra Valencia Ospina</v>
          </cell>
        </row>
        <row r="172">
          <cell r="B172" t="str">
            <v>11-93-171</v>
          </cell>
          <cell r="C172" t="str">
            <v>Bogotá</v>
          </cell>
          <cell r="D172" t="str">
            <v>Fundación centro de estimulación, nivelación y desarrollo - CEDESNID</v>
          </cell>
          <cell r="E172" t="str">
            <v>860071892-7</v>
          </cell>
          <cell r="F172" t="str">
            <v>Camilo Alberto Arenas</v>
          </cell>
          <cell r="G172" t="str">
            <v>Sede alegra</v>
          </cell>
          <cell r="H172" t="str">
            <v>Finca villa calazan - vereda la puesta - Corregimiento de Chinauta</v>
          </cell>
          <cell r="I172" t="str">
            <v>Fusagasugá</v>
          </cell>
          <cell r="J172" t="str">
            <v>Regional</v>
          </cell>
          <cell r="K172"/>
          <cell r="L172">
            <v>3202753008</v>
          </cell>
          <cell r="M172" t="str">
            <v>psicosocialalegria@cedesnid.org.co</v>
          </cell>
          <cell r="N172" t="str">
            <v>SRD</v>
          </cell>
          <cell r="O172" t="str">
            <v>Internado</v>
          </cell>
          <cell r="P172"/>
          <cell r="Q172" t="str">
            <v>Discapacidad</v>
          </cell>
          <cell r="R172" t="str">
            <v>Mental psicosocial</v>
          </cell>
          <cell r="S172" t="str">
            <v>11-1320-2019</v>
          </cell>
          <cell r="T172">
            <v>54</v>
          </cell>
          <cell r="U172"/>
          <cell r="V172">
            <v>43815</v>
          </cell>
          <cell r="W172">
            <v>44135</v>
          </cell>
          <cell r="X172">
            <v>1325828844</v>
          </cell>
          <cell r="Y172" t="str">
            <v>Yuly Patricia Murillo Camargo</v>
          </cell>
        </row>
        <row r="173">
          <cell r="B173" t="str">
            <v>11-93-172</v>
          </cell>
          <cell r="C173" t="str">
            <v>Bogotá</v>
          </cell>
          <cell r="D173" t="str">
            <v>Fundación centro de estimulación, nivelación y desarrollo - CEDESNID</v>
          </cell>
          <cell r="E173" t="str">
            <v>860071892-7</v>
          </cell>
          <cell r="F173" t="str">
            <v>Camilo Alberto Arenas</v>
          </cell>
          <cell r="G173" t="str">
            <v>Sede esperanza</v>
          </cell>
          <cell r="H173" t="str">
            <v>Calle 7 No. 8-35 centro</v>
          </cell>
          <cell r="I173" t="str">
            <v>Fusagasugá</v>
          </cell>
          <cell r="J173" t="str">
            <v>Regional</v>
          </cell>
          <cell r="K173">
            <v>8717150</v>
          </cell>
          <cell r="L173">
            <v>3212457396</v>
          </cell>
          <cell r="M173" t="str">
            <v>psicosocialesperanza@cedesnid.org.co</v>
          </cell>
          <cell r="N173" t="str">
            <v>SRD</v>
          </cell>
          <cell r="O173" t="str">
            <v>Internado</v>
          </cell>
          <cell r="P173"/>
          <cell r="Q173" t="str">
            <v>Discapacidad</v>
          </cell>
          <cell r="R173" t="str">
            <v>Mental psicosocial</v>
          </cell>
          <cell r="S173" t="str">
            <v>11-1320-2019</v>
          </cell>
          <cell r="T173">
            <v>20</v>
          </cell>
          <cell r="U173"/>
          <cell r="V173"/>
          <cell r="W173"/>
          <cell r="X173">
            <v>491047720</v>
          </cell>
          <cell r="Y173" t="str">
            <v>Yuly Patricia Murillo Camargo</v>
          </cell>
        </row>
        <row r="174">
          <cell r="B174" t="str">
            <v>11-93-173</v>
          </cell>
          <cell r="C174" t="str">
            <v>Bogotá</v>
          </cell>
          <cell r="D174" t="str">
            <v>Fundación centro de estimulación, nivelación y desarrollo - CEDESNID</v>
          </cell>
          <cell r="E174" t="str">
            <v>860071892-7</v>
          </cell>
          <cell r="F174" t="str">
            <v>Camilo Alberto Arenas</v>
          </cell>
          <cell r="G174" t="str">
            <v>Sede pinos</v>
          </cell>
          <cell r="H174" t="str">
            <v>Vereda Guayabal - Finca los pinos</v>
          </cell>
          <cell r="I174" t="str">
            <v>Fusagasugá</v>
          </cell>
          <cell r="J174" t="str">
            <v>Regional</v>
          </cell>
          <cell r="K174"/>
          <cell r="L174">
            <v>3012547260</v>
          </cell>
          <cell r="M174" t="str">
            <v>psicosocialpinos@cedesnid.org.co</v>
          </cell>
          <cell r="N174" t="str">
            <v>SRD</v>
          </cell>
          <cell r="O174" t="str">
            <v>Internado</v>
          </cell>
          <cell r="P174"/>
          <cell r="Q174" t="str">
            <v>Discapacidad</v>
          </cell>
          <cell r="R174" t="str">
            <v>Mental psicosocial</v>
          </cell>
          <cell r="S174" t="str">
            <v>11-1320-2019</v>
          </cell>
          <cell r="T174">
            <v>17</v>
          </cell>
          <cell r="U174"/>
          <cell r="V174"/>
          <cell r="W174"/>
          <cell r="X174">
            <v>417390562</v>
          </cell>
          <cell r="Y174" t="str">
            <v>Yuly Patricia Murillo Camargo</v>
          </cell>
        </row>
        <row r="175">
          <cell r="B175" t="str">
            <v>11-93-174</v>
          </cell>
          <cell r="C175" t="str">
            <v>Bogotá</v>
          </cell>
          <cell r="D175" t="str">
            <v>Fundación centro de estimulación, nivelación y desarrollo - CEDESNID</v>
          </cell>
          <cell r="E175" t="str">
            <v>860071892-7</v>
          </cell>
          <cell r="F175" t="str">
            <v>Camilo Alberto Arenas</v>
          </cell>
          <cell r="G175" t="str">
            <v>Sede tulipanes</v>
          </cell>
          <cell r="H175" t="str">
            <v>Kilometro 65 Avenida Los Cerezos - Finca Los Tulipanes - Chinauta</v>
          </cell>
          <cell r="I175" t="str">
            <v>Fusagasugá</v>
          </cell>
          <cell r="J175" t="str">
            <v>Regional</v>
          </cell>
          <cell r="K175"/>
          <cell r="L175">
            <v>3012545702</v>
          </cell>
          <cell r="M175" t="str">
            <v>psicosocialtulipanes@cedesnid.org.co</v>
          </cell>
          <cell r="N175" t="str">
            <v>SRD</v>
          </cell>
          <cell r="O175" t="str">
            <v>Internado</v>
          </cell>
          <cell r="P175"/>
          <cell r="Q175" t="str">
            <v>Discapacidad</v>
          </cell>
          <cell r="R175" t="str">
            <v>Mental psicosocial</v>
          </cell>
          <cell r="S175" t="str">
            <v>11-1320-2019</v>
          </cell>
          <cell r="T175">
            <v>10</v>
          </cell>
          <cell r="U175"/>
          <cell r="V175"/>
          <cell r="W175"/>
          <cell r="X175">
            <v>245523860</v>
          </cell>
          <cell r="Y175" t="str">
            <v>Yuly Patricia Murillo Camargo</v>
          </cell>
        </row>
        <row r="176">
          <cell r="B176" t="str">
            <v>11-93-175</v>
          </cell>
          <cell r="C176" t="str">
            <v>Bogotá</v>
          </cell>
          <cell r="D176" t="str">
            <v>Fundación centro de estimulación, nivelación y desarrollo - CEDESNID</v>
          </cell>
          <cell r="E176" t="str">
            <v>860071892-7</v>
          </cell>
          <cell r="F176" t="str">
            <v>Camilo Alberto Arenas</v>
          </cell>
          <cell r="G176" t="str">
            <v>Sede administrativa</v>
          </cell>
          <cell r="H176" t="str">
            <v>Diagonal 61C No. 22A-63</v>
          </cell>
          <cell r="I176" t="str">
            <v>Bogotá, D.C.</v>
          </cell>
          <cell r="J176" t="str">
            <v>Regional</v>
          </cell>
          <cell r="K176" t="str">
            <v>2111351-2111357</v>
          </cell>
          <cell r="L176">
            <v>3202752003</v>
          </cell>
          <cell r="M176" t="str">
            <v>patricianemoga@cedesnid.org.co;contacto@cedesnid.org</v>
          </cell>
          <cell r="N176" t="str">
            <v>SRD</v>
          </cell>
          <cell r="O176" t="str">
            <v>Internado</v>
          </cell>
          <cell r="P176"/>
          <cell r="Q176" t="str">
            <v>Discapacidad</v>
          </cell>
          <cell r="R176" t="str">
            <v>Mental psicosocial</v>
          </cell>
          <cell r="S176" t="str">
            <v>11-1320-2019</v>
          </cell>
          <cell r="T176"/>
          <cell r="U176"/>
          <cell r="V176"/>
          <cell r="W176"/>
          <cell r="X176"/>
          <cell r="Y176" t="str">
            <v>Yuly Patricia Murillo Camargo</v>
          </cell>
        </row>
        <row r="177">
          <cell r="B177" t="str">
            <v>11-97-176</v>
          </cell>
          <cell r="C177" t="str">
            <v>Bogotá</v>
          </cell>
          <cell r="D177" t="str">
            <v>Fundación centro de rehabilitación Superar</v>
          </cell>
          <cell r="E177" t="str">
            <v>900516167-1</v>
          </cell>
          <cell r="F177" t="str">
            <v>Gloria Stella Bustamante Opsina</v>
          </cell>
          <cell r="G177" t="str">
            <v>Sede arcoiris</v>
          </cell>
          <cell r="H177" t="str">
            <v>Kilometro 71 vía fusagasuga vereda Cucharal</v>
          </cell>
          <cell r="I177" t="str">
            <v>Fusagasugá</v>
          </cell>
          <cell r="J177" t="str">
            <v>Fusagasugá</v>
          </cell>
          <cell r="K177"/>
          <cell r="L177">
            <v>3202752007</v>
          </cell>
          <cell r="M177" t="str">
            <v>superarf@gmail.com</v>
          </cell>
          <cell r="N177" t="str">
            <v>SRD</v>
          </cell>
          <cell r="O177" t="str">
            <v>Internado</v>
          </cell>
          <cell r="P177"/>
          <cell r="Q177" t="str">
            <v>Discapacidad</v>
          </cell>
          <cell r="R177" t="str">
            <v>Intelectual</v>
          </cell>
          <cell r="S177" t="str">
            <v>11-1321-2019</v>
          </cell>
          <cell r="T177">
            <v>108</v>
          </cell>
          <cell r="U177"/>
          <cell r="V177">
            <v>43815</v>
          </cell>
          <cell r="W177">
            <v>44135</v>
          </cell>
          <cell r="X177">
            <v>1834266114</v>
          </cell>
          <cell r="Y177" t="str">
            <v>Yuly Patricia Murillo Camargo</v>
          </cell>
        </row>
        <row r="178">
          <cell r="B178" t="str">
            <v>11-8-177</v>
          </cell>
          <cell r="C178" t="str">
            <v>Bogotá</v>
          </cell>
          <cell r="D178" t="str">
            <v>Asociación creemos en ti</v>
          </cell>
          <cell r="E178" t="str">
            <v>830051999-1</v>
          </cell>
          <cell r="F178" t="str">
            <v>Ana Patricia Vargas Angel</v>
          </cell>
          <cell r="G178" t="str">
            <v>-</v>
          </cell>
          <cell r="H178" t="str">
            <v>Calle 39 No. 28-40 Barrio la Soledad</v>
          </cell>
          <cell r="I178" t="str">
            <v>Bogotá, D.C.</v>
          </cell>
          <cell r="J178" t="str">
            <v>Regional</v>
          </cell>
          <cell r="K178" t="str">
            <v>2680705-2446502</v>
          </cell>
          <cell r="L178">
            <v>3152905595</v>
          </cell>
          <cell r="M178" t="str">
            <v>asocreemosenti@yahoo.com;creemosentiprincipal@asocreemosenti.org</v>
          </cell>
          <cell r="N178" t="str">
            <v>SRD</v>
          </cell>
          <cell r="O178" t="str">
            <v>Intervención de apoyo - Apoyo psicológico especializado</v>
          </cell>
          <cell r="P178"/>
          <cell r="Q178" t="str">
            <v>Violencia sexual</v>
          </cell>
          <cell r="R178"/>
          <cell r="S178" t="str">
            <v>11-1322-2019</v>
          </cell>
          <cell r="T178"/>
          <cell r="U178">
            <v>5500</v>
          </cell>
          <cell r="V178">
            <v>43815</v>
          </cell>
          <cell r="W178">
            <v>44135</v>
          </cell>
          <cell r="X178">
            <v>3899978500</v>
          </cell>
          <cell r="Y178" t="str">
            <v>Stefanni Sanchez Ramirez</v>
          </cell>
        </row>
        <row r="179">
          <cell r="B179" t="str">
            <v>11-227-178</v>
          </cell>
          <cell r="C179" t="str">
            <v>Bogotá</v>
          </cell>
          <cell r="D179" t="str">
            <v>Kids first foundation Colombia</v>
          </cell>
          <cell r="E179" t="str">
            <v>900657322-1</v>
          </cell>
          <cell r="F179" t="str">
            <v>Eduardo Enrique Scopell Barrios</v>
          </cell>
          <cell r="G179" t="str">
            <v>Esmeralda</v>
          </cell>
          <cell r="H179" t="str">
            <v>Calle 56 No. 36A-56</v>
          </cell>
          <cell r="I179" t="str">
            <v>Bogotá, D.C.</v>
          </cell>
          <cell r="J179" t="str">
            <v>Regional</v>
          </cell>
          <cell r="K179">
            <v>8051066</v>
          </cell>
          <cell r="L179">
            <v>3209232305</v>
          </cell>
          <cell r="M179" t="str">
            <v>coordinacion@kidsffadmin.org</v>
          </cell>
          <cell r="N179" t="str">
            <v>SRD</v>
          </cell>
          <cell r="O179" t="str">
            <v>Internado</v>
          </cell>
          <cell r="P179"/>
          <cell r="Q179" t="str">
            <v>Discapacidad</v>
          </cell>
          <cell r="R179" t="str">
            <v>Intelectual</v>
          </cell>
          <cell r="S179" t="str">
            <v>11-1323-2019</v>
          </cell>
          <cell r="T179">
            <v>60</v>
          </cell>
          <cell r="U179"/>
          <cell r="V179">
            <v>43814</v>
          </cell>
          <cell r="W179">
            <v>44135</v>
          </cell>
          <cell r="X179">
            <v>1019036730</v>
          </cell>
          <cell r="Y179" t="str">
            <v>Yuly Patricia Murillo Camargo</v>
          </cell>
        </row>
        <row r="180">
          <cell r="B180" t="str">
            <v>11-12-179</v>
          </cell>
          <cell r="C180" t="str">
            <v>Bogotá</v>
          </cell>
          <cell r="D180" t="str">
            <v>Asociación cristiana nuevo nacimiento</v>
          </cell>
          <cell r="E180" t="str">
            <v>800250954-5</v>
          </cell>
          <cell r="F180" t="str">
            <v>Isabel Hoyos Collazos</v>
          </cell>
          <cell r="G180" t="str">
            <v>Sede a</v>
          </cell>
          <cell r="H180" t="str">
            <v>Calle 57 No. 30-35 Barrio Nicolas de Federman</v>
          </cell>
          <cell r="I180" t="str">
            <v>Bogotá, D.C.</v>
          </cell>
          <cell r="J180" t="str">
            <v>Creer</v>
          </cell>
          <cell r="K180">
            <v>4323979</v>
          </cell>
          <cell r="L180" t="str">
            <v>3105809291/3178929022</v>
          </cell>
          <cell r="M180" t="str">
            <v>acnninternado01@gmail.com</v>
          </cell>
          <cell r="N180" t="str">
            <v>SRD</v>
          </cell>
          <cell r="O180" t="str">
            <v>Internado</v>
          </cell>
          <cell r="P180"/>
          <cell r="Q180" t="str">
            <v>Vulneración</v>
          </cell>
          <cell r="R180"/>
          <cell r="S180" t="str">
            <v>11-1324-2019</v>
          </cell>
          <cell r="T180">
            <v>34</v>
          </cell>
          <cell r="U180"/>
          <cell r="V180">
            <v>43815</v>
          </cell>
          <cell r="W180">
            <v>44135</v>
          </cell>
          <cell r="X180">
            <v>1078368840</v>
          </cell>
          <cell r="Y180" t="str">
            <v>Erika Alexandra Valencia Ospina</v>
          </cell>
        </row>
        <row r="181">
          <cell r="B181" t="str">
            <v>11-12-180</v>
          </cell>
          <cell r="C181" t="str">
            <v>Bogotá</v>
          </cell>
          <cell r="D181" t="str">
            <v>Asociación cristiana nuevo nacimiento</v>
          </cell>
          <cell r="E181" t="str">
            <v>800250954-5</v>
          </cell>
          <cell r="F181" t="str">
            <v>Isabel Hoyos Collazos</v>
          </cell>
          <cell r="G181" t="str">
            <v>Sede b</v>
          </cell>
          <cell r="H181" t="str">
            <v>Calle 57 Bis No. 35-06 Barrio Nicolas de Federman</v>
          </cell>
          <cell r="I181" t="str">
            <v>Bogotá, D.C.</v>
          </cell>
          <cell r="J181" t="str">
            <v>Creer</v>
          </cell>
          <cell r="K181">
            <v>4323957</v>
          </cell>
          <cell r="L181" t="str">
            <v>3146047575/3178929022</v>
          </cell>
          <cell r="M181" t="str">
            <v>acnninternado01@gmail.com</v>
          </cell>
          <cell r="N181" t="str">
            <v>SRD</v>
          </cell>
          <cell r="O181" t="str">
            <v>Internado</v>
          </cell>
          <cell r="P181"/>
          <cell r="Q181" t="str">
            <v>Vulneración</v>
          </cell>
          <cell r="R181"/>
          <cell r="S181" t="str">
            <v>11-1324-2019</v>
          </cell>
          <cell r="T181">
            <v>34</v>
          </cell>
          <cell r="U181"/>
          <cell r="V181"/>
          <cell r="W181"/>
          <cell r="X181"/>
          <cell r="Y181" t="str">
            <v>Erika Alexandra Valencia Ospina</v>
          </cell>
        </row>
        <row r="182">
          <cell r="B182" t="str">
            <v>11-12-181</v>
          </cell>
          <cell r="C182" t="str">
            <v>Bogotá</v>
          </cell>
          <cell r="D182" t="str">
            <v>Asociación cristiana nuevo nacimiento</v>
          </cell>
          <cell r="E182" t="str">
            <v>800250954-5</v>
          </cell>
          <cell r="F182" t="str">
            <v>Isabel Hoyos Collazos</v>
          </cell>
          <cell r="G182" t="str">
            <v>-</v>
          </cell>
          <cell r="H182" t="str">
            <v>Calle 22D No. 18-62 Barrio Santafe</v>
          </cell>
          <cell r="I182" t="str">
            <v>Bogotá, D.C.</v>
          </cell>
          <cell r="J182" t="str">
            <v>Todos CZ</v>
          </cell>
          <cell r="K182">
            <v>8049566</v>
          </cell>
          <cell r="L182">
            <v>3175104711</v>
          </cell>
          <cell r="M182" t="str">
            <v>acnninternado01@gmail.com</v>
          </cell>
          <cell r="N182" t="str">
            <v>SRD</v>
          </cell>
          <cell r="O182" t="str">
            <v>Centro de emergencia</v>
          </cell>
          <cell r="P182"/>
          <cell r="Q182" t="str">
            <v>Vulneración</v>
          </cell>
          <cell r="R182"/>
          <cell r="S182" t="str">
            <v>11-1325-2019</v>
          </cell>
          <cell r="T182">
            <v>100</v>
          </cell>
          <cell r="U182"/>
          <cell r="V182">
            <v>43815</v>
          </cell>
          <cell r="W182">
            <v>44135</v>
          </cell>
          <cell r="X182">
            <v>1773354300</v>
          </cell>
          <cell r="Y182" t="str">
            <v>Erika Alexandra Valencia Ospina</v>
          </cell>
        </row>
        <row r="183">
          <cell r="B183" t="str">
            <v>11-12-182</v>
          </cell>
          <cell r="C183" t="str">
            <v>Bogotá</v>
          </cell>
          <cell r="D183" t="str">
            <v>Asociación cristiana nuevo nacimiento</v>
          </cell>
          <cell r="E183" t="str">
            <v>800250954-5</v>
          </cell>
          <cell r="F183" t="str">
            <v>Isabel Hoyos Collazos</v>
          </cell>
          <cell r="G183" t="str">
            <v>-</v>
          </cell>
          <cell r="H183" t="str">
            <v>Calle 22D No. 18-62 Barrio Santafe</v>
          </cell>
          <cell r="I183" t="str">
            <v>Bogotá, D.C.</v>
          </cell>
          <cell r="J183" t="str">
            <v>Todos CZ</v>
          </cell>
          <cell r="K183">
            <v>4870993</v>
          </cell>
          <cell r="L183">
            <v>3118044682</v>
          </cell>
          <cell r="M183" t="str">
            <v>acnninternado01@gmail.com</v>
          </cell>
          <cell r="N183" t="str">
            <v>SRD</v>
          </cell>
          <cell r="O183" t="str">
            <v>Centro de emergencia</v>
          </cell>
          <cell r="P183"/>
          <cell r="Q183" t="str">
            <v>Vulneración</v>
          </cell>
          <cell r="R183"/>
          <cell r="S183" t="str">
            <v>11-1326-2019</v>
          </cell>
          <cell r="T183">
            <v>71</v>
          </cell>
          <cell r="U183"/>
          <cell r="V183">
            <v>43815</v>
          </cell>
          <cell r="W183">
            <v>44135</v>
          </cell>
          <cell r="X183">
            <v>1259081553</v>
          </cell>
          <cell r="Y183" t="str">
            <v>Erika Alexandra Valencia Ospina</v>
          </cell>
        </row>
        <row r="184">
          <cell r="B184" t="str">
            <v>11-138-183</v>
          </cell>
          <cell r="C184" t="str">
            <v>Bogotá</v>
          </cell>
          <cell r="D184" t="str">
            <v>Fundación IPS Psicorehabilitar</v>
          </cell>
          <cell r="E184" t="str">
            <v>900217424-7</v>
          </cell>
          <cell r="F184" t="str">
            <v>Jairo Segura Romero</v>
          </cell>
          <cell r="G184" t="str">
            <v>-</v>
          </cell>
          <cell r="H184" t="str">
            <v>Carrera 69 No. 67A-03 Barrio la Estrada</v>
          </cell>
          <cell r="I184" t="str">
            <v>Bogotá, D.C.</v>
          </cell>
          <cell r="J184" t="str">
            <v>Regional</v>
          </cell>
          <cell r="K184">
            <v>2258779</v>
          </cell>
          <cell r="L184" t="str">
            <v>3203991392 - 3203991385 - 3507676395</v>
          </cell>
          <cell r="M184" t="str">
            <v>adm.psicorehabilitar@gmail.com</v>
          </cell>
          <cell r="N184" t="str">
            <v>SRD</v>
          </cell>
          <cell r="O184" t="str">
            <v>Intervención de apoyo - Apoyo psicológico especializado</v>
          </cell>
          <cell r="P184"/>
          <cell r="Q184" t="str">
            <v>Vulneración</v>
          </cell>
          <cell r="R184"/>
          <cell r="S184" t="str">
            <v>11-1328-2019</v>
          </cell>
          <cell r="T184"/>
          <cell r="U184">
            <v>2269</v>
          </cell>
          <cell r="V184">
            <v>43815</v>
          </cell>
          <cell r="W184">
            <v>44135</v>
          </cell>
          <cell r="X184">
            <v>1608918403</v>
          </cell>
          <cell r="Y184" t="str">
            <v>Stefanni Sanchez Ramirez</v>
          </cell>
        </row>
        <row r="185">
          <cell r="B185" t="str">
            <v>11-145-184</v>
          </cell>
          <cell r="C185" t="str">
            <v>Bogotá</v>
          </cell>
          <cell r="D185" t="str">
            <v>Fundación los Pisingos</v>
          </cell>
          <cell r="E185" t="str">
            <v>860031289-4</v>
          </cell>
          <cell r="F185" t="str">
            <v>Daniel Fernandez Castrillon</v>
          </cell>
          <cell r="G185" t="str">
            <v>-</v>
          </cell>
          <cell r="H185" t="str">
            <v>Avenida carrera 7 No. 158-41 Barrio Barrancas</v>
          </cell>
          <cell r="I185" t="str">
            <v>Bogotá, D.C.</v>
          </cell>
          <cell r="J185" t="str">
            <v>Regional</v>
          </cell>
          <cell r="K185">
            <v>7448364</v>
          </cell>
          <cell r="L185" t="str">
            <v>3124474788 - 3168717782</v>
          </cell>
          <cell r="M185" t="str">
            <v>dfernadez@lospisingos.com</v>
          </cell>
          <cell r="N185" t="str">
            <v>SRD</v>
          </cell>
          <cell r="O185" t="str">
            <v>Intervención de apoyo - Apoyo psicológico especializado</v>
          </cell>
          <cell r="P185"/>
          <cell r="Q185" t="str">
            <v>Violencia sexual</v>
          </cell>
          <cell r="R185"/>
          <cell r="S185" t="str">
            <v>11-1329-2019</v>
          </cell>
          <cell r="T185"/>
          <cell r="U185">
            <v>720</v>
          </cell>
          <cell r="V185">
            <v>43815</v>
          </cell>
          <cell r="W185">
            <v>44135</v>
          </cell>
          <cell r="X185">
            <v>510542640</v>
          </cell>
          <cell r="Y185" t="str">
            <v>Stefanni Sanchez Ramirez</v>
          </cell>
        </row>
        <row r="186">
          <cell r="B186" t="str">
            <v>11-138-185</v>
          </cell>
          <cell r="C186" t="str">
            <v>Bogotá</v>
          </cell>
          <cell r="D186" t="str">
            <v>Fundación IPS Psicorehabilitar</v>
          </cell>
          <cell r="E186" t="str">
            <v>900217424-7</v>
          </cell>
          <cell r="F186" t="str">
            <v>Jairo Segura Romero</v>
          </cell>
          <cell r="G186" t="str">
            <v>-</v>
          </cell>
          <cell r="H186" t="str">
            <v>Calle 6 No. 70B-71 Barrio Nueva Marsella II Sector</v>
          </cell>
          <cell r="I186" t="str">
            <v>Bogotá, D.C.</v>
          </cell>
          <cell r="J186" t="str">
            <v>Regional</v>
          </cell>
          <cell r="K186">
            <v>9292628</v>
          </cell>
          <cell r="L186" t="str">
            <v>3203991392 - 3203991385 - 3507676395</v>
          </cell>
          <cell r="M186" t="str">
            <v>adm.psicorehabilitar@gmail.com</v>
          </cell>
          <cell r="N186" t="str">
            <v>SRD</v>
          </cell>
          <cell r="O186" t="str">
            <v>Intervención de apoyo - Apoyo psicológico especializado</v>
          </cell>
          <cell r="P186"/>
          <cell r="Q186" t="str">
            <v>Violencia sexual</v>
          </cell>
          <cell r="R186"/>
          <cell r="S186" t="str">
            <v>11-1330-2019</v>
          </cell>
          <cell r="T186"/>
          <cell r="U186">
            <v>3477</v>
          </cell>
          <cell r="V186">
            <v>43815</v>
          </cell>
          <cell r="W186">
            <v>44135</v>
          </cell>
          <cell r="X186">
            <v>2465495499</v>
          </cell>
          <cell r="Y186" t="str">
            <v>Stefanni Sanchez Ramirez</v>
          </cell>
        </row>
        <row r="187">
          <cell r="B187" t="str">
            <v>11-145-186</v>
          </cell>
          <cell r="C187" t="str">
            <v>Bogotá</v>
          </cell>
          <cell r="D187" t="str">
            <v>Fundación los Pisingos</v>
          </cell>
          <cell r="E187" t="str">
            <v>860031289-4</v>
          </cell>
          <cell r="F187" t="str">
            <v>Daniel Fernandez Castrillon</v>
          </cell>
          <cell r="G187" t="str">
            <v>-</v>
          </cell>
          <cell r="H187" t="str">
            <v>Avenida carrera 7 No. 158-41 Barrio Barrancas</v>
          </cell>
          <cell r="I187" t="str">
            <v>Bogotá, D.C.</v>
          </cell>
          <cell r="J187" t="str">
            <v>Regional</v>
          </cell>
          <cell r="K187">
            <v>7448364</v>
          </cell>
          <cell r="L187" t="str">
            <v>3124474788 - 3168717782</v>
          </cell>
          <cell r="M187" t="str">
            <v>dfernadez@lospisingos.com</v>
          </cell>
          <cell r="N187" t="str">
            <v>SRD</v>
          </cell>
          <cell r="O187" t="str">
            <v>Intervención de apoyo - Apoyo psicológico especializado</v>
          </cell>
          <cell r="P187"/>
          <cell r="Q187" t="str">
            <v>Vulneración</v>
          </cell>
          <cell r="R187"/>
          <cell r="S187" t="str">
            <v>11-1331-2019</v>
          </cell>
          <cell r="T187"/>
          <cell r="U187">
            <v>431</v>
          </cell>
          <cell r="V187">
            <v>43815</v>
          </cell>
          <cell r="W187">
            <v>44135</v>
          </cell>
          <cell r="X187">
            <v>305616497</v>
          </cell>
          <cell r="Y187" t="str">
            <v>Stefanni Sanchez Ramirez</v>
          </cell>
        </row>
        <row r="188">
          <cell r="B188" t="str">
            <v>11-6-187</v>
          </cell>
          <cell r="C188" t="str">
            <v>Bogotá</v>
          </cell>
          <cell r="D188" t="str">
            <v>Asociacion Colombiana de padres con hijos especiales - ACPHES</v>
          </cell>
          <cell r="E188" t="str">
            <v>800054299-9</v>
          </cell>
          <cell r="F188" t="str">
            <v>Jenny Gomez Castelblanco</v>
          </cell>
          <cell r="G188" t="str">
            <v>-</v>
          </cell>
          <cell r="H188" t="str">
            <v>Calle 186 No. 7A-57</v>
          </cell>
          <cell r="I188" t="str">
            <v>Bogotá, D.C.</v>
          </cell>
          <cell r="J188" t="str">
            <v>Usaquen - Regional</v>
          </cell>
          <cell r="K188">
            <v>6788009</v>
          </cell>
          <cell r="L188">
            <v>3168767940</v>
          </cell>
          <cell r="M188" t="str">
            <v>acphes@acphes.org</v>
          </cell>
          <cell r="N188" t="str">
            <v>SRD</v>
          </cell>
          <cell r="O188" t="str">
            <v>Internado</v>
          </cell>
          <cell r="P188"/>
          <cell r="Q188" t="str">
            <v>Discapacidad</v>
          </cell>
          <cell r="R188" t="str">
            <v>Intelectual</v>
          </cell>
          <cell r="S188" t="str">
            <v>11-1336-2019</v>
          </cell>
          <cell r="T188">
            <v>54</v>
          </cell>
          <cell r="U188"/>
          <cell r="V188">
            <v>43815</v>
          </cell>
          <cell r="W188">
            <v>44135</v>
          </cell>
          <cell r="X188">
            <v>917133057</v>
          </cell>
          <cell r="Y188" t="str">
            <v>Yuly Patricia Murillo Camargo</v>
          </cell>
        </row>
        <row r="189">
          <cell r="B189" t="str">
            <v>11-6-188</v>
          </cell>
          <cell r="C189" t="str">
            <v>Bogotá</v>
          </cell>
          <cell r="D189" t="str">
            <v>Asociacion Colombiana de padres con hijos especiales - ACPHES</v>
          </cell>
          <cell r="E189" t="str">
            <v>800054299-9</v>
          </cell>
          <cell r="F189" t="str">
            <v>Jenny Gomez Castelblanco</v>
          </cell>
          <cell r="G189" t="str">
            <v>-</v>
          </cell>
          <cell r="H189" t="str">
            <v>Calle 186 No. 7A-57</v>
          </cell>
          <cell r="I189" t="str">
            <v>Bogotá, D.C.</v>
          </cell>
          <cell r="J189" t="str">
            <v>Usaquen - Regional</v>
          </cell>
          <cell r="K189">
            <v>6788009</v>
          </cell>
          <cell r="L189">
            <v>3168767940</v>
          </cell>
          <cell r="M189" t="str">
            <v>acphes@acphes.org</v>
          </cell>
          <cell r="N189" t="str">
            <v>SRD</v>
          </cell>
          <cell r="O189" t="str">
            <v>Internado</v>
          </cell>
          <cell r="P189"/>
          <cell r="Q189" t="str">
            <v>Discapacidad</v>
          </cell>
          <cell r="R189" t="str">
            <v>Mental psicosocial</v>
          </cell>
          <cell r="S189" t="str">
            <v>11-1337-2019</v>
          </cell>
          <cell r="T189">
            <v>25</v>
          </cell>
          <cell r="U189"/>
          <cell r="V189">
            <v>43815</v>
          </cell>
          <cell r="W189">
            <v>44135</v>
          </cell>
          <cell r="X189">
            <v>613809650</v>
          </cell>
          <cell r="Y189" t="str">
            <v>Yuly Patricia Murillo Camargo</v>
          </cell>
        </row>
        <row r="190">
          <cell r="B190" t="str">
            <v>11-37-189</v>
          </cell>
          <cell r="C190" t="str">
            <v>Bogotá</v>
          </cell>
          <cell r="D190" t="str">
            <v>Centro MYA</v>
          </cell>
          <cell r="E190" t="str">
            <v>860020533-1</v>
          </cell>
          <cell r="F190" t="str">
            <v>Letty Buitrago Gonzalez</v>
          </cell>
          <cell r="G190" t="str">
            <v>Sede bogota</v>
          </cell>
          <cell r="H190" t="str">
            <v>Carrera 67 No. 180-15</v>
          </cell>
          <cell r="I190" t="str">
            <v>Bogotá, D.C.</v>
          </cell>
          <cell r="J190" t="str">
            <v>Usaquen - Regional</v>
          </cell>
          <cell r="K190">
            <v>6711070</v>
          </cell>
          <cell r="L190">
            <v>3203470404</v>
          </cell>
          <cell r="M190" t="str">
            <v>centromya@centromya.org</v>
          </cell>
          <cell r="N190" t="str">
            <v>SRD</v>
          </cell>
          <cell r="O190" t="str">
            <v>Internado</v>
          </cell>
          <cell r="P190"/>
          <cell r="Q190" t="str">
            <v>Discapacidad</v>
          </cell>
          <cell r="R190" t="str">
            <v>Intelectual</v>
          </cell>
          <cell r="S190" t="str">
            <v>11-1338-2019</v>
          </cell>
          <cell r="T190">
            <v>129</v>
          </cell>
          <cell r="U190"/>
          <cell r="V190">
            <v>43815</v>
          </cell>
          <cell r="W190">
            <v>44135</v>
          </cell>
          <cell r="X190">
            <v>2190928970</v>
          </cell>
          <cell r="Y190" t="str">
            <v>Yuly Patricia Murillo Camargo</v>
          </cell>
        </row>
        <row r="191">
          <cell r="B191" t="str">
            <v>11-10-190</v>
          </cell>
          <cell r="C191" t="str">
            <v>Bogotá</v>
          </cell>
          <cell r="D191" t="str">
            <v>Asociación cristiana de jóvenes de Bogotá y Cundinamarca – ACJ YMCA</v>
          </cell>
          <cell r="E191" t="str">
            <v>860018862-1</v>
          </cell>
          <cell r="F191" t="str">
            <v>Gloria Cecilia Hidalgo Franco</v>
          </cell>
          <cell r="G191" t="str">
            <v>-</v>
          </cell>
          <cell r="H191" t="str">
            <v>Transversal 26A Bis No. 45A-18 Barrio Claret</v>
          </cell>
          <cell r="I191" t="str">
            <v>Bogotá, D.C.</v>
          </cell>
          <cell r="J191" t="str">
            <v>Regional</v>
          </cell>
          <cell r="K191">
            <v>6965775</v>
          </cell>
          <cell r="L191">
            <v>3124865590</v>
          </cell>
          <cell r="M191" t="str">
            <v>hogaressustitutos@ymcabogota.org</v>
          </cell>
          <cell r="N191" t="str">
            <v>SRD</v>
          </cell>
          <cell r="O191" t="str">
            <v>Hogar sustituto entidad</v>
          </cell>
          <cell r="P191"/>
          <cell r="Q191" t="str">
            <v>Vulneración</v>
          </cell>
          <cell r="R191"/>
          <cell r="S191" t="str">
            <v>11-1339-2019</v>
          </cell>
          <cell r="T191">
            <v>100</v>
          </cell>
          <cell r="U191"/>
          <cell r="V191">
            <v>43815</v>
          </cell>
          <cell r="W191">
            <v>44135</v>
          </cell>
          <cell r="X191">
            <v>1201830000</v>
          </cell>
          <cell r="Y191" t="str">
            <v>Sandra Liliana Garcia Cubillos</v>
          </cell>
        </row>
        <row r="192">
          <cell r="B192" t="str">
            <v>11-10-191</v>
          </cell>
          <cell r="C192" t="str">
            <v>Bogotá</v>
          </cell>
          <cell r="D192" t="str">
            <v>Asociación cristiana de jóvenes de Bogotá y Cundinamarca – ACJ YMCA</v>
          </cell>
          <cell r="E192" t="str">
            <v>860018862-1</v>
          </cell>
          <cell r="F192" t="str">
            <v>Gloria Cecilia Hidalgo Franco</v>
          </cell>
          <cell r="G192" t="str">
            <v>Hogar Shekinah</v>
          </cell>
          <cell r="H192" t="str">
            <v>Transversal 26A Bis No. 45A-18 Barrio Claret</v>
          </cell>
          <cell r="I192" t="str">
            <v>Bogotá, D.C.</v>
          </cell>
          <cell r="J192" t="str">
            <v>Tunjuelito - Rafael Uribe</v>
          </cell>
          <cell r="K192">
            <v>2797885</v>
          </cell>
          <cell r="L192">
            <v>3117527057</v>
          </cell>
          <cell r="M192" t="str">
            <v>hogarshekinah@ymcabogota.org</v>
          </cell>
          <cell r="N192" t="str">
            <v>SRD</v>
          </cell>
          <cell r="O192" t="str">
            <v>Externado</v>
          </cell>
          <cell r="P192" t="str">
            <v>Media jornada</v>
          </cell>
          <cell r="Q192" t="str">
            <v>Vulneración</v>
          </cell>
          <cell r="R192"/>
          <cell r="S192" t="str">
            <v>11-1340-2019</v>
          </cell>
          <cell r="T192">
            <v>100</v>
          </cell>
          <cell r="U192"/>
          <cell r="V192">
            <v>43815</v>
          </cell>
          <cell r="W192">
            <v>44135</v>
          </cell>
          <cell r="X192">
            <v>541042900</v>
          </cell>
          <cell r="Y192" t="str">
            <v>Sandra Milena Lozano Bernal</v>
          </cell>
        </row>
        <row r="193">
          <cell r="B193" t="str">
            <v>11-10-192</v>
          </cell>
          <cell r="C193" t="str">
            <v>Bogotá</v>
          </cell>
          <cell r="D193" t="str">
            <v>Asociación cristiana de jóvenes de Bogotá y Cundinamarca – ACJ YMCA</v>
          </cell>
          <cell r="E193" t="str">
            <v>860018862-1</v>
          </cell>
          <cell r="F193" t="str">
            <v>Gloria Cecilia Hidalgo Franco</v>
          </cell>
          <cell r="G193" t="str">
            <v>Hogar Encuentro Sede A Juan Rey</v>
          </cell>
          <cell r="H193" t="str">
            <v>Calle 69 Sur No. 11D-71 Este - Barrio Juan Rey</v>
          </cell>
          <cell r="I193" t="str">
            <v>Bogotá, D.C.</v>
          </cell>
          <cell r="J193" t="str">
            <v>San Cristobal</v>
          </cell>
          <cell r="K193">
            <v>3851600</v>
          </cell>
          <cell r="L193">
            <v>3176906020</v>
          </cell>
          <cell r="M193" t="str">
            <v>hogarencuentro@ymcabogota.org</v>
          </cell>
          <cell r="N193" t="str">
            <v>SRD</v>
          </cell>
          <cell r="O193" t="str">
            <v>Externado</v>
          </cell>
          <cell r="P193" t="str">
            <v>Media jornada</v>
          </cell>
          <cell r="Q193" t="str">
            <v>Vulneración</v>
          </cell>
          <cell r="R193"/>
          <cell r="S193" t="str">
            <v>11-1341-2019</v>
          </cell>
          <cell r="T193">
            <v>66</v>
          </cell>
          <cell r="U193"/>
          <cell r="V193">
            <v>43815</v>
          </cell>
          <cell r="W193">
            <v>44135</v>
          </cell>
          <cell r="X193">
            <v>1330956534</v>
          </cell>
          <cell r="Y193" t="str">
            <v>Sandra Milena Lozano Bernal</v>
          </cell>
        </row>
        <row r="194">
          <cell r="B194" t="str">
            <v>11-10-193</v>
          </cell>
          <cell r="C194" t="str">
            <v>Bogotá</v>
          </cell>
          <cell r="D194" t="str">
            <v>Asociación cristiana de jóvenes de Bogotá y Cundinamarca – ACJ YMCA</v>
          </cell>
          <cell r="E194" t="str">
            <v>860018862-1</v>
          </cell>
          <cell r="F194" t="str">
            <v>Gloria Cecilia Hidalgo Franco</v>
          </cell>
          <cell r="G194" t="str">
            <v>Hogar Encuentro Sede B La Victoria</v>
          </cell>
          <cell r="H194" t="str">
            <v>Calle 41 Bis Sur No. 2-82 Barrio Victoria</v>
          </cell>
          <cell r="I194" t="str">
            <v>Bogotá, D.C.</v>
          </cell>
          <cell r="J194" t="str">
            <v>San Cristobal</v>
          </cell>
          <cell r="K194">
            <v>3640225</v>
          </cell>
          <cell r="L194">
            <v>3208141686</v>
          </cell>
          <cell r="M194" t="str">
            <v>hogarencuentro@ymcabogota.org</v>
          </cell>
          <cell r="N194" t="str">
            <v>SRD</v>
          </cell>
          <cell r="O194" t="str">
            <v>Externado</v>
          </cell>
          <cell r="P194" t="str">
            <v>Media jornada</v>
          </cell>
          <cell r="Q194" t="str">
            <v>Vulneración</v>
          </cell>
          <cell r="R194"/>
          <cell r="S194" t="str">
            <v>11-1341-2019</v>
          </cell>
          <cell r="T194">
            <v>98</v>
          </cell>
          <cell r="U194"/>
          <cell r="V194"/>
          <cell r="W194"/>
          <cell r="X194"/>
          <cell r="Y194" t="str">
            <v>Sandra Milena Lozano Bernal</v>
          </cell>
        </row>
        <row r="195">
          <cell r="B195" t="str">
            <v>11-10-194</v>
          </cell>
          <cell r="C195" t="str">
            <v>Bogotá</v>
          </cell>
          <cell r="D195" t="str">
            <v>Asociación cristiana de jóvenes de Bogotá y Cundinamarca – ACJ YMCA</v>
          </cell>
          <cell r="E195" t="str">
            <v>860018862-1</v>
          </cell>
          <cell r="F195" t="str">
            <v>Gloria Cecilia Hidalgo Franco</v>
          </cell>
          <cell r="G195" t="str">
            <v>Hogar Encuentro Sede C Sosiego</v>
          </cell>
          <cell r="H195" t="str">
            <v>Calle 17 Sur No. 9-32 Barrio Sosiego</v>
          </cell>
          <cell r="I195" t="str">
            <v>Bogotá, D.C.</v>
          </cell>
          <cell r="J195" t="str">
            <v>San Cristobal</v>
          </cell>
          <cell r="K195">
            <v>2781471</v>
          </cell>
          <cell r="L195">
            <v>3114551412</v>
          </cell>
          <cell r="M195" t="str">
            <v>hogarencuentro@ymcabogota.org</v>
          </cell>
          <cell r="N195" t="str">
            <v>SRD</v>
          </cell>
          <cell r="O195" t="str">
            <v>Externado</v>
          </cell>
          <cell r="P195" t="str">
            <v>Media jornada</v>
          </cell>
          <cell r="Q195" t="str">
            <v>Vulneración</v>
          </cell>
          <cell r="R195"/>
          <cell r="S195" t="str">
            <v>11-1341-2019</v>
          </cell>
          <cell r="T195">
            <v>82</v>
          </cell>
          <cell r="U195"/>
          <cell r="V195"/>
          <cell r="W195"/>
          <cell r="X195"/>
          <cell r="Y195" t="str">
            <v>Sandra Milena Lozano Bernal</v>
          </cell>
        </row>
        <row r="196">
          <cell r="B196" t="str">
            <v>11-10-195</v>
          </cell>
          <cell r="C196" t="str">
            <v>Bogotá</v>
          </cell>
          <cell r="D196" t="str">
            <v>Asociación cristiana de jóvenes de Bogotá y Cundinamarca – ACJ YMCA</v>
          </cell>
          <cell r="E196" t="str">
            <v>860018862-1</v>
          </cell>
          <cell r="F196" t="str">
            <v>Gloria Cecilia Hidalgo Franco</v>
          </cell>
          <cell r="G196" t="str">
            <v>Hogar Amaneser</v>
          </cell>
          <cell r="H196" t="str">
            <v>Calle 21 No. 16-54 Barrio Santafé</v>
          </cell>
          <cell r="I196" t="str">
            <v>Bogotá, D.C.</v>
          </cell>
          <cell r="J196" t="str">
            <v>Martires</v>
          </cell>
          <cell r="K196">
            <v>3415428</v>
          </cell>
          <cell r="L196">
            <v>3152216000</v>
          </cell>
          <cell r="M196" t="str">
            <v>hogaramaneser@ymca.bogota.org</v>
          </cell>
          <cell r="N196" t="str">
            <v>SRD</v>
          </cell>
          <cell r="O196" t="str">
            <v>Externado</v>
          </cell>
          <cell r="P196" t="str">
            <v>Media jornada</v>
          </cell>
          <cell r="Q196" t="str">
            <v>Vulneración</v>
          </cell>
          <cell r="R196"/>
          <cell r="S196" t="str">
            <v>11-1342-2019</v>
          </cell>
          <cell r="T196">
            <v>80</v>
          </cell>
          <cell r="U196"/>
          <cell r="V196">
            <v>43815</v>
          </cell>
          <cell r="W196">
            <v>44135</v>
          </cell>
          <cell r="X196">
            <v>432834320</v>
          </cell>
          <cell r="Y196" t="str">
            <v>Sandra Milena Lozano Bernal</v>
          </cell>
        </row>
        <row r="197">
          <cell r="B197" t="str">
            <v>11-10-196</v>
          </cell>
          <cell r="C197" t="str">
            <v>Bogotá</v>
          </cell>
          <cell r="D197" t="str">
            <v>Asociación cristiana de jóvenes de Bogotá y Cundinamarca – ACJ YMCA</v>
          </cell>
          <cell r="E197" t="str">
            <v>860018862-1</v>
          </cell>
          <cell r="F197" t="str">
            <v>Gloria Cecilia Hidalgo Franco</v>
          </cell>
          <cell r="G197" t="str">
            <v>Hogar Maranatha</v>
          </cell>
          <cell r="H197" t="str">
            <v>Calle 74B Sur No. 88-08 Barrio Bosa San Bernardino</v>
          </cell>
          <cell r="I197" t="str">
            <v>Bogotá, D.C.</v>
          </cell>
          <cell r="J197" t="str">
            <v>Bosa</v>
          </cell>
          <cell r="K197">
            <v>7832439</v>
          </cell>
          <cell r="L197">
            <v>3142644291</v>
          </cell>
          <cell r="M197" t="str">
            <v>capmaranatha@ymcabogota.org</v>
          </cell>
          <cell r="N197" t="str">
            <v>SRD</v>
          </cell>
          <cell r="O197" t="str">
            <v>Externado</v>
          </cell>
          <cell r="P197" t="str">
            <v>Media jornada</v>
          </cell>
          <cell r="Q197" t="str">
            <v>Vulneración</v>
          </cell>
          <cell r="R197"/>
          <cell r="S197" t="str">
            <v>11-1343-2019</v>
          </cell>
          <cell r="T197">
            <v>90</v>
          </cell>
          <cell r="U197"/>
          <cell r="V197">
            <v>43815</v>
          </cell>
          <cell r="W197">
            <v>44135</v>
          </cell>
          <cell r="X197">
            <v>486938610</v>
          </cell>
          <cell r="Y197" t="str">
            <v>Sandra Milena Lozano Bernal</v>
          </cell>
        </row>
        <row r="198">
          <cell r="B198" t="str">
            <v>11-155-197</v>
          </cell>
          <cell r="C198" t="str">
            <v>Bogotá</v>
          </cell>
          <cell r="D198" t="str">
            <v>Fundación niños de los Andes</v>
          </cell>
          <cell r="E198" t="str">
            <v>800036578-2</v>
          </cell>
          <cell r="F198" t="str">
            <v>Diana Jeannette Zamudio</v>
          </cell>
          <cell r="G198" t="str">
            <v>Casa corazones</v>
          </cell>
          <cell r="H198" t="str">
            <v>Carrera 13H No. 32-36 Sur</v>
          </cell>
          <cell r="I198" t="str">
            <v>Bogotá, D.C.</v>
          </cell>
          <cell r="J198" t="str">
            <v>Todos CZ</v>
          </cell>
          <cell r="K198"/>
          <cell r="L198">
            <v>3126547863</v>
          </cell>
          <cell r="M198" t="str">
            <v>casacorazones@ninandes.org</v>
          </cell>
          <cell r="N198" t="str">
            <v>SRD</v>
          </cell>
          <cell r="O198" t="str">
            <v>Centro de emergencia</v>
          </cell>
          <cell r="P198"/>
          <cell r="Q198" t="str">
            <v>Vulneración</v>
          </cell>
          <cell r="R198"/>
          <cell r="S198" t="str">
            <v>11-1344-2019</v>
          </cell>
          <cell r="T198">
            <v>37</v>
          </cell>
          <cell r="U198"/>
          <cell r="V198">
            <v>43815</v>
          </cell>
          <cell r="W198">
            <v>44135</v>
          </cell>
          <cell r="X198">
            <v>1188147381</v>
          </cell>
          <cell r="Y198" t="str">
            <v>Erika Alexandra Valencia Ospina</v>
          </cell>
        </row>
        <row r="199">
          <cell r="B199" t="str">
            <v>11-155-198</v>
          </cell>
          <cell r="C199" t="str">
            <v>Bogotá</v>
          </cell>
          <cell r="D199" t="str">
            <v>Fundación niños de los Andes</v>
          </cell>
          <cell r="E199" t="str">
            <v>800036578-2</v>
          </cell>
          <cell r="F199" t="str">
            <v>Diana Jeannette Zamudio</v>
          </cell>
          <cell r="G199" t="str">
            <v>Albachira</v>
          </cell>
          <cell r="H199" t="str">
            <v>Calle 31G Sur No. 13D-10 Barrio Gustavo Restrepo</v>
          </cell>
          <cell r="I199" t="str">
            <v>Bogotá, D.C.</v>
          </cell>
          <cell r="J199" t="str">
            <v>Todos CZ</v>
          </cell>
          <cell r="K199"/>
          <cell r="L199">
            <v>3126547863</v>
          </cell>
          <cell r="M199" t="str">
            <v>casacorazones@ninandes.org</v>
          </cell>
          <cell r="N199" t="str">
            <v>SRD</v>
          </cell>
          <cell r="O199" t="str">
            <v>Centro de emergencia</v>
          </cell>
          <cell r="P199"/>
          <cell r="Q199" t="str">
            <v>Vulneración</v>
          </cell>
          <cell r="R199"/>
          <cell r="S199" t="str">
            <v>11-1344-2019</v>
          </cell>
          <cell r="T199">
            <v>30</v>
          </cell>
          <cell r="U199"/>
          <cell r="V199"/>
          <cell r="W199"/>
          <cell r="X199"/>
          <cell r="Y199" t="str">
            <v>Erika Alexandra Valencia Ospina</v>
          </cell>
        </row>
        <row r="200">
          <cell r="B200" t="str">
            <v>11-100-199</v>
          </cell>
          <cell r="C200" t="str">
            <v>Bogotá</v>
          </cell>
          <cell r="D200" t="str">
            <v>Fundación centro terapéutico infantil - CETI</v>
          </cell>
          <cell r="E200" t="str">
            <v>860354443-9</v>
          </cell>
          <cell r="F200" t="str">
            <v>Gladys Saenz Suarez</v>
          </cell>
          <cell r="G200" t="str">
            <v>-</v>
          </cell>
          <cell r="H200" t="str">
            <v>Calle 67 No. 28A-35</v>
          </cell>
          <cell r="I200" t="str">
            <v>Bogotá, D.C.</v>
          </cell>
          <cell r="J200" t="str">
            <v>Regional</v>
          </cell>
          <cell r="K200">
            <v>2505351</v>
          </cell>
          <cell r="L200">
            <v>3006362186</v>
          </cell>
          <cell r="M200" t="str">
            <v>funceti@hotmail.com</v>
          </cell>
          <cell r="N200" t="str">
            <v>SRD</v>
          </cell>
          <cell r="O200" t="str">
            <v>Internado</v>
          </cell>
          <cell r="P200"/>
          <cell r="Q200" t="str">
            <v>Discapacidad</v>
          </cell>
          <cell r="R200" t="str">
            <v>Intelectual</v>
          </cell>
          <cell r="S200" t="str">
            <v>11-1347-2019</v>
          </cell>
          <cell r="T200">
            <v>30</v>
          </cell>
          <cell r="U200"/>
          <cell r="V200">
            <v>43815</v>
          </cell>
          <cell r="W200">
            <v>44135</v>
          </cell>
          <cell r="X200">
            <v>509518365</v>
          </cell>
          <cell r="Y200" t="str">
            <v>Yuly Patricia Murillo Camargo</v>
          </cell>
        </row>
        <row r="201">
          <cell r="B201" t="str">
            <v>11-35-200</v>
          </cell>
          <cell r="C201" t="str">
            <v>Bogotá</v>
          </cell>
          <cell r="D201" t="str">
            <v>Centro infantil madre de Dios Tribilin</v>
          </cell>
          <cell r="E201" t="str">
            <v>860516050-4</v>
          </cell>
          <cell r="F201" t="str">
            <v>Flor Elvira Castillo Arcos</v>
          </cell>
          <cell r="G201" t="str">
            <v>Madre de Dios Tribilin</v>
          </cell>
          <cell r="H201" t="str">
            <v>Carrera 9 Este No. 2B-38 Barrio Rocio Alto</v>
          </cell>
          <cell r="I201" t="str">
            <v>Bogotá, D.C.</v>
          </cell>
          <cell r="J201" t="str">
            <v>Santa Fe</v>
          </cell>
          <cell r="K201">
            <v>2330370</v>
          </cell>
          <cell r="L201">
            <v>3115366259</v>
          </cell>
          <cell r="M201" t="str">
            <v>tribilinsmd@hotmail.com;externadomd1oc2015@gmail.com</v>
          </cell>
          <cell r="N201" t="str">
            <v>SRD</v>
          </cell>
          <cell r="O201" t="str">
            <v>Externado</v>
          </cell>
          <cell r="P201" t="str">
            <v>Media jornada</v>
          </cell>
          <cell r="Q201" t="str">
            <v>Vulneración</v>
          </cell>
          <cell r="R201"/>
          <cell r="S201" t="str">
            <v>11-1348-2019</v>
          </cell>
          <cell r="T201">
            <v>64</v>
          </cell>
          <cell r="U201"/>
          <cell r="V201">
            <v>43815</v>
          </cell>
          <cell r="W201">
            <v>44135</v>
          </cell>
          <cell r="X201">
            <v>346267456</v>
          </cell>
          <cell r="Y201" t="str">
            <v>Sandra Milena Lozano Bernal</v>
          </cell>
        </row>
        <row r="202">
          <cell r="B202" t="str">
            <v>11-54-201</v>
          </cell>
          <cell r="C202" t="str">
            <v>Bogotá</v>
          </cell>
          <cell r="D202" t="str">
            <v>Corporación amor por Colombia</v>
          </cell>
          <cell r="E202" t="str">
            <v>830085547-2</v>
          </cell>
          <cell r="F202" t="str">
            <v>Magnolia Celis Torres</v>
          </cell>
          <cell r="G202" t="str">
            <v>Hogar nuestra señora de las lajas</v>
          </cell>
          <cell r="H202" t="str">
            <v>Carrrea 59B No. 129B-61</v>
          </cell>
          <cell r="I202" t="str">
            <v>Bogotá, D.C.</v>
          </cell>
          <cell r="J202" t="str">
            <v>Regional</v>
          </cell>
          <cell r="K202">
            <v>3860676</v>
          </cell>
          <cell r="L202">
            <v>3204688063</v>
          </cell>
          <cell r="M202" t="str">
            <v>coordinacion.lajas@axc.com.co</v>
          </cell>
          <cell r="N202" t="str">
            <v>SRD</v>
          </cell>
          <cell r="O202" t="str">
            <v>Internado</v>
          </cell>
          <cell r="P202"/>
          <cell r="Q202" t="str">
            <v>Discapacidad</v>
          </cell>
          <cell r="R202" t="str">
            <v>Mental psicosocial</v>
          </cell>
          <cell r="S202" t="str">
            <v>11-1351-2019</v>
          </cell>
          <cell r="T202">
            <v>84</v>
          </cell>
          <cell r="U202"/>
          <cell r="V202">
            <v>43815</v>
          </cell>
          <cell r="W202">
            <v>44135</v>
          </cell>
          <cell r="X202">
            <v>2062400424</v>
          </cell>
          <cell r="Y202" t="str">
            <v>Yuly Patricia Murillo Camargo</v>
          </cell>
        </row>
        <row r="203">
          <cell r="B203" t="str">
            <v>11-54-202</v>
          </cell>
          <cell r="C203" t="str">
            <v>Bogotá</v>
          </cell>
          <cell r="D203" t="str">
            <v>Corporación amor por Colombia</v>
          </cell>
          <cell r="E203" t="str">
            <v>830085547-2</v>
          </cell>
          <cell r="F203" t="str">
            <v>Magnolia Celis Torres</v>
          </cell>
          <cell r="G203" t="str">
            <v>Hogar nuestra señora de chiquinquira</v>
          </cell>
          <cell r="H203" t="str">
            <v>Calle 78A No. 69B-45</v>
          </cell>
          <cell r="I203" t="str">
            <v>Bogotá, D.C.</v>
          </cell>
          <cell r="J203" t="str">
            <v>Regional</v>
          </cell>
          <cell r="K203">
            <v>4696978</v>
          </cell>
          <cell r="L203">
            <v>3208658191</v>
          </cell>
          <cell r="M203" t="str">
            <v>direccion@axc.com.co</v>
          </cell>
          <cell r="N203" t="str">
            <v>SRD</v>
          </cell>
          <cell r="O203" t="str">
            <v>Hogar sustituto entidad</v>
          </cell>
          <cell r="P203"/>
          <cell r="Q203" t="str">
            <v>Vulneración</v>
          </cell>
          <cell r="R203"/>
          <cell r="S203" t="str">
            <v>11-1352-2019</v>
          </cell>
          <cell r="T203">
            <v>225</v>
          </cell>
          <cell r="U203"/>
          <cell r="V203">
            <v>43815</v>
          </cell>
          <cell r="W203">
            <v>44135</v>
          </cell>
          <cell r="X203">
            <v>2704117500</v>
          </cell>
          <cell r="Y203" t="str">
            <v>Sandra Liliana Garcia Cubillos</v>
          </cell>
        </row>
        <row r="204">
          <cell r="B204" t="str">
            <v>11-54-203</v>
          </cell>
          <cell r="C204" t="str">
            <v>Bogotá</v>
          </cell>
          <cell r="D204" t="str">
            <v>Corporación amor por Colombia</v>
          </cell>
          <cell r="E204" t="str">
            <v>830085547-2</v>
          </cell>
          <cell r="F204" t="str">
            <v>Magnolia Celis Torres</v>
          </cell>
          <cell r="G204" t="str">
            <v>Hogar nuestra señora de chiquinquira</v>
          </cell>
          <cell r="H204" t="str">
            <v>Calle 78A No. 69B-45</v>
          </cell>
          <cell r="I204" t="str">
            <v>Bogotá, D.C.</v>
          </cell>
          <cell r="J204" t="str">
            <v>Regional</v>
          </cell>
          <cell r="K204">
            <v>4696978</v>
          </cell>
          <cell r="L204">
            <v>3208658191</v>
          </cell>
          <cell r="M204" t="str">
            <v>direccion@axc.com.co</v>
          </cell>
          <cell r="N204" t="str">
            <v>SRD</v>
          </cell>
          <cell r="O204" t="str">
            <v>Hogar sustituto entidad</v>
          </cell>
          <cell r="P204"/>
          <cell r="Q204" t="str">
            <v>Discapacidad</v>
          </cell>
          <cell r="R204"/>
          <cell r="S204" t="str">
            <v>11-1353-2019</v>
          </cell>
          <cell r="T204">
            <v>70</v>
          </cell>
          <cell r="U204"/>
          <cell r="V204">
            <v>43815</v>
          </cell>
          <cell r="W204">
            <v>44135</v>
          </cell>
          <cell r="X204">
            <v>1116782800</v>
          </cell>
          <cell r="Y204" t="str">
            <v>Sandra Liliana Garcia Cubillos</v>
          </cell>
        </row>
        <row r="205">
          <cell r="B205" t="str">
            <v>11-229-204</v>
          </cell>
          <cell r="C205" t="str">
            <v>Bogotá</v>
          </cell>
          <cell r="D205" t="str">
            <v>Obra social Mornes</v>
          </cell>
          <cell r="E205" t="str">
            <v>830103677-1</v>
          </cell>
          <cell r="F205" t="str">
            <v>Ines Alvarado Pantoja / Jenny Cristina Tellez Maya</v>
          </cell>
          <cell r="G205" t="str">
            <v>Obra Social Mornes</v>
          </cell>
          <cell r="H205" t="str">
            <v>Calle 73 No. 18F-32 Sur Barrio La Estrella - Ciudad Bolívar</v>
          </cell>
          <cell r="I205" t="str">
            <v>Bogotá, D.C.</v>
          </cell>
          <cell r="J205" t="str">
            <v>Ciudad Bolivar</v>
          </cell>
          <cell r="K205">
            <v>7905121</v>
          </cell>
          <cell r="L205">
            <v>3167439353</v>
          </cell>
          <cell r="M205" t="str">
            <v>ciudadbolivarmornes@yahoo.com.mx;alvaradosi@hotmail.com</v>
          </cell>
          <cell r="N205" t="str">
            <v>SRD</v>
          </cell>
          <cell r="O205" t="str">
            <v>Externado</v>
          </cell>
          <cell r="P205" t="str">
            <v>Media jornada</v>
          </cell>
          <cell r="Q205" t="str">
            <v>Vulneración</v>
          </cell>
          <cell r="R205"/>
          <cell r="S205" t="str">
            <v>11-1360-2019</v>
          </cell>
          <cell r="T205">
            <v>80</v>
          </cell>
          <cell r="U205"/>
          <cell r="V205">
            <v>43815</v>
          </cell>
          <cell r="W205">
            <v>44135</v>
          </cell>
          <cell r="X205">
            <v>432834320</v>
          </cell>
          <cell r="Y205" t="str">
            <v>Sandra Milena Lozano Bernal</v>
          </cell>
        </row>
        <row r="206">
          <cell r="B206" t="str">
            <v>11-174-205</v>
          </cell>
          <cell r="C206" t="str">
            <v>Bogotá</v>
          </cell>
          <cell r="D206" t="str">
            <v>Fundación para la asistencia de la niñez abandonada - FANA</v>
          </cell>
          <cell r="E206" t="str">
            <v>860032186-9</v>
          </cell>
          <cell r="F206" t="str">
            <v>Elena Martinez Pineda</v>
          </cell>
          <cell r="G206" t="str">
            <v>-</v>
          </cell>
          <cell r="H206" t="str">
            <v>Carrera 96 No. 156B-18 Barrio el Salitre</v>
          </cell>
          <cell r="I206" t="str">
            <v>Bogotá, D.C.</v>
          </cell>
          <cell r="J206" t="str">
            <v>Revivir</v>
          </cell>
          <cell r="K206"/>
          <cell r="L206">
            <v>3002423696</v>
          </cell>
          <cell r="M206" t="str">
            <v>dir.restab@fundacionfana.org</v>
          </cell>
          <cell r="N206" t="str">
            <v>SRD</v>
          </cell>
          <cell r="O206" t="str">
            <v>Internado</v>
          </cell>
          <cell r="P206"/>
          <cell r="Q206" t="str">
            <v>Vulneración</v>
          </cell>
          <cell r="R206"/>
          <cell r="S206" t="str">
            <v>11-1361-2019</v>
          </cell>
          <cell r="T206">
            <v>92</v>
          </cell>
          <cell r="U206"/>
          <cell r="V206">
            <v>43815</v>
          </cell>
          <cell r="W206">
            <v>44135</v>
          </cell>
          <cell r="X206">
            <v>1477820840</v>
          </cell>
          <cell r="Y206" t="str">
            <v>Erika Alexandra Valencia Ospina</v>
          </cell>
        </row>
        <row r="207">
          <cell r="B207" t="str">
            <v>11-18-206</v>
          </cell>
          <cell r="C207" t="str">
            <v>Bogotá</v>
          </cell>
          <cell r="D207" t="str">
            <v>Asociación hogares Luz y Vida</v>
          </cell>
          <cell r="E207" t="str">
            <v>800199818-4</v>
          </cell>
          <cell r="F207" t="str">
            <v>Hermana Valeriana Isabel Garcia Martín</v>
          </cell>
          <cell r="G207" t="str">
            <v>Sede Casa San José</v>
          </cell>
          <cell r="H207" t="str">
            <v>Carrera 1A No. 6C-55 sur Barrio Buenos Aires</v>
          </cell>
          <cell r="I207" t="str">
            <v>Bogotá, D.C.</v>
          </cell>
          <cell r="J207" t="str">
            <v>Regional</v>
          </cell>
          <cell r="K207">
            <v>5659683</v>
          </cell>
          <cell r="L207">
            <v>3103296547</v>
          </cell>
          <cell r="M207" t="str">
            <v>hogaresluzyvida@hotmail.com</v>
          </cell>
          <cell r="N207" t="str">
            <v>SRD</v>
          </cell>
          <cell r="O207" t="str">
            <v>Internado</v>
          </cell>
          <cell r="P207"/>
          <cell r="Q207" t="str">
            <v>Discapacidad</v>
          </cell>
          <cell r="R207" t="str">
            <v>Intelectual</v>
          </cell>
          <cell r="S207" t="str">
            <v>11-1362-2019</v>
          </cell>
          <cell r="T207">
            <v>157</v>
          </cell>
          <cell r="U207"/>
          <cell r="V207">
            <v>43815</v>
          </cell>
          <cell r="W207">
            <v>44135</v>
          </cell>
          <cell r="X207">
            <v>2666479444</v>
          </cell>
          <cell r="Y207" t="str">
            <v>Yuly Patricia Murillo Camargo</v>
          </cell>
        </row>
        <row r="208">
          <cell r="B208" t="str">
            <v>11-18-207</v>
          </cell>
          <cell r="C208" t="str">
            <v>Bogotá</v>
          </cell>
          <cell r="D208" t="str">
            <v>Asociación hogares Luz y Vida</v>
          </cell>
          <cell r="E208" t="str">
            <v>800199818-4</v>
          </cell>
          <cell r="F208" t="str">
            <v>Hermana Valeriana Isabel Garcia Martín</v>
          </cell>
          <cell r="G208" t="str">
            <v>Casa tio sergio</v>
          </cell>
          <cell r="H208" t="str">
            <v>Calle 8 Sur No. 5-59</v>
          </cell>
          <cell r="I208" t="str">
            <v>Bogotá, D.C.</v>
          </cell>
          <cell r="J208" t="str">
            <v>Regional</v>
          </cell>
          <cell r="K208"/>
          <cell r="L208">
            <v>3112370627</v>
          </cell>
          <cell r="M208" t="str">
            <v>hogaresluzyvida@hotmail.com</v>
          </cell>
          <cell r="N208" t="str">
            <v>SRD</v>
          </cell>
          <cell r="O208" t="str">
            <v>Internado</v>
          </cell>
          <cell r="P208"/>
          <cell r="Q208" t="str">
            <v>Discapacidad</v>
          </cell>
          <cell r="R208" t="str">
            <v>Intelectual</v>
          </cell>
          <cell r="S208" t="str">
            <v>11-1362-2019</v>
          </cell>
          <cell r="T208"/>
          <cell r="U208"/>
          <cell r="V208"/>
          <cell r="W208"/>
          <cell r="X208"/>
          <cell r="Y208" t="str">
            <v>Yuly Patricia Murillo Camargo</v>
          </cell>
        </row>
        <row r="209">
          <cell r="B209" t="str">
            <v>11-18-208</v>
          </cell>
          <cell r="C209" t="str">
            <v>Bogotá</v>
          </cell>
          <cell r="D209" t="str">
            <v>Asociación hogares Luz y Vida</v>
          </cell>
          <cell r="E209" t="str">
            <v>800199818-4</v>
          </cell>
          <cell r="F209" t="str">
            <v>Hermana Valeriana Isabel Garcia Martín</v>
          </cell>
          <cell r="G209" t="str">
            <v>Granja nuestra señora del valle</v>
          </cell>
          <cell r="H209" t="str">
            <v>Vereda el Mojón - Finca el Porfin nuestra Señora del Valle</v>
          </cell>
          <cell r="I209" t="str">
            <v>Sasaima</v>
          </cell>
          <cell r="J209" t="str">
            <v>Regional</v>
          </cell>
          <cell r="K209"/>
          <cell r="L209">
            <v>3195394647</v>
          </cell>
          <cell r="M209" t="str">
            <v>hogaresluzyvidafinca@hotmail.com</v>
          </cell>
          <cell r="N209" t="str">
            <v>SRD</v>
          </cell>
          <cell r="O209" t="str">
            <v>Internado</v>
          </cell>
          <cell r="P209"/>
          <cell r="Q209" t="str">
            <v>Discapacidad</v>
          </cell>
          <cell r="R209" t="str">
            <v>Intelectual</v>
          </cell>
          <cell r="S209" t="str">
            <v>11-1362-2019</v>
          </cell>
          <cell r="T209"/>
          <cell r="U209"/>
          <cell r="V209"/>
          <cell r="W209"/>
          <cell r="X209"/>
          <cell r="Y209" t="str">
            <v>Yuly Patricia Murillo Camargo</v>
          </cell>
        </row>
        <row r="210">
          <cell r="B210" t="str">
            <v>11-17-209</v>
          </cell>
          <cell r="C210" t="str">
            <v>Bogotá</v>
          </cell>
          <cell r="D210" t="str">
            <v>Asociación hogar para el niño especial - AHPNE</v>
          </cell>
          <cell r="E210" t="str">
            <v>860090041-7</v>
          </cell>
          <cell r="F210" t="str">
            <v>Edith Ordoñez de Oliveros</v>
          </cell>
          <cell r="G210" t="str">
            <v>Villa esperanza</v>
          </cell>
          <cell r="H210" t="str">
            <v>Sector cerca de piedra - Finca el carmen</v>
          </cell>
          <cell r="I210" t="str">
            <v>Chía</v>
          </cell>
          <cell r="J210" t="str">
            <v>Regional</v>
          </cell>
          <cell r="K210">
            <v>88559058</v>
          </cell>
          <cell r="L210">
            <v>3144708650</v>
          </cell>
          <cell r="M210" t="str">
            <v>villaesperanzaahpnechia@gmail.com</v>
          </cell>
          <cell r="N210" t="str">
            <v>SRD</v>
          </cell>
          <cell r="O210" t="str">
            <v>Internado</v>
          </cell>
          <cell r="P210"/>
          <cell r="Q210" t="str">
            <v>Discapacidad</v>
          </cell>
          <cell r="R210" t="str">
            <v>Mental Psicosocial</v>
          </cell>
          <cell r="S210" t="str">
            <v>11-1365-2019</v>
          </cell>
          <cell r="T210">
            <v>70</v>
          </cell>
          <cell r="U210"/>
          <cell r="V210">
            <v>43815</v>
          </cell>
          <cell r="W210">
            <v>44135</v>
          </cell>
          <cell r="X210">
            <v>1718667020</v>
          </cell>
          <cell r="Y210" t="str">
            <v>Yuly Patricia Murillo Camargo</v>
          </cell>
        </row>
        <row r="211">
          <cell r="B211" t="str">
            <v>11-17-210</v>
          </cell>
          <cell r="C211" t="str">
            <v>Bogotá</v>
          </cell>
          <cell r="D211" t="str">
            <v>Asociación hogar para el niño especial - AHPNE</v>
          </cell>
          <cell r="E211" t="str">
            <v>860090041-7</v>
          </cell>
          <cell r="F211" t="str">
            <v>Edith Ordoñez de Oliveros</v>
          </cell>
          <cell r="G211" t="str">
            <v>Villa tata</v>
          </cell>
          <cell r="H211" t="str">
            <v>Kilómetro 44 vía La Vega - Vereda el Arrayan Alto - Finca Guayabalito</v>
          </cell>
          <cell r="I211" t="str">
            <v>San Francisco</v>
          </cell>
          <cell r="J211" t="str">
            <v>Villeta</v>
          </cell>
          <cell r="K211"/>
          <cell r="L211">
            <v>3138533844</v>
          </cell>
          <cell r="M211" t="str">
            <v>internadovillatataahpne@gmail.com</v>
          </cell>
          <cell r="N211" t="str">
            <v>SRD</v>
          </cell>
          <cell r="O211" t="str">
            <v>Internado</v>
          </cell>
          <cell r="P211"/>
          <cell r="Q211" t="str">
            <v>Discapacidad</v>
          </cell>
          <cell r="R211" t="str">
            <v>Intelectual</v>
          </cell>
          <cell r="S211" t="str">
            <v>11-1366-2019</v>
          </cell>
          <cell r="T211">
            <v>124</v>
          </cell>
          <cell r="U211"/>
          <cell r="V211">
            <v>43815</v>
          </cell>
          <cell r="W211">
            <v>43982</v>
          </cell>
          <cell r="X211">
            <v>1101619782</v>
          </cell>
          <cell r="Y211" t="str">
            <v>Yuly Patricia Murillo Camargo</v>
          </cell>
        </row>
        <row r="212">
          <cell r="B212" t="str">
            <v>11-17-211</v>
          </cell>
          <cell r="C212" t="str">
            <v>Bogotá</v>
          </cell>
          <cell r="D212" t="str">
            <v>Asociación hogar para el niño especial - AHPNE</v>
          </cell>
          <cell r="E212" t="str">
            <v>860090041-7</v>
          </cell>
          <cell r="F212" t="str">
            <v>Edith Ordoñez de Oliveros</v>
          </cell>
          <cell r="G212" t="str">
            <v>Villa luz</v>
          </cell>
          <cell r="H212" t="str">
            <v>Finca el Trébol - Villa Luz Guaymaral - Vía a Guaymaral</v>
          </cell>
          <cell r="I212" t="str">
            <v>Bogotá, D.C.</v>
          </cell>
          <cell r="J212" t="str">
            <v>Regional</v>
          </cell>
          <cell r="K212">
            <v>6760851</v>
          </cell>
          <cell r="L212">
            <v>3138533856</v>
          </cell>
          <cell r="M212" t="str">
            <v>villaluzahpne@gmail.com</v>
          </cell>
          <cell r="N212" t="str">
            <v>SRD</v>
          </cell>
          <cell r="O212" t="str">
            <v>Internado</v>
          </cell>
          <cell r="P212"/>
          <cell r="Q212" t="str">
            <v>Discapacidad</v>
          </cell>
          <cell r="R212" t="str">
            <v>Intelectual</v>
          </cell>
          <cell r="S212" t="str">
            <v>11-1366-2019</v>
          </cell>
          <cell r="T212">
            <v>124</v>
          </cell>
          <cell r="U212"/>
          <cell r="V212"/>
          <cell r="W212"/>
          <cell r="X212"/>
          <cell r="Y212" t="str">
            <v>Yuly Patricia Murillo Camargo</v>
          </cell>
        </row>
        <row r="213">
          <cell r="B213" t="str">
            <v>11-89-212</v>
          </cell>
          <cell r="C213" t="str">
            <v>Bogotá</v>
          </cell>
          <cell r="D213" t="str">
            <v>Fundación casa de la madre y el niño</v>
          </cell>
          <cell r="E213" t="str">
            <v>860007398-8</v>
          </cell>
          <cell r="F213" t="str">
            <v>Barbara Escobar De Vargas</v>
          </cell>
          <cell r="G213" t="str">
            <v>Casa universitaria femenina</v>
          </cell>
          <cell r="H213" t="str">
            <v>Calle 40B Bis No. 13-20</v>
          </cell>
          <cell r="I213" t="str">
            <v>Bogotá, D.C.</v>
          </cell>
          <cell r="J213" t="str">
            <v>Revivir</v>
          </cell>
          <cell r="K213"/>
          <cell r="L213">
            <v>3124482964</v>
          </cell>
          <cell r="M213" t="str">
            <v>direccion.suenos@la-casa.org</v>
          </cell>
          <cell r="N213" t="str">
            <v>SRD</v>
          </cell>
          <cell r="O213" t="str">
            <v>Casa universitaria</v>
          </cell>
          <cell r="P213"/>
          <cell r="Q213" t="str">
            <v>Vulneración</v>
          </cell>
          <cell r="R213"/>
          <cell r="S213" t="str">
            <v>11-1375-2019</v>
          </cell>
          <cell r="T213">
            <v>20</v>
          </cell>
          <cell r="U213"/>
          <cell r="V213">
            <v>43815</v>
          </cell>
          <cell r="W213">
            <v>44135</v>
          </cell>
          <cell r="X213">
            <v>319273640</v>
          </cell>
          <cell r="Y213" t="str">
            <v>Erika Alexandra Valencia Ospina</v>
          </cell>
        </row>
        <row r="214">
          <cell r="B214" t="str">
            <v>11-89-213</v>
          </cell>
          <cell r="C214" t="str">
            <v>Bogotá</v>
          </cell>
          <cell r="D214" t="str">
            <v>Fundación casa de la madre y el niño</v>
          </cell>
          <cell r="E214" t="str">
            <v>860007398-8</v>
          </cell>
          <cell r="F214" t="str">
            <v>Barbara Escobar De Vargas</v>
          </cell>
          <cell r="G214" t="str">
            <v>Casa 1</v>
          </cell>
          <cell r="H214" t="str">
            <v>Calle 48 No. 28-30</v>
          </cell>
          <cell r="I214" t="str">
            <v>Bogotá, D.C.</v>
          </cell>
          <cell r="J214" t="str">
            <v>Revivir</v>
          </cell>
          <cell r="K214"/>
          <cell r="L214">
            <v>3124482964</v>
          </cell>
          <cell r="M214" t="str">
            <v>coordinacion.ninos@la-casa.org</v>
          </cell>
          <cell r="N214" t="str">
            <v>SRD</v>
          </cell>
          <cell r="O214" t="str">
            <v>Internado</v>
          </cell>
          <cell r="P214"/>
          <cell r="Q214" t="str">
            <v>Vulneración</v>
          </cell>
          <cell r="R214"/>
          <cell r="S214" t="str">
            <v>11-1376-2019</v>
          </cell>
          <cell r="T214">
            <v>122</v>
          </cell>
          <cell r="U214"/>
          <cell r="V214">
            <v>43815</v>
          </cell>
          <cell r="W214">
            <v>44135</v>
          </cell>
          <cell r="X214">
            <v>1959718940</v>
          </cell>
          <cell r="Y214" t="str">
            <v>Erika Alexandra Valencia Ospina</v>
          </cell>
        </row>
        <row r="215">
          <cell r="B215" t="str">
            <v>11-89-214</v>
          </cell>
          <cell r="C215" t="str">
            <v>Bogotá</v>
          </cell>
          <cell r="D215" t="str">
            <v>Fundación casa de la madre y el niño</v>
          </cell>
          <cell r="E215" t="str">
            <v>860007398-8</v>
          </cell>
          <cell r="F215" t="str">
            <v>Barbara Escobar De Vargas</v>
          </cell>
          <cell r="G215" t="str">
            <v>Casa 2</v>
          </cell>
          <cell r="H215" t="str">
            <v>Carrera 65 No. 98-31 Barrio los Andes</v>
          </cell>
          <cell r="I215" t="str">
            <v>Bogotá, D.C.</v>
          </cell>
          <cell r="J215" t="str">
            <v>Revivir</v>
          </cell>
          <cell r="K215"/>
          <cell r="L215" t="str">
            <v>312 4482964</v>
          </cell>
          <cell r="M215" t="str">
            <v>coordinacion.casa2@la-casa.org</v>
          </cell>
          <cell r="N215" t="str">
            <v>SRD</v>
          </cell>
          <cell r="O215" t="str">
            <v>Internado</v>
          </cell>
          <cell r="P215"/>
          <cell r="Q215" t="str">
            <v>Vulneración</v>
          </cell>
          <cell r="R215"/>
          <cell r="S215" t="str">
            <v>11-1377-2019</v>
          </cell>
          <cell r="T215">
            <v>28</v>
          </cell>
          <cell r="U215"/>
          <cell r="V215">
            <v>43815</v>
          </cell>
          <cell r="W215">
            <v>44135</v>
          </cell>
          <cell r="X215">
            <v>414531138</v>
          </cell>
          <cell r="Y215" t="str">
            <v>Erika Alexandra Valencia Ospina</v>
          </cell>
        </row>
        <row r="216">
          <cell r="B216" t="str">
            <v>11-181-215</v>
          </cell>
          <cell r="C216" t="str">
            <v>Bogotá</v>
          </cell>
          <cell r="D216" t="str">
            <v>Fundación proyecto Unión</v>
          </cell>
          <cell r="E216" t="str">
            <v>830137451-9</v>
          </cell>
          <cell r="F216" t="str">
            <v>Jose Fernando Quintero Hernandez</v>
          </cell>
          <cell r="G216" t="str">
            <v>Hogar santa rita de cascia</v>
          </cell>
          <cell r="H216" t="str">
            <v>Carrera 5 No. 67-74</v>
          </cell>
          <cell r="I216" t="str">
            <v>Bogotá, D.C.</v>
          </cell>
          <cell r="J216" t="str">
            <v>Regional</v>
          </cell>
          <cell r="K216">
            <v>2170277</v>
          </cell>
          <cell r="L216">
            <v>3138521264</v>
          </cell>
          <cell r="M216" t="str">
            <v>proyectounion_colombia@yahoo.es</v>
          </cell>
          <cell r="N216" t="str">
            <v>SRD</v>
          </cell>
          <cell r="O216" t="str">
            <v>Internado</v>
          </cell>
          <cell r="P216"/>
          <cell r="Q216" t="str">
            <v>Discapacidad</v>
          </cell>
          <cell r="R216" t="str">
            <v>Intelectual</v>
          </cell>
          <cell r="S216" t="str">
            <v>11-1378-2019</v>
          </cell>
          <cell r="T216">
            <v>62</v>
          </cell>
          <cell r="U216"/>
          <cell r="V216">
            <v>43815</v>
          </cell>
          <cell r="W216">
            <v>44135</v>
          </cell>
          <cell r="X216">
            <v>1053004621</v>
          </cell>
          <cell r="Y216" t="str">
            <v>Yuly Patricia Murillo Camargo</v>
          </cell>
        </row>
        <row r="217">
          <cell r="B217" t="str">
            <v>11-47-216</v>
          </cell>
          <cell r="C217" t="str">
            <v>Bogotá</v>
          </cell>
          <cell r="D217" t="str">
            <v>Congregación religiosos terciarios capuchinos nuestra señora de los dolores</v>
          </cell>
          <cell r="E217" t="str">
            <v>860005068-3</v>
          </cell>
          <cell r="F217" t="str">
            <v>Carlos Enrique Cardona Quiceno / Hector Anibal Gil Correa - Repres. Legal Suplente</v>
          </cell>
          <cell r="G217" t="str">
            <v>Club Amigo Santa Librada</v>
          </cell>
          <cell r="H217" t="str">
            <v>Calle 75A Sur No. 8D-16 Barrio Santa Librada</v>
          </cell>
          <cell r="I217" t="str">
            <v>Bogotá, D.C.</v>
          </cell>
          <cell r="J217" t="str">
            <v>Usme</v>
          </cell>
          <cell r="K217">
            <v>2006536</v>
          </cell>
          <cell r="L217">
            <v>3175639363</v>
          </cell>
          <cell r="M217" t="str">
            <v>clubamigosantalibrada@hotmail.com</v>
          </cell>
          <cell r="N217" t="str">
            <v>SRD</v>
          </cell>
          <cell r="O217" t="str">
            <v>Externado</v>
          </cell>
          <cell r="P217" t="str">
            <v>Media jornada</v>
          </cell>
          <cell r="Q217" t="str">
            <v>Vulneración</v>
          </cell>
          <cell r="R217"/>
          <cell r="S217" t="str">
            <v>11-1381-2019</v>
          </cell>
          <cell r="T217">
            <v>100</v>
          </cell>
          <cell r="U217"/>
          <cell r="V217">
            <v>43815</v>
          </cell>
          <cell r="W217">
            <v>44135</v>
          </cell>
          <cell r="X217">
            <v>541042900</v>
          </cell>
          <cell r="Y217" t="str">
            <v>Sandra Milena Lozano Bernal</v>
          </cell>
        </row>
        <row r="218">
          <cell r="B218" t="str">
            <v>11-47-217</v>
          </cell>
          <cell r="C218" t="str">
            <v>Bogotá</v>
          </cell>
          <cell r="D218" t="str">
            <v>Congregación religiosos terciarios capuchinos nuestra señora de los dolores</v>
          </cell>
          <cell r="E218" t="str">
            <v>860005068-3</v>
          </cell>
          <cell r="F218" t="str">
            <v>Carlos Enrique Cardona Quiceno / Hector Anibal Gil Correa - Repres. Legal Suplente</v>
          </cell>
          <cell r="G218" t="str">
            <v>Club Amigo Martires</v>
          </cell>
          <cell r="H218" t="str">
            <v>Calle 1B No. 27-33 Santa Librada</v>
          </cell>
          <cell r="I218" t="str">
            <v>Bogotá, D.C.</v>
          </cell>
          <cell r="J218" t="str">
            <v>Martires</v>
          </cell>
          <cell r="K218">
            <v>7041559</v>
          </cell>
          <cell r="L218">
            <v>3115557447</v>
          </cell>
          <cell r="M218" t="str">
            <v>clubamigosanjosemartires1@gmail.com</v>
          </cell>
          <cell r="N218" t="str">
            <v>SRD</v>
          </cell>
          <cell r="O218" t="str">
            <v>Externado</v>
          </cell>
          <cell r="P218" t="str">
            <v>Media jornada</v>
          </cell>
          <cell r="Q218" t="str">
            <v>Calle</v>
          </cell>
          <cell r="R218"/>
          <cell r="S218" t="str">
            <v>11-1382-2019</v>
          </cell>
          <cell r="T218">
            <v>100</v>
          </cell>
          <cell r="U218"/>
          <cell r="V218">
            <v>43815</v>
          </cell>
          <cell r="W218">
            <v>44135</v>
          </cell>
          <cell r="X218">
            <v>541042900</v>
          </cell>
          <cell r="Y218" t="str">
            <v>Sandra Milena Lozano Bernal</v>
          </cell>
        </row>
        <row r="219">
          <cell r="B219" t="str">
            <v>11-47-218</v>
          </cell>
          <cell r="C219" t="str">
            <v>Bogotá</v>
          </cell>
          <cell r="D219" t="str">
            <v>Congregación religiosos terciarios capuchinos nuestra señora de los dolores</v>
          </cell>
          <cell r="E219" t="str">
            <v>860005068-3</v>
          </cell>
          <cell r="F219" t="str">
            <v>Carlos Enrique Cardona Quiceno / Hector Anibal Gil Correa - Repres. Legal Suplente</v>
          </cell>
          <cell r="G219" t="str">
            <v>Club Amigo Diana Turbay</v>
          </cell>
          <cell r="H219" t="str">
            <v>Diagonal Calle 49 No. 2B-22 Sur Diana Turbay</v>
          </cell>
          <cell r="I219" t="str">
            <v>Bogotá, D.C.</v>
          </cell>
          <cell r="J219" t="str">
            <v>Rafael Uribe</v>
          </cell>
          <cell r="K219">
            <v>7711592</v>
          </cell>
          <cell r="L219">
            <v>3505610111</v>
          </cell>
          <cell r="M219" t="str">
            <v>amigo_diana_turbay@yahoo.es</v>
          </cell>
          <cell r="N219" t="str">
            <v>SRD</v>
          </cell>
          <cell r="O219" t="str">
            <v>Externado</v>
          </cell>
          <cell r="P219" t="str">
            <v>Media jornada</v>
          </cell>
          <cell r="Q219" t="str">
            <v>Vulneración</v>
          </cell>
          <cell r="R219"/>
          <cell r="S219" t="str">
            <v>11-1383-2019</v>
          </cell>
          <cell r="T219">
            <v>94</v>
          </cell>
          <cell r="U219"/>
          <cell r="V219">
            <v>43815</v>
          </cell>
          <cell r="W219">
            <v>44135</v>
          </cell>
          <cell r="X219">
            <v>519401184</v>
          </cell>
          <cell r="Y219" t="str">
            <v>Sandra Milena Lozano Bernal</v>
          </cell>
        </row>
        <row r="220">
          <cell r="B220" t="str">
            <v>11-47-219</v>
          </cell>
          <cell r="C220" t="str">
            <v>Bogotá</v>
          </cell>
          <cell r="D220" t="str">
            <v>Congregación religiosos terciarios capuchinos nuestra señora de los dolores</v>
          </cell>
          <cell r="E220" t="str">
            <v>860005068-3</v>
          </cell>
          <cell r="F220" t="str">
            <v>Carlos Enrique Cardona Quiceno / Hector Anibal Gil Correa - Repres. Legal Suplente</v>
          </cell>
          <cell r="G220" t="str">
            <v>Club Amigo Bosa</v>
          </cell>
          <cell r="H220" t="str">
            <v>Calle 63 Sur No. 81F-16 Barrio El Portal Bosa</v>
          </cell>
          <cell r="I220" t="str">
            <v>Bogotá, D.C.</v>
          </cell>
          <cell r="J220" t="str">
            <v>Bosa</v>
          </cell>
          <cell r="K220">
            <v>7192509</v>
          </cell>
          <cell r="L220">
            <v>3126280719</v>
          </cell>
          <cell r="M220" t="str">
            <v>clubamigobosa@gmail.com</v>
          </cell>
          <cell r="N220" t="str">
            <v>SRD</v>
          </cell>
          <cell r="O220" t="str">
            <v>Externado</v>
          </cell>
          <cell r="P220" t="str">
            <v>Media jornada</v>
          </cell>
          <cell r="Q220" t="str">
            <v>Vulneración</v>
          </cell>
          <cell r="R220"/>
          <cell r="S220" t="str">
            <v>11-1384-2019</v>
          </cell>
          <cell r="T220">
            <v>100</v>
          </cell>
          <cell r="U220"/>
          <cell r="V220">
            <v>43815</v>
          </cell>
          <cell r="W220">
            <v>44135</v>
          </cell>
          <cell r="X220">
            <v>541042900</v>
          </cell>
          <cell r="Y220" t="str">
            <v>Sandra Milena Lozano Bernal</v>
          </cell>
        </row>
        <row r="221">
          <cell r="B221" t="str">
            <v>11-47-220</v>
          </cell>
          <cell r="C221" t="str">
            <v>Bogotá</v>
          </cell>
          <cell r="D221" t="str">
            <v>Congregación religiosos terciarios capuchinos nuestra señora de los dolores</v>
          </cell>
          <cell r="E221" t="str">
            <v>860005068-3</v>
          </cell>
          <cell r="F221" t="str">
            <v>Carlos Enrique Cardona Quiceno / Hector Anibal Gil Correa - Repres. Legal Suplente</v>
          </cell>
          <cell r="G221" t="str">
            <v>Club Amigo Patio Bonito</v>
          </cell>
          <cell r="H221" t="str">
            <v>Carrera 88B No. 26 Sur Barrio Patio Bonito</v>
          </cell>
          <cell r="I221" t="str">
            <v>Bogotá, D.C.</v>
          </cell>
          <cell r="J221" t="str">
            <v>Kennedy</v>
          </cell>
          <cell r="K221">
            <v>4509242</v>
          </cell>
          <cell r="L221">
            <v>3112055448</v>
          </cell>
          <cell r="M221" t="str">
            <v>clubamigopatiobonito@gmail.com</v>
          </cell>
          <cell r="N221" t="str">
            <v>SRD</v>
          </cell>
          <cell r="O221" t="str">
            <v>Externado</v>
          </cell>
          <cell r="P221" t="str">
            <v>Media jornada</v>
          </cell>
          <cell r="Q221" t="str">
            <v>Vulneración</v>
          </cell>
          <cell r="R221"/>
          <cell r="S221" t="str">
            <v>11-1385-2019</v>
          </cell>
          <cell r="T221">
            <v>150</v>
          </cell>
          <cell r="U221"/>
          <cell r="V221">
            <v>43815</v>
          </cell>
          <cell r="W221">
            <v>44135</v>
          </cell>
          <cell r="X221">
            <v>1352607250</v>
          </cell>
          <cell r="Y221" t="str">
            <v>Sandra Milena Lozano Bernal</v>
          </cell>
        </row>
        <row r="222">
          <cell r="B222" t="str">
            <v>11-47-221</v>
          </cell>
          <cell r="C222" t="str">
            <v>Bogotá</v>
          </cell>
          <cell r="D222" t="str">
            <v>Congregación religiosos terciarios capuchinos nuestra señora de los dolores</v>
          </cell>
          <cell r="E222" t="str">
            <v>860005068-3</v>
          </cell>
          <cell r="F222" t="str">
            <v>Carlos Enrique Cardona Quiceno / Hector Anibal Gil Correa - Repres. Legal Suplente</v>
          </cell>
          <cell r="G222" t="str">
            <v>Club Amigo Kennedy</v>
          </cell>
          <cell r="H222" t="str">
            <v>Carrera 73D No. 36A-07 Sur Barrio Kennedy Central</v>
          </cell>
          <cell r="I222" t="str">
            <v>Bogotá, D.C.</v>
          </cell>
          <cell r="J222" t="str">
            <v>Kennedy</v>
          </cell>
          <cell r="K222">
            <v>4509242</v>
          </cell>
          <cell r="L222">
            <v>3115264073</v>
          </cell>
          <cell r="M222" t="str">
            <v>clubamigokennedy@hotmail.com</v>
          </cell>
          <cell r="N222" t="str">
            <v>SRD</v>
          </cell>
          <cell r="O222" t="str">
            <v>Externado</v>
          </cell>
          <cell r="P222" t="str">
            <v>Media jornada</v>
          </cell>
          <cell r="Q222" t="str">
            <v>Vulneración</v>
          </cell>
          <cell r="R222"/>
          <cell r="S222" t="str">
            <v>11-1385-2019</v>
          </cell>
          <cell r="T222">
            <v>100</v>
          </cell>
          <cell r="U222"/>
          <cell r="V222"/>
          <cell r="W222"/>
          <cell r="X222"/>
          <cell r="Y222" t="str">
            <v>Sandra Milena Lozano Bernal</v>
          </cell>
        </row>
        <row r="223">
          <cell r="B223" t="str">
            <v>11-47-222</v>
          </cell>
          <cell r="C223" t="str">
            <v>Bogotá</v>
          </cell>
          <cell r="D223" t="str">
            <v>Congregación religiosos terciarios capuchinos nuestra señora de los dolores</v>
          </cell>
          <cell r="E223" t="str">
            <v>860005068-3</v>
          </cell>
          <cell r="F223" t="str">
            <v>Carlos Enrique Cardona Quiceno / Hector Anibal Gil Correa - Repres. Legal Suplente</v>
          </cell>
          <cell r="G223" t="str">
            <v>Club Amigo Venecia</v>
          </cell>
          <cell r="H223" t="str">
            <v>Diagonal 47 Sur No. 52A-04 Puerta 2 Barrio Venecia</v>
          </cell>
          <cell r="I223" t="str">
            <v>Bogotá, D.C.</v>
          </cell>
          <cell r="J223" t="str">
            <v>Tunjuelito - Ciudad Bolivar</v>
          </cell>
          <cell r="K223">
            <v>7130658</v>
          </cell>
          <cell r="L223">
            <v>3112068923</v>
          </cell>
          <cell r="M223" t="str">
            <v>clubamigosanfrancisco@hotmail.com</v>
          </cell>
          <cell r="N223" t="str">
            <v>SRD</v>
          </cell>
          <cell r="O223" t="str">
            <v>Externado</v>
          </cell>
          <cell r="P223" t="str">
            <v>Media jornada</v>
          </cell>
          <cell r="Q223" t="str">
            <v>Vulneración</v>
          </cell>
          <cell r="R223"/>
          <cell r="S223" t="str">
            <v>11-1386-2019</v>
          </cell>
          <cell r="T223">
            <v>100</v>
          </cell>
          <cell r="U223"/>
          <cell r="V223">
            <v>43815</v>
          </cell>
          <cell r="W223">
            <v>44135</v>
          </cell>
          <cell r="X223">
            <v>541042900</v>
          </cell>
          <cell r="Y223" t="str">
            <v>Sandra Milena Lozano Bernal</v>
          </cell>
        </row>
        <row r="224">
          <cell r="B224" t="str">
            <v>11-47-223</v>
          </cell>
          <cell r="C224" t="str">
            <v>Bogotá</v>
          </cell>
          <cell r="D224" t="str">
            <v>Congregación religiosos terciarios capuchinos nuestra señora de los dolores</v>
          </cell>
          <cell r="E224" t="str">
            <v>860005068-3</v>
          </cell>
          <cell r="F224" t="str">
            <v>Carlos Enrique Cardona Quiceno / Hector Anibal Gil Correa - Repres. Legal Suplente</v>
          </cell>
          <cell r="G224" t="str">
            <v>Club Amigo Zagales</v>
          </cell>
          <cell r="H224" t="str">
            <v>Calle 27 Sur No. 24A-15 Barrio Olaya</v>
          </cell>
          <cell r="I224" t="str">
            <v>Bogotá, D.C.</v>
          </cell>
          <cell r="J224" t="str">
            <v>Rafael Uribe</v>
          </cell>
          <cell r="K224">
            <v>5614930</v>
          </cell>
          <cell r="L224">
            <v>3112055448</v>
          </cell>
          <cell r="M224" t="str">
            <v>clubamigozagales@hotmail.com</v>
          </cell>
          <cell r="N224" t="str">
            <v>SRD</v>
          </cell>
          <cell r="O224" t="str">
            <v>Externado</v>
          </cell>
          <cell r="P224" t="str">
            <v>Media jornada</v>
          </cell>
          <cell r="Q224" t="str">
            <v>Vulneración</v>
          </cell>
          <cell r="R224"/>
          <cell r="S224" t="str">
            <v>11-1387-2019</v>
          </cell>
          <cell r="T224">
            <v>100</v>
          </cell>
          <cell r="U224"/>
          <cell r="V224">
            <v>43815</v>
          </cell>
          <cell r="W224">
            <v>44135</v>
          </cell>
          <cell r="X224">
            <v>541042900</v>
          </cell>
          <cell r="Y224" t="str">
            <v>Sandra Milena Lozano Bernal</v>
          </cell>
        </row>
        <row r="225">
          <cell r="B225" t="str">
            <v>11-47-224</v>
          </cell>
          <cell r="C225" t="str">
            <v>Bogotá</v>
          </cell>
          <cell r="D225" t="str">
            <v>Congregación religiosos terciarios capuchinos nuestra señora de los dolores</v>
          </cell>
          <cell r="E225" t="str">
            <v>860005068-3</v>
          </cell>
          <cell r="F225" t="str">
            <v>Carlos Enrique Cardona Quiceno / Hector Anibal Gil Correa - Repres. Legal Suplente</v>
          </cell>
          <cell r="G225" t="str">
            <v>Club Amigo Suba</v>
          </cell>
          <cell r="H225" t="str">
            <v>Transversal 60 No. 128A-51 Barrio Sotileza</v>
          </cell>
          <cell r="I225" t="str">
            <v>Bogotá, D.C.</v>
          </cell>
          <cell r="J225" t="str">
            <v>Suba</v>
          </cell>
          <cell r="K225"/>
          <cell r="L225">
            <v>3144221691</v>
          </cell>
          <cell r="M225" t="str">
            <v>clubamigosuba@yahoo.es</v>
          </cell>
          <cell r="N225" t="str">
            <v>SRD</v>
          </cell>
          <cell r="O225" t="str">
            <v>Externado</v>
          </cell>
          <cell r="P225" t="str">
            <v>Media jornada</v>
          </cell>
          <cell r="Q225" t="str">
            <v>Vulneración</v>
          </cell>
          <cell r="R225"/>
          <cell r="S225" t="str">
            <v>11-1393-2019</v>
          </cell>
          <cell r="T225">
            <v>100</v>
          </cell>
          <cell r="U225"/>
          <cell r="V225">
            <v>43815</v>
          </cell>
          <cell r="W225">
            <v>44135</v>
          </cell>
          <cell r="X225">
            <v>541042900</v>
          </cell>
          <cell r="Y225" t="str">
            <v>Sandra Milena Lozano Bernal</v>
          </cell>
        </row>
        <row r="226">
          <cell r="B226" t="str">
            <v>11-47-225</v>
          </cell>
          <cell r="C226" t="str">
            <v>Bogotá</v>
          </cell>
          <cell r="D226" t="str">
            <v>Congregación religiosos terciarios capuchinos nuestra señora de los dolores</v>
          </cell>
          <cell r="E226" t="str">
            <v>860005068-3</v>
          </cell>
          <cell r="F226" t="str">
            <v>Carlos Enrique Cardona Quiceno / Hector Anibal Gil Correa - Repres. Legal Suplente</v>
          </cell>
          <cell r="G226" t="str">
            <v>Club Amigo Fontibon</v>
          </cell>
          <cell r="H226" t="str">
            <v>Calle 24 No. 116B-25 - Fontibon</v>
          </cell>
          <cell r="I226" t="str">
            <v>Bogotá, D.C.</v>
          </cell>
          <cell r="J226" t="str">
            <v>Fontibon</v>
          </cell>
          <cell r="K226">
            <v>3099724</v>
          </cell>
          <cell r="L226">
            <v>3123337823</v>
          </cell>
          <cell r="M226" t="str">
            <v>clubamigofontibon@hotmail.com</v>
          </cell>
          <cell r="N226" t="str">
            <v>SRD</v>
          </cell>
          <cell r="O226" t="str">
            <v>Externado</v>
          </cell>
          <cell r="P226" t="str">
            <v>Media jornada</v>
          </cell>
          <cell r="Q226" t="str">
            <v>Vulneración</v>
          </cell>
          <cell r="R226"/>
          <cell r="S226" t="str">
            <v>11-1397-2019</v>
          </cell>
          <cell r="T226">
            <v>100</v>
          </cell>
          <cell r="U226"/>
          <cell r="V226">
            <v>43815</v>
          </cell>
          <cell r="W226">
            <v>44135</v>
          </cell>
          <cell r="X226">
            <v>541042900</v>
          </cell>
          <cell r="Y226" t="str">
            <v>Sandra Milena Lozano Bernal</v>
          </cell>
        </row>
        <row r="227">
          <cell r="B227" t="str">
            <v>11-120-226</v>
          </cell>
          <cell r="C227" t="str">
            <v>Bogotá</v>
          </cell>
          <cell r="D227" t="str">
            <v>Fundación familia entorno individuo - FEI</v>
          </cell>
          <cell r="E227" t="str">
            <v>900001876-4</v>
          </cell>
          <cell r="F227" t="str">
            <v>Jeisson Paul Cardona Garcia</v>
          </cell>
          <cell r="G227" t="str">
            <v>Efiar adolescentes</v>
          </cell>
          <cell r="H227" t="str">
            <v>Diagonal 58 Sur No. 29-18 Barrio Villa Ximena</v>
          </cell>
          <cell r="I227" t="str">
            <v>Bogotá, D.C.</v>
          </cell>
          <cell r="J227" t="str">
            <v>Centro Especializado Puente Aranda</v>
          </cell>
          <cell r="K227">
            <v>2309066</v>
          </cell>
          <cell r="L227">
            <v>3164234978</v>
          </cell>
          <cell r="M227" t="str">
            <v>fundacionfeisrpa.bogota@gmail.com</v>
          </cell>
          <cell r="N227" t="str">
            <v>SRPA</v>
          </cell>
          <cell r="O227" t="str">
            <v>Centro de atención especializada</v>
          </cell>
          <cell r="P227"/>
          <cell r="Q227" t="str">
            <v>SRPA</v>
          </cell>
          <cell r="R227"/>
          <cell r="S227" t="str">
            <v>11-1367-2019</v>
          </cell>
          <cell r="T227">
            <v>200</v>
          </cell>
          <cell r="U227"/>
          <cell r="V227">
            <v>43815</v>
          </cell>
          <cell r="W227">
            <v>44104</v>
          </cell>
          <cell r="X227">
            <v>3952823000</v>
          </cell>
          <cell r="Y227" t="str">
            <v>Mabel Adriana Gonzalez Solarte</v>
          </cell>
        </row>
        <row r="228">
          <cell r="B228" t="str">
            <v>11-225-227</v>
          </cell>
          <cell r="C228" t="str">
            <v>Bogotá</v>
          </cell>
          <cell r="D228" t="str">
            <v>Instituto psicoeducativo de Colombia - IPSICOL</v>
          </cell>
          <cell r="E228" t="str">
            <v>890983904-1</v>
          </cell>
          <cell r="F228" t="str">
            <v>Adalberto Gomez Suarez</v>
          </cell>
          <cell r="G228" t="str">
            <v>-</v>
          </cell>
          <cell r="H228" t="str">
            <v>Carrera 51 No. 58-20 Sur</v>
          </cell>
          <cell r="I228" t="str">
            <v>Bogotá, D.C.</v>
          </cell>
          <cell r="J228" t="str">
            <v>Centro Especializado Puente Aranda</v>
          </cell>
          <cell r="K228">
            <v>2380373</v>
          </cell>
          <cell r="L228">
            <v>3173005324</v>
          </cell>
          <cell r="M228" t="str">
            <v>ipsicolhogarfemenino@yahoo.com</v>
          </cell>
          <cell r="N228" t="str">
            <v>SRPA</v>
          </cell>
          <cell r="O228" t="str">
            <v>Centro de atención especializada</v>
          </cell>
          <cell r="P228"/>
          <cell r="Q228" t="str">
            <v>SRPA</v>
          </cell>
          <cell r="R228"/>
          <cell r="S228" t="str">
            <v>11-1371-2019</v>
          </cell>
          <cell r="T228">
            <v>27</v>
          </cell>
          <cell r="U228"/>
          <cell r="V228">
            <v>43815</v>
          </cell>
          <cell r="W228">
            <v>44135</v>
          </cell>
          <cell r="X228">
            <v>589951998</v>
          </cell>
          <cell r="Y228" t="str">
            <v>Mabel Adriana Gonzalez Solarte</v>
          </cell>
        </row>
        <row r="229">
          <cell r="B229" t="str">
            <v>11-225-228</v>
          </cell>
          <cell r="C229" t="str">
            <v>Bogotá</v>
          </cell>
          <cell r="D229" t="str">
            <v>Instituto psicoeducativo de Colombia - IPSICOL</v>
          </cell>
          <cell r="E229" t="str">
            <v>890983904-1</v>
          </cell>
          <cell r="F229" t="str">
            <v>Adalberto Gomez Suarez</v>
          </cell>
          <cell r="G229" t="str">
            <v>-</v>
          </cell>
          <cell r="H229" t="str">
            <v>Carrera 30 No. 11-85</v>
          </cell>
          <cell r="I229" t="str">
            <v>Bogotá, D.C.</v>
          </cell>
          <cell r="J229" t="str">
            <v>Centro Especializado Puente Aranda</v>
          </cell>
          <cell r="K229">
            <v>8053355</v>
          </cell>
          <cell r="L229">
            <v>3012499808</v>
          </cell>
          <cell r="M229" t="str">
            <v>ipsicolcetrabogota@yahoo.com</v>
          </cell>
          <cell r="N229" t="str">
            <v>SRPA</v>
          </cell>
          <cell r="O229" t="str">
            <v>Centro transitorio</v>
          </cell>
          <cell r="P229"/>
          <cell r="Q229" t="str">
            <v>SRPA</v>
          </cell>
          <cell r="R229"/>
          <cell r="S229" t="str">
            <v>11-1372-2019</v>
          </cell>
          <cell r="T229">
            <v>47</v>
          </cell>
          <cell r="U229"/>
          <cell r="V229">
            <v>43815</v>
          </cell>
          <cell r="W229">
            <v>44135</v>
          </cell>
          <cell r="X229">
            <v>954905815</v>
          </cell>
          <cell r="Y229" t="str">
            <v>Mabel Adriana Gonzalez Solarte</v>
          </cell>
        </row>
        <row r="230">
          <cell r="B230" t="str">
            <v>11-225-229</v>
          </cell>
          <cell r="C230" t="str">
            <v>Bogotá</v>
          </cell>
          <cell r="D230" t="str">
            <v>Instituto psicoeducativo de Colombia - IPSICOL</v>
          </cell>
          <cell r="E230" t="str">
            <v>890983904-1</v>
          </cell>
          <cell r="F230" t="str">
            <v>Adalberto Gomez Suarez</v>
          </cell>
          <cell r="G230" t="str">
            <v>-</v>
          </cell>
          <cell r="H230" t="str">
            <v>Calle 12 No. 32-28</v>
          </cell>
          <cell r="I230" t="str">
            <v>Bogotá, D.C.</v>
          </cell>
          <cell r="J230" t="str">
            <v>Centro Especializado Puente Aranda</v>
          </cell>
          <cell r="K230">
            <v>8053355</v>
          </cell>
          <cell r="L230">
            <v>3012499808</v>
          </cell>
          <cell r="M230" t="str">
            <v>ipsicolcetrabogota@yahoo.com</v>
          </cell>
          <cell r="N230" t="str">
            <v>SRPA</v>
          </cell>
          <cell r="O230" t="str">
            <v>Centro transitorio</v>
          </cell>
          <cell r="P230"/>
          <cell r="Q230" t="str">
            <v>SRPA</v>
          </cell>
          <cell r="R230"/>
          <cell r="S230" t="str">
            <v>11-1372-2019</v>
          </cell>
          <cell r="T230"/>
          <cell r="U230"/>
          <cell r="V230"/>
          <cell r="W230"/>
          <cell r="X230"/>
          <cell r="Y230" t="str">
            <v>Mabel Adriana Gonzalez Solarte</v>
          </cell>
        </row>
        <row r="231">
          <cell r="B231" t="str">
            <v>11-225-230</v>
          </cell>
          <cell r="C231" t="str">
            <v>Bogotá</v>
          </cell>
          <cell r="D231" t="str">
            <v>Instituto psicoeducativo de Colombia - IPSICOL</v>
          </cell>
          <cell r="E231" t="str">
            <v>890983904-1</v>
          </cell>
          <cell r="F231" t="str">
            <v>Adalberto Gomez Suarez</v>
          </cell>
          <cell r="G231" t="str">
            <v>-</v>
          </cell>
          <cell r="H231" t="str">
            <v>Carrera 51 No. 58-20 sur</v>
          </cell>
          <cell r="I231" t="str">
            <v>Bogotá, D.C.</v>
          </cell>
          <cell r="J231" t="str">
            <v>Centro Especializado Puente Aranda</v>
          </cell>
          <cell r="K231">
            <v>2380373</v>
          </cell>
          <cell r="L231">
            <v>3173005324</v>
          </cell>
          <cell r="M231" t="str">
            <v>ipsicolhogarfemenino@yahoo.com</v>
          </cell>
          <cell r="N231" t="str">
            <v>SRPA</v>
          </cell>
          <cell r="O231" t="str">
            <v>Centro de internamiento preventivo</v>
          </cell>
          <cell r="P231"/>
          <cell r="Q231" t="str">
            <v>SRPA</v>
          </cell>
          <cell r="R231"/>
          <cell r="S231" t="str">
            <v>11-1373-2019</v>
          </cell>
          <cell r="T231">
            <v>23</v>
          </cell>
          <cell r="U231"/>
          <cell r="V231">
            <v>43815</v>
          </cell>
          <cell r="W231">
            <v>44135</v>
          </cell>
          <cell r="X231">
            <v>501406843</v>
          </cell>
          <cell r="Y231" t="str">
            <v>Mabel Adriana Gonzalez Solarte</v>
          </cell>
        </row>
        <row r="232">
          <cell r="B232" t="str">
            <v>11-225-231</v>
          </cell>
          <cell r="C232" t="str">
            <v>Bogotá</v>
          </cell>
          <cell r="D232" t="str">
            <v>Instituto psicoeducativo de Colombia - IPSICOL</v>
          </cell>
          <cell r="E232" t="str">
            <v>890983904-1</v>
          </cell>
          <cell r="F232" t="str">
            <v>Adalberto Gomez Suarez</v>
          </cell>
          <cell r="G232" t="str">
            <v>La acogida</v>
          </cell>
          <cell r="H232" t="str">
            <v>Carrera 30 No. 11-85</v>
          </cell>
          <cell r="I232" t="str">
            <v>Bogotá, D.C.</v>
          </cell>
          <cell r="J232" t="str">
            <v>Centro Especializado Puente Aranda</v>
          </cell>
          <cell r="K232">
            <v>8053355</v>
          </cell>
          <cell r="L232">
            <v>3012499808</v>
          </cell>
          <cell r="M232" t="str">
            <v>ipsicolprevetivobogota@yahoo.com</v>
          </cell>
          <cell r="N232" t="str">
            <v>SRPA</v>
          </cell>
          <cell r="O232" t="str">
            <v>Centro de internamiento preventivo</v>
          </cell>
          <cell r="P232"/>
          <cell r="Q232" t="str">
            <v>SRPA</v>
          </cell>
          <cell r="R232"/>
          <cell r="S232" t="str">
            <v>11-1374-2019</v>
          </cell>
          <cell r="T232">
            <v>120</v>
          </cell>
          <cell r="U232"/>
          <cell r="V232">
            <v>43815</v>
          </cell>
          <cell r="W232">
            <v>44135</v>
          </cell>
          <cell r="X232">
            <v>2616035700</v>
          </cell>
          <cell r="Y232" t="str">
            <v>Mabel Adriana Gonzalez Solarte</v>
          </cell>
        </row>
        <row r="233">
          <cell r="B233" t="str">
            <v>11-47-232</v>
          </cell>
          <cell r="C233" t="str">
            <v>Bogotá</v>
          </cell>
          <cell r="D233" t="str">
            <v>Congregación religiosos terciarios capuchinos nuestra señora de los dolores</v>
          </cell>
          <cell r="E233" t="str">
            <v>860005068-3</v>
          </cell>
          <cell r="F233" t="str">
            <v>Arnoldo Acosta Benjumea</v>
          </cell>
          <cell r="G233" t="str">
            <v>Centro amigoniano San Francisco de Asis Sasaima masculino</v>
          </cell>
          <cell r="H233" t="str">
            <v>Kilometro 65 via sasaima - Vereda Santa Ana - Finca el triangulo</v>
          </cell>
          <cell r="I233" t="str">
            <v>Sasaima</v>
          </cell>
          <cell r="J233" t="str">
            <v>Centro Especializado Puente Aranda</v>
          </cell>
          <cell r="K233"/>
          <cell r="L233">
            <v>3214610527</v>
          </cell>
          <cell r="M233" t="str">
            <v>amigonianosanfrancisco@hotmail.com</v>
          </cell>
          <cell r="N233" t="str">
            <v>SRPA</v>
          </cell>
          <cell r="O233" t="str">
            <v>Internado RAJ</v>
          </cell>
          <cell r="P233"/>
          <cell r="Q233" t="str">
            <v>RAJ</v>
          </cell>
          <cell r="R233"/>
          <cell r="S233" t="str">
            <v>11-1379-2019</v>
          </cell>
          <cell r="T233">
            <v>60</v>
          </cell>
          <cell r="U233"/>
          <cell r="V233">
            <v>43815</v>
          </cell>
          <cell r="W233">
            <v>44135</v>
          </cell>
          <cell r="X233">
            <v>1015501530</v>
          </cell>
          <cell r="Y233" t="str">
            <v>Mabel Adriana Gonzalez Solarte</v>
          </cell>
        </row>
        <row r="234">
          <cell r="B234" t="str">
            <v>11-47-233</v>
          </cell>
          <cell r="C234" t="str">
            <v>Bogotá</v>
          </cell>
          <cell r="D234" t="str">
            <v>Congregación religiosos terciarios capuchinos nuestra señora de los dolores</v>
          </cell>
          <cell r="E234" t="str">
            <v>860005068-3</v>
          </cell>
          <cell r="F234" t="str">
            <v>Arnoldo Acosta Benjumea</v>
          </cell>
          <cell r="G234" t="str">
            <v>Centro de orientacion juvenil Luis amigo Cajica</v>
          </cell>
          <cell r="H234" t="str">
            <v>Kilometro 2 vía Tabío</v>
          </cell>
          <cell r="I234" t="str">
            <v>Cajicá</v>
          </cell>
          <cell r="J234" t="str">
            <v>Centro Especializado Puente Aranda</v>
          </cell>
          <cell r="K234" t="str">
            <v>8660281-8662592-8662593-8662594</v>
          </cell>
          <cell r="L234">
            <v>3002164009</v>
          </cell>
          <cell r="M234" t="str">
            <v>cajicaamigo@gmail.com;coordinacioncojla@gmail.com</v>
          </cell>
          <cell r="N234" t="str">
            <v>SRPA</v>
          </cell>
          <cell r="O234" t="str">
            <v>Internado RAJ</v>
          </cell>
          <cell r="P234"/>
          <cell r="Q234" t="str">
            <v>RAJ</v>
          </cell>
          <cell r="R234"/>
          <cell r="S234" t="str">
            <v>11-1380-2019</v>
          </cell>
          <cell r="T234">
            <v>120</v>
          </cell>
          <cell r="U234"/>
          <cell r="V234">
            <v>43815</v>
          </cell>
          <cell r="W234">
            <v>44135</v>
          </cell>
          <cell r="X234">
            <v>2031003060</v>
          </cell>
          <cell r="Y234" t="str">
            <v>Mabel Adriana Gonzalez Solarte</v>
          </cell>
        </row>
        <row r="235">
          <cell r="B235" t="str">
            <v>11-47-234</v>
          </cell>
          <cell r="C235" t="str">
            <v>Bogotá</v>
          </cell>
          <cell r="D235" t="str">
            <v>Congregación religiosos terciarios capuchinos nuestra señora de los dolores</v>
          </cell>
          <cell r="E235" t="str">
            <v>860005068-3</v>
          </cell>
          <cell r="F235" t="str">
            <v>Arnoldo Acosta Benjumea</v>
          </cell>
          <cell r="G235" t="str">
            <v>-</v>
          </cell>
          <cell r="H235" t="str">
            <v>Calle 7 No. 0-11</v>
          </cell>
          <cell r="I235" t="str">
            <v>Bogotá, D.C.</v>
          </cell>
          <cell r="J235" t="str">
            <v>Centro Especializado Puente Aranda</v>
          </cell>
          <cell r="K235">
            <v>7042691</v>
          </cell>
          <cell r="L235">
            <v>3136519514</v>
          </cell>
          <cell r="M235" t="str">
            <v>rtcbelencae@gmail.com</v>
          </cell>
          <cell r="N235" t="str">
            <v>SRPA</v>
          </cell>
          <cell r="O235" t="str">
            <v>Centro de atención especializada</v>
          </cell>
          <cell r="P235"/>
          <cell r="Q235" t="str">
            <v>SRPA</v>
          </cell>
          <cell r="R235"/>
          <cell r="S235" t="str">
            <v>11-1389-2019</v>
          </cell>
          <cell r="T235">
            <v>50</v>
          </cell>
          <cell r="U235"/>
          <cell r="V235">
            <v>43815</v>
          </cell>
          <cell r="W235">
            <v>44135</v>
          </cell>
          <cell r="X235">
            <v>1092503700</v>
          </cell>
          <cell r="Y235" t="str">
            <v>Mabel Adriana Gonzalez Solarte</v>
          </cell>
        </row>
        <row r="236">
          <cell r="B236" t="str">
            <v>11-47-235</v>
          </cell>
          <cell r="C236" t="str">
            <v>Bogotá</v>
          </cell>
          <cell r="D236" t="str">
            <v>Congregación religiosos terciarios capuchinos nuestra señora de los dolores</v>
          </cell>
          <cell r="E236" t="str">
            <v>860005068-3</v>
          </cell>
          <cell r="F236" t="str">
            <v>Arnoldo Acosta Benjumea</v>
          </cell>
          <cell r="G236" t="str">
            <v>Club amigo avenida 68</v>
          </cell>
          <cell r="H236" t="str">
            <v>Avenida 68 No. 67F-56</v>
          </cell>
          <cell r="I236" t="str">
            <v>Bogotá, D.C.</v>
          </cell>
          <cell r="J236" t="str">
            <v>Centro Especializado Puente Aranda</v>
          </cell>
          <cell r="K236"/>
          <cell r="L236">
            <v>3176266597</v>
          </cell>
          <cell r="M236" t="str">
            <v>clubav68@gmail.com</v>
          </cell>
          <cell r="N236" t="str">
            <v>SRPA</v>
          </cell>
          <cell r="O236" t="str">
            <v>Semicerrado externado</v>
          </cell>
          <cell r="P236" t="str">
            <v>Media jornada</v>
          </cell>
          <cell r="Q236" t="str">
            <v>SRPA</v>
          </cell>
          <cell r="R236"/>
          <cell r="S236" t="str">
            <v>11-1390-2019</v>
          </cell>
          <cell r="T236">
            <v>100</v>
          </cell>
          <cell r="U236"/>
          <cell r="V236">
            <v>43815</v>
          </cell>
          <cell r="W236">
            <v>44135</v>
          </cell>
          <cell r="X236">
            <v>576701400</v>
          </cell>
          <cell r="Y236" t="str">
            <v>Mabel Adriana Gonzalez Solarte</v>
          </cell>
        </row>
        <row r="237">
          <cell r="B237" t="str">
            <v>11-47-236</v>
          </cell>
          <cell r="C237" t="str">
            <v>Bogotá</v>
          </cell>
          <cell r="D237" t="str">
            <v>Congregación religiosos terciarios capuchinos nuestra señora de los dolores</v>
          </cell>
          <cell r="E237" t="str">
            <v>860005068-3</v>
          </cell>
          <cell r="F237" t="str">
            <v>Arnoldo Acosta Benjumea</v>
          </cell>
          <cell r="G237" t="str">
            <v>Club amigo casa taller</v>
          </cell>
          <cell r="H237" t="str">
            <v>Carrera 32A No. 9A-10 sur Barrio Ciudad Montes</v>
          </cell>
          <cell r="I237" t="str">
            <v>Bogotá, D.C.</v>
          </cell>
          <cell r="J237" t="str">
            <v>Centro Especializado Puente Aranda</v>
          </cell>
          <cell r="K237">
            <v>7136600</v>
          </cell>
          <cell r="L237" t="str">
            <v>3122110523-3146203019</v>
          </cell>
          <cell r="M237" t="str">
            <v>clubamigocasataller@gmail.com</v>
          </cell>
          <cell r="N237" t="str">
            <v>SRPA</v>
          </cell>
          <cell r="O237" t="str">
            <v>Externado RAJ</v>
          </cell>
          <cell r="P237" t="str">
            <v>Media jornada</v>
          </cell>
          <cell r="Q237" t="str">
            <v>RAJ</v>
          </cell>
          <cell r="R237"/>
          <cell r="S237" t="str">
            <v>11-1391-2019</v>
          </cell>
          <cell r="T237">
            <v>100</v>
          </cell>
          <cell r="U237"/>
          <cell r="V237">
            <v>43815</v>
          </cell>
          <cell r="W237">
            <v>44135</v>
          </cell>
          <cell r="X237">
            <v>566244400</v>
          </cell>
          <cell r="Y237" t="str">
            <v>Mabel Adriana Gonzalez Solarte</v>
          </cell>
        </row>
        <row r="238">
          <cell r="B238" t="str">
            <v>11-47-237</v>
          </cell>
          <cell r="C238" t="str">
            <v>Bogotá</v>
          </cell>
          <cell r="D238" t="str">
            <v>Congregación religiosos terciarios capuchinos nuestra señora de los dolores</v>
          </cell>
          <cell r="E238" t="str">
            <v>860005068-3</v>
          </cell>
          <cell r="F238" t="str">
            <v>Arnoldo Acosta Benjumea</v>
          </cell>
          <cell r="G238" t="str">
            <v>Centro de orientacion juvenil Luis amigo Cajica - Centro de emergencia amigo y ferrer.</v>
          </cell>
          <cell r="H238" t="str">
            <v>Kilometro 2 vía Tabío</v>
          </cell>
          <cell r="I238" t="str">
            <v>Cajicá</v>
          </cell>
          <cell r="J238" t="str">
            <v>Centro Especializado Puente Aranda</v>
          </cell>
          <cell r="K238" t="str">
            <v>8660281-8662592-8662593-8662594</v>
          </cell>
          <cell r="L238">
            <v>3002164009</v>
          </cell>
          <cell r="M238" t="str">
            <v>cajicaamigo@gmail.com;coordinacioncojla@gmail.com</v>
          </cell>
          <cell r="N238" t="str">
            <v>SRPA</v>
          </cell>
          <cell r="O238" t="str">
            <v>Centro de emergencia RAJ</v>
          </cell>
          <cell r="P238"/>
          <cell r="Q238" t="str">
            <v>RAJ</v>
          </cell>
          <cell r="R238"/>
          <cell r="S238" t="str">
            <v>11-1392-2019</v>
          </cell>
          <cell r="T238">
            <v>30</v>
          </cell>
          <cell r="U238"/>
          <cell r="V238">
            <v>43815</v>
          </cell>
          <cell r="W238">
            <v>44135</v>
          </cell>
          <cell r="X238">
            <v>595090500</v>
          </cell>
          <cell r="Y238" t="str">
            <v>Mabel Adriana Gonzalez Solarte</v>
          </cell>
        </row>
        <row r="239">
          <cell r="B239" t="str">
            <v>11-47-238</v>
          </cell>
          <cell r="C239" t="str">
            <v>Bogotá</v>
          </cell>
          <cell r="D239" t="str">
            <v>Congregación religiosos terciarios capuchinos nuestra señora de los dolores</v>
          </cell>
          <cell r="E239" t="str">
            <v>860005068-3</v>
          </cell>
          <cell r="F239" t="str">
            <v>Arnoldo Acosta Benjumea</v>
          </cell>
          <cell r="G239" t="str">
            <v>Club amigo Trinidad Galan- Venecia</v>
          </cell>
          <cell r="H239" t="str">
            <v>Diagonal 47 Sur No. 52A-04 puerta 1</v>
          </cell>
          <cell r="I239" t="str">
            <v>Bogotá, D.C.</v>
          </cell>
          <cell r="J239" t="str">
            <v>Centro Especializado Puente Aranda</v>
          </cell>
          <cell r="K239">
            <v>7106570</v>
          </cell>
          <cell r="L239">
            <v>3115135482</v>
          </cell>
          <cell r="M239" t="str">
            <v>clubtrinidadgalan@gmail.com</v>
          </cell>
          <cell r="N239" t="str">
            <v>SRPA</v>
          </cell>
          <cell r="O239" t="str">
            <v>Libertad vigilada – asistida</v>
          </cell>
          <cell r="P239"/>
          <cell r="Q239" t="str">
            <v>SRPA</v>
          </cell>
          <cell r="R239"/>
          <cell r="S239" t="str">
            <v>11-1398-2019</v>
          </cell>
          <cell r="T239">
            <v>180</v>
          </cell>
          <cell r="U239"/>
          <cell r="V239">
            <v>43815</v>
          </cell>
          <cell r="W239">
            <v>44135</v>
          </cell>
          <cell r="X239">
            <v>861026310</v>
          </cell>
          <cell r="Y239" t="str">
            <v>Mabel Adriana Gonzalez Solarte</v>
          </cell>
        </row>
        <row r="240">
          <cell r="B240" t="str">
            <v>11-10-239</v>
          </cell>
          <cell r="C240" t="str">
            <v>Bogotá</v>
          </cell>
          <cell r="D240" t="str">
            <v>Asociación cristiana de jóvenes de Bogotá y Cundinamarca – ACJ YMCA</v>
          </cell>
          <cell r="E240" t="str">
            <v>860018862-1</v>
          </cell>
          <cell r="F240" t="str">
            <v>Gloria Cecilia Hidalgo Franco</v>
          </cell>
          <cell r="G240" t="str">
            <v>Centro de formacion juvenil</v>
          </cell>
          <cell r="H240" t="str">
            <v>Transversal 28B No. 37-33 BArrio la Soledad</v>
          </cell>
          <cell r="I240" t="str">
            <v>Bogotá, D.C.</v>
          </cell>
          <cell r="J240" t="str">
            <v>Centro Especializado Puente Aranda</v>
          </cell>
          <cell r="K240"/>
          <cell r="L240">
            <v>3212134603</v>
          </cell>
          <cell r="M240" t="str">
            <v>acjlibertadvigilada@ymcabogota.org</v>
          </cell>
          <cell r="N240" t="str">
            <v>SRPA</v>
          </cell>
          <cell r="O240" t="str">
            <v>Libertad vigilada – asistida</v>
          </cell>
          <cell r="P240"/>
          <cell r="Q240" t="str">
            <v>SRPA</v>
          </cell>
          <cell r="R240"/>
          <cell r="S240" t="str">
            <v>11-1399-2019</v>
          </cell>
          <cell r="T240">
            <v>160</v>
          </cell>
          <cell r="U240"/>
          <cell r="V240">
            <v>43815</v>
          </cell>
          <cell r="W240">
            <v>44135</v>
          </cell>
          <cell r="X240">
            <v>765356720</v>
          </cell>
          <cell r="Y240" t="str">
            <v>Mabel Adriana Gonzalez Solarte</v>
          </cell>
        </row>
        <row r="241">
          <cell r="B241" t="str">
            <v>11-10-240</v>
          </cell>
          <cell r="C241" t="str">
            <v>Bogotá</v>
          </cell>
          <cell r="D241" t="str">
            <v>Asociación cristiana de jóvenes de Bogotá y Cundinamarca – ACJ YMCA</v>
          </cell>
          <cell r="E241" t="str">
            <v>860018862-1</v>
          </cell>
          <cell r="F241" t="str">
            <v>Gloria Cecilia Hidalgo Franco</v>
          </cell>
          <cell r="G241" t="str">
            <v>Centro de formacion juvenil</v>
          </cell>
          <cell r="H241" t="str">
            <v>Carrera 31B No. 1H-68 Barrio Santa Matilde</v>
          </cell>
          <cell r="I241" t="str">
            <v>Bogotá, D.C.</v>
          </cell>
          <cell r="J241" t="str">
            <v>Centro Especializado Puente Aranda</v>
          </cell>
          <cell r="K241" t="str">
            <v>2212620-2212078</v>
          </cell>
          <cell r="L241">
            <v>3112685502</v>
          </cell>
          <cell r="M241" t="str">
            <v>acjpsc@ymcabogota.org</v>
          </cell>
          <cell r="N241" t="str">
            <v>SRPA</v>
          </cell>
          <cell r="O241" t="str">
            <v>Prestación de servicios sociales a la comunidad</v>
          </cell>
          <cell r="P241"/>
          <cell r="Q241" t="str">
            <v>SRPA</v>
          </cell>
          <cell r="R241"/>
          <cell r="S241" t="str">
            <v>11-1400-2019</v>
          </cell>
          <cell r="T241">
            <v>160</v>
          </cell>
          <cell r="U241"/>
          <cell r="V241">
            <v>43815</v>
          </cell>
          <cell r="W241">
            <v>44135</v>
          </cell>
          <cell r="X241">
            <v>527174080</v>
          </cell>
          <cell r="Y241" t="str">
            <v>Mabel Adriana Gonzalez Solarte</v>
          </cell>
        </row>
        <row r="242">
          <cell r="B242" t="str">
            <v>13-64-241</v>
          </cell>
          <cell r="C242" t="str">
            <v>Bolívar</v>
          </cell>
          <cell r="D242" t="str">
            <v>Corporación gestión y acción por Colombia - CORGESTACOL</v>
          </cell>
          <cell r="E242" t="str">
            <v>806003168-6</v>
          </cell>
          <cell r="F242" t="str">
            <v>Euclides Alcala Acuña</v>
          </cell>
          <cell r="G242" t="str">
            <v>-</v>
          </cell>
          <cell r="H242" t="str">
            <v>Sector Loma de Piedra - Finca # 30 - Mi Delirio</v>
          </cell>
          <cell r="I242" t="str">
            <v>Turbaco</v>
          </cell>
          <cell r="J242" t="str">
            <v>Turbaco</v>
          </cell>
          <cell r="K242"/>
          <cell r="L242">
            <v>3156514676</v>
          </cell>
          <cell r="M242" t="str">
            <v>corgestacol.mental@hotmail.com</v>
          </cell>
          <cell r="N242" t="str">
            <v>SRD</v>
          </cell>
          <cell r="O242" t="str">
            <v>Internado</v>
          </cell>
          <cell r="P242"/>
          <cell r="Q242" t="str">
            <v>Discapacidad</v>
          </cell>
          <cell r="R242" t="str">
            <v>Mental psicosocial</v>
          </cell>
          <cell r="S242" t="str">
            <v>0339-2019</v>
          </cell>
          <cell r="T242">
            <v>89</v>
          </cell>
          <cell r="U242"/>
          <cell r="V242">
            <v>43815</v>
          </cell>
          <cell r="W242">
            <v>44196</v>
          </cell>
          <cell r="X242">
            <v>2185162354</v>
          </cell>
          <cell r="Y242" t="str">
            <v>Josefa Marina Barros De La Hoz</v>
          </cell>
        </row>
        <row r="243">
          <cell r="B243" t="str">
            <v>13-116-242</v>
          </cell>
          <cell r="C243" t="str">
            <v>Bolívar</v>
          </cell>
          <cell r="D243" t="str">
            <v>Fundación dones de misericordia</v>
          </cell>
          <cell r="E243" t="str">
            <v>900036694-1</v>
          </cell>
          <cell r="F243" t="str">
            <v>Arlena Hoyos Cañavera</v>
          </cell>
          <cell r="G243" t="str">
            <v>-</v>
          </cell>
          <cell r="H243" t="str">
            <v>Carrera 17 No. 35-58 Lote 104 Plan Parejo Sector Altamira</v>
          </cell>
          <cell r="I243" t="str">
            <v>Turbaco</v>
          </cell>
          <cell r="J243" t="str">
            <v>Industrial y de la Bahia</v>
          </cell>
          <cell r="K243"/>
          <cell r="L243">
            <v>3002078622</v>
          </cell>
          <cell r="M243" t="str">
            <v>coordinacioncasa@donesde misericordia.org</v>
          </cell>
          <cell r="N243" t="str">
            <v>SRD</v>
          </cell>
          <cell r="O243" t="str">
            <v>Internado</v>
          </cell>
          <cell r="P243"/>
          <cell r="Q243" t="str">
            <v>Calle</v>
          </cell>
          <cell r="R243"/>
          <cell r="S243" t="str">
            <v>0343-2019</v>
          </cell>
          <cell r="T243">
            <v>25</v>
          </cell>
          <cell r="U243"/>
          <cell r="V243">
            <v>43815</v>
          </cell>
          <cell r="W243">
            <v>44196</v>
          </cell>
          <cell r="X243">
            <v>370117087.5</v>
          </cell>
          <cell r="Y243" t="str">
            <v>Martha Ligia Caro Garcia</v>
          </cell>
        </row>
        <row r="244">
          <cell r="B244" t="str">
            <v>13-90-243</v>
          </cell>
          <cell r="C244" t="str">
            <v>Bolívar</v>
          </cell>
          <cell r="D244" t="str">
            <v>Fundación casa del niño IPS</v>
          </cell>
          <cell r="E244" t="str">
            <v>806008935-1</v>
          </cell>
          <cell r="F244" t="str">
            <v>Nestor Rafael De Oro Lora</v>
          </cell>
          <cell r="G244" t="str">
            <v>-</v>
          </cell>
          <cell r="H244" t="str">
            <v>Manzana A Lote 8 - Urbanización Santa Lucia</v>
          </cell>
          <cell r="I244" t="str">
            <v>Cartagena</v>
          </cell>
          <cell r="J244" t="str">
            <v>Regional</v>
          </cell>
          <cell r="K244">
            <v>6890738</v>
          </cell>
          <cell r="L244"/>
          <cell r="M244" t="str">
            <v>funcaninoips@gmail.com</v>
          </cell>
          <cell r="N244" t="str">
            <v>SRD</v>
          </cell>
          <cell r="O244" t="str">
            <v>Hogar sustituto entidad</v>
          </cell>
          <cell r="P244"/>
          <cell r="Q244" t="str">
            <v>Discapacidad</v>
          </cell>
          <cell r="R244"/>
          <cell r="S244" t="str">
            <v>0344-2019</v>
          </cell>
          <cell r="T244">
            <v>100</v>
          </cell>
          <cell r="U244"/>
          <cell r="V244">
            <v>43815</v>
          </cell>
          <cell r="W244">
            <v>44196</v>
          </cell>
          <cell r="X244">
            <v>1672625850</v>
          </cell>
          <cell r="Y244" t="str">
            <v>Farib Juan Narvaez Simanca</v>
          </cell>
        </row>
        <row r="245">
          <cell r="B245" t="str">
            <v>13-3-244</v>
          </cell>
          <cell r="C245" t="str">
            <v>Bolívar</v>
          </cell>
          <cell r="D245" t="str">
            <v>Aldeas infantiles SOS Colombia</v>
          </cell>
          <cell r="E245" t="str">
            <v>860024041-6</v>
          </cell>
          <cell r="F245" t="str">
            <v>Angela Maria Monica Bibiana Rosales Rodriguez</v>
          </cell>
          <cell r="G245" t="str">
            <v>-</v>
          </cell>
          <cell r="H245" t="str">
            <v>Manzana E lote 16 Barrio los almendros</v>
          </cell>
          <cell r="I245" t="str">
            <v>Cartagena</v>
          </cell>
          <cell r="J245" t="str">
            <v>Regional</v>
          </cell>
          <cell r="K245">
            <v>6670155</v>
          </cell>
          <cell r="L245">
            <v>3183509389</v>
          </cell>
          <cell r="M245" t="str">
            <v>Eliana.molina@aldeasinfantiles.org.co</v>
          </cell>
          <cell r="N245" t="str">
            <v>SRD</v>
          </cell>
          <cell r="O245" t="str">
            <v>Hogar sustituto entidad</v>
          </cell>
          <cell r="P245"/>
          <cell r="Q245" t="str">
            <v>Vulneración</v>
          </cell>
          <cell r="R245"/>
          <cell r="S245" t="str">
            <v>0345-2019</v>
          </cell>
          <cell r="T245">
            <v>210</v>
          </cell>
          <cell r="U245"/>
          <cell r="V245">
            <v>43815</v>
          </cell>
          <cell r="W245">
            <v>44196</v>
          </cell>
          <cell r="X245">
            <v>2646003885</v>
          </cell>
          <cell r="Y245" t="str">
            <v>Farib Juan Narvaez Simanca</v>
          </cell>
        </row>
        <row r="246">
          <cell r="B246" t="str">
            <v>13-68-245</v>
          </cell>
          <cell r="C246" t="str">
            <v>Bolívar</v>
          </cell>
          <cell r="D246" t="str">
            <v>Corporación jóvenes y mañana</v>
          </cell>
          <cell r="E246" t="str">
            <v>806007865-1</v>
          </cell>
          <cell r="F246" t="str">
            <v>Teresita Payares</v>
          </cell>
          <cell r="G246" t="str">
            <v>-</v>
          </cell>
          <cell r="H246" t="str">
            <v>Carrera 14B No. 10E-65 Barrio Montecarlos</v>
          </cell>
          <cell r="I246" t="str">
            <v>Magangué</v>
          </cell>
          <cell r="J246" t="str">
            <v>Magangué</v>
          </cell>
          <cell r="K246">
            <v>6877449</v>
          </cell>
          <cell r="L246">
            <v>3015780324</v>
          </cell>
          <cell r="M246" t="str">
            <v>corpointervencion@gmail.com</v>
          </cell>
          <cell r="N246" t="str">
            <v>SRD</v>
          </cell>
          <cell r="O246" t="str">
            <v>Intervención de apoyo - Apoyo psicosocial</v>
          </cell>
          <cell r="P246"/>
          <cell r="Q246" t="str">
            <v>Violencia sexual</v>
          </cell>
          <cell r="R246"/>
          <cell r="S246" t="str">
            <v>0346-2019</v>
          </cell>
          <cell r="T246">
            <v>30</v>
          </cell>
          <cell r="U246"/>
          <cell r="V246">
            <v>43815</v>
          </cell>
          <cell r="W246">
            <v>44196</v>
          </cell>
          <cell r="X246">
            <v>79187850</v>
          </cell>
          <cell r="Y246" t="str">
            <v>Wilfrido Castilla Camargo</v>
          </cell>
        </row>
        <row r="247">
          <cell r="B247" t="str">
            <v>13-68-246</v>
          </cell>
          <cell r="C247" t="str">
            <v>Bolívar</v>
          </cell>
          <cell r="D247" t="str">
            <v>Corporación jóvenes y mañana</v>
          </cell>
          <cell r="E247" t="str">
            <v>806007865-1</v>
          </cell>
          <cell r="F247" t="str">
            <v>Teresita Payares</v>
          </cell>
          <cell r="G247" t="str">
            <v>-</v>
          </cell>
          <cell r="H247" t="str">
            <v>Calle 24 No. 44-49 Barrio El Carmen</v>
          </cell>
          <cell r="I247" t="str">
            <v>El Carmen De Bolívar</v>
          </cell>
          <cell r="J247" t="str">
            <v>El Carmen de Bolivar</v>
          </cell>
          <cell r="K247">
            <v>6877449</v>
          </cell>
          <cell r="L247">
            <v>3007230114</v>
          </cell>
          <cell r="M247" t="str">
            <v>tere272@hotmail.com</v>
          </cell>
          <cell r="N247" t="str">
            <v>SRD</v>
          </cell>
          <cell r="O247" t="str">
            <v>Externado</v>
          </cell>
          <cell r="P247" t="str">
            <v>Media jornada</v>
          </cell>
          <cell r="Q247" t="str">
            <v>Vulneración</v>
          </cell>
          <cell r="R247"/>
          <cell r="S247" t="str">
            <v>0347-2019</v>
          </cell>
          <cell r="T247">
            <v>40</v>
          </cell>
          <cell r="U247"/>
          <cell r="V247">
            <v>43815</v>
          </cell>
          <cell r="W247">
            <v>44196</v>
          </cell>
          <cell r="X247">
            <v>216417160</v>
          </cell>
          <cell r="Y247" t="str">
            <v>Rociris Del Carmen Leal Garcia</v>
          </cell>
        </row>
        <row r="248">
          <cell r="B248" t="str">
            <v>13-115-247</v>
          </cell>
          <cell r="C248" t="str">
            <v>Bolívar</v>
          </cell>
          <cell r="D248" t="str">
            <v>Fundación dignitas</v>
          </cell>
          <cell r="E248" t="str">
            <v>900843968-6</v>
          </cell>
          <cell r="F248" t="str">
            <v>Quellys Rodriguez Zuñiga</v>
          </cell>
          <cell r="G248" t="str">
            <v>-</v>
          </cell>
          <cell r="H248" t="str">
            <v>Transversal 54 No. 60-863 Barrio Villa Estrella</v>
          </cell>
          <cell r="I248" t="str">
            <v>Cartagena</v>
          </cell>
          <cell r="J248" t="str">
            <v>Virgen y Turistico</v>
          </cell>
          <cell r="K248"/>
          <cell r="L248">
            <v>3145944383</v>
          </cell>
          <cell r="M248" t="str">
            <v>fdignitas@gmail.com</v>
          </cell>
          <cell r="N248" t="str">
            <v>SRD</v>
          </cell>
          <cell r="O248" t="str">
            <v>Intervención de apoyo - Apoyo psicológico especializado</v>
          </cell>
          <cell r="P248"/>
          <cell r="Q248" t="str">
            <v>Vulneración</v>
          </cell>
          <cell r="R248"/>
          <cell r="S248" t="str">
            <v>0348-2019</v>
          </cell>
          <cell r="T248"/>
          <cell r="U248">
            <v>628</v>
          </cell>
          <cell r="V248">
            <v>43815</v>
          </cell>
          <cell r="W248">
            <v>44196</v>
          </cell>
          <cell r="X248">
            <v>445306636</v>
          </cell>
          <cell r="Y248" t="str">
            <v>Eva Alvarez Ligardo</v>
          </cell>
        </row>
        <row r="249">
          <cell r="B249" t="str">
            <v>13-64-248</v>
          </cell>
          <cell r="C249" t="str">
            <v>Bolívar</v>
          </cell>
          <cell r="D249" t="str">
            <v>Corporación gestión y acción por Colombia - CORGESTACOL</v>
          </cell>
          <cell r="E249" t="str">
            <v>806003168-6</v>
          </cell>
          <cell r="F249" t="str">
            <v>Euclides Alcala Acuña</v>
          </cell>
          <cell r="G249" t="str">
            <v>Hogar Saber Vivir</v>
          </cell>
          <cell r="H249" t="str">
            <v>Manzana 27 Lote 3 - 3 etapa - Barrio Blas de Lezo</v>
          </cell>
          <cell r="I249" t="str">
            <v>Cartagena</v>
          </cell>
          <cell r="J249" t="str">
            <v>Industrial y de la Bahia</v>
          </cell>
          <cell r="K249"/>
          <cell r="L249">
            <v>3156514676</v>
          </cell>
          <cell r="M249" t="str">
            <v>corgestacol168@hotmail.com</v>
          </cell>
          <cell r="N249" t="str">
            <v>SRD</v>
          </cell>
          <cell r="O249" t="str">
            <v>Internado</v>
          </cell>
          <cell r="P249"/>
          <cell r="Q249" t="str">
            <v>Vulneración</v>
          </cell>
          <cell r="R249"/>
          <cell r="S249" t="str">
            <v>0349-2019</v>
          </cell>
          <cell r="T249">
            <v>50</v>
          </cell>
          <cell r="U249"/>
          <cell r="V249">
            <v>43815</v>
          </cell>
          <cell r="W249">
            <v>44196</v>
          </cell>
          <cell r="X249">
            <v>740234175</v>
          </cell>
          <cell r="Y249" t="str">
            <v>Martha Ligia Caro Garcia</v>
          </cell>
        </row>
        <row r="250">
          <cell r="B250" t="str">
            <v>13-64-249</v>
          </cell>
          <cell r="C250" t="str">
            <v>Bolívar</v>
          </cell>
          <cell r="D250" t="str">
            <v>Corporación gestión y acción por Colombia - CORGESTACOL</v>
          </cell>
          <cell r="E250" t="str">
            <v>806003168-6</v>
          </cell>
          <cell r="F250" t="str">
            <v>Euclides Alcala Acuña</v>
          </cell>
          <cell r="G250" t="str">
            <v>Hogar Saber Vivir Sede 1</v>
          </cell>
          <cell r="H250" t="str">
            <v>Manzana 25 Lote 9 - 3 etapa - Barrio Blas de Lezo</v>
          </cell>
          <cell r="I250" t="str">
            <v>Cartagena</v>
          </cell>
          <cell r="J250" t="str">
            <v>Industrial y de la Bahia</v>
          </cell>
          <cell r="K250"/>
          <cell r="L250">
            <v>3156514676</v>
          </cell>
          <cell r="M250" t="str">
            <v>corgestacol168@hotmail.com</v>
          </cell>
          <cell r="N250" t="str">
            <v>SRD</v>
          </cell>
          <cell r="O250" t="str">
            <v>Internado</v>
          </cell>
          <cell r="P250"/>
          <cell r="Q250" t="str">
            <v>Vulneración</v>
          </cell>
          <cell r="R250"/>
          <cell r="S250" t="str">
            <v>0349-2019</v>
          </cell>
          <cell r="T250"/>
          <cell r="U250"/>
          <cell r="V250"/>
          <cell r="W250"/>
          <cell r="X250"/>
          <cell r="Y250" t="str">
            <v>Martha Ligia Caro Garcia</v>
          </cell>
        </row>
        <row r="251">
          <cell r="B251" t="str">
            <v>13-68-250</v>
          </cell>
          <cell r="C251" t="str">
            <v>Bolívar</v>
          </cell>
          <cell r="D251" t="str">
            <v>Corporación jóvenes y mañana</v>
          </cell>
          <cell r="E251" t="str">
            <v>806007865-1</v>
          </cell>
          <cell r="F251" t="str">
            <v>Teresita Payares</v>
          </cell>
          <cell r="G251" t="str">
            <v>-</v>
          </cell>
          <cell r="H251" t="str">
            <v>Carrera 14B No. 10E-65 Barrio Montecarlos</v>
          </cell>
          <cell r="I251" t="str">
            <v>Magangué</v>
          </cell>
          <cell r="J251" t="str">
            <v>Magangué</v>
          </cell>
          <cell r="K251">
            <v>6877449</v>
          </cell>
          <cell r="L251">
            <v>3015780324</v>
          </cell>
          <cell r="M251" t="str">
            <v>tere272@hotmail.com</v>
          </cell>
          <cell r="N251" t="str">
            <v>SRD</v>
          </cell>
          <cell r="O251" t="str">
            <v>Externado</v>
          </cell>
          <cell r="P251" t="str">
            <v>Media jornada</v>
          </cell>
          <cell r="Q251" t="str">
            <v>Vulneración</v>
          </cell>
          <cell r="R251"/>
          <cell r="S251" t="str">
            <v>0351-2019</v>
          </cell>
          <cell r="T251">
            <v>55</v>
          </cell>
          <cell r="U251"/>
          <cell r="V251">
            <v>43815</v>
          </cell>
          <cell r="W251">
            <v>44196</v>
          </cell>
          <cell r="X251">
            <v>297573595</v>
          </cell>
          <cell r="Y251" t="str">
            <v>Wilfrido Castilla Camargo</v>
          </cell>
        </row>
        <row r="252">
          <cell r="B252" t="str">
            <v>13-104-251</v>
          </cell>
          <cell r="C252" t="str">
            <v>Bolívar</v>
          </cell>
          <cell r="D252" t="str">
            <v>Fundación creo en Colombia</v>
          </cell>
          <cell r="E252" t="str">
            <v>901163089-2</v>
          </cell>
          <cell r="F252" t="str">
            <v>Juan David Herrera Perez</v>
          </cell>
          <cell r="G252" t="str">
            <v>-</v>
          </cell>
          <cell r="H252" t="str">
            <v>Sector 1 No. 3-53 Barrio Nuevo Valle</v>
          </cell>
          <cell r="I252" t="str">
            <v>San Juan Nepomuceno</v>
          </cell>
          <cell r="J252" t="str">
            <v>El Carmen de Bolivar</v>
          </cell>
          <cell r="K252"/>
          <cell r="L252">
            <v>3104059657</v>
          </cell>
          <cell r="M252" t="str">
            <v>funcreoencolombia@gmail.com</v>
          </cell>
          <cell r="N252" t="str">
            <v>SRD</v>
          </cell>
          <cell r="O252" t="str">
            <v>Internado</v>
          </cell>
          <cell r="P252"/>
          <cell r="Q252" t="str">
            <v>Discapacidad</v>
          </cell>
          <cell r="R252" t="str">
            <v>Mental psicosocial</v>
          </cell>
          <cell r="S252" t="str">
            <v>0352-2019</v>
          </cell>
          <cell r="T252">
            <v>50</v>
          </cell>
          <cell r="U252"/>
          <cell r="V252">
            <v>43815</v>
          </cell>
          <cell r="W252">
            <v>44196</v>
          </cell>
          <cell r="X252">
            <v>1227619300</v>
          </cell>
          <cell r="Y252" t="str">
            <v>Rociris Del Carmen Leal Garcia</v>
          </cell>
        </row>
        <row r="253">
          <cell r="B253" t="str">
            <v>13-90-252</v>
          </cell>
          <cell r="C253" t="str">
            <v>Bolívar</v>
          </cell>
          <cell r="D253" t="str">
            <v>Fundación casa del niño IPS</v>
          </cell>
          <cell r="E253" t="str">
            <v>806008935-1</v>
          </cell>
          <cell r="F253" t="str">
            <v>Nestor Rafael De Oro Lora</v>
          </cell>
          <cell r="G253" t="str">
            <v>-</v>
          </cell>
          <cell r="H253" t="str">
            <v>Carrera 11 No. 7-12 Barrio la Bodega</v>
          </cell>
          <cell r="I253" t="str">
            <v>San Juan Nepomuceno</v>
          </cell>
          <cell r="J253" t="str">
            <v>El Carmen de Bolivar</v>
          </cell>
          <cell r="K253">
            <v>6890738</v>
          </cell>
          <cell r="L253"/>
          <cell r="M253" t="str">
            <v>funcaninoips@gmail.com</v>
          </cell>
          <cell r="N253" t="str">
            <v>SRD</v>
          </cell>
          <cell r="O253" t="str">
            <v>Internado</v>
          </cell>
          <cell r="P253"/>
          <cell r="Q253" t="str">
            <v>Discapacidad</v>
          </cell>
          <cell r="R253" t="str">
            <v>Intelectual</v>
          </cell>
          <cell r="S253" t="str">
            <v>0353-2019</v>
          </cell>
          <cell r="T253">
            <v>50</v>
          </cell>
          <cell r="U253"/>
          <cell r="V253">
            <v>43815</v>
          </cell>
          <cell r="W253">
            <v>44196</v>
          </cell>
          <cell r="X253">
            <v>849197275</v>
          </cell>
          <cell r="Y253" t="str">
            <v>Rociris Del Carmen Leal Garcia</v>
          </cell>
        </row>
        <row r="254">
          <cell r="B254" t="str">
            <v>13-68-253</v>
          </cell>
          <cell r="C254" t="str">
            <v>Bolívar</v>
          </cell>
          <cell r="D254" t="str">
            <v>Corporación jóvenes y mañana</v>
          </cell>
          <cell r="E254" t="str">
            <v>806007865-1</v>
          </cell>
          <cell r="F254" t="str">
            <v>Teresita Payares</v>
          </cell>
          <cell r="G254" t="str">
            <v>-</v>
          </cell>
          <cell r="H254" t="str">
            <v>Carrera 44 No. 24-39 Barrio Santander</v>
          </cell>
          <cell r="I254" t="str">
            <v>El Carmen De Bolívar</v>
          </cell>
          <cell r="J254" t="str">
            <v>El Carmen de Bolivar</v>
          </cell>
          <cell r="K254">
            <v>6877449</v>
          </cell>
          <cell r="L254">
            <v>3015780324</v>
          </cell>
          <cell r="M254" t="str">
            <v>yairithpao@hotmail.com;corporacionjovenesymananaelcarmen@hotmail.com</v>
          </cell>
          <cell r="N254" t="str">
            <v>SRD</v>
          </cell>
          <cell r="O254" t="str">
            <v>Externado</v>
          </cell>
          <cell r="P254" t="str">
            <v>Media jornada</v>
          </cell>
          <cell r="Q254" t="str">
            <v>Vulneración</v>
          </cell>
          <cell r="R254"/>
          <cell r="S254" t="str">
            <v>0354-2019</v>
          </cell>
          <cell r="T254">
            <v>50</v>
          </cell>
          <cell r="U254"/>
          <cell r="V254">
            <v>43815</v>
          </cell>
          <cell r="W254">
            <v>44196</v>
          </cell>
          <cell r="X254">
            <v>270521450</v>
          </cell>
          <cell r="Y254" t="str">
            <v>Rociris Del Carmen Leal Garcia</v>
          </cell>
        </row>
        <row r="255">
          <cell r="B255" t="str">
            <v>13-3-254</v>
          </cell>
          <cell r="C255" t="str">
            <v>Bolívar</v>
          </cell>
          <cell r="D255" t="str">
            <v>Aldeas infantiles SOS Colombia</v>
          </cell>
          <cell r="E255" t="str">
            <v>860024041-6</v>
          </cell>
          <cell r="F255" t="str">
            <v>Angela Maria Monica Bibiana Rosales Rodriguez</v>
          </cell>
          <cell r="G255" t="str">
            <v>Villa Luz</v>
          </cell>
          <cell r="H255" t="str">
            <v>Manzana K Lote 10-33 Barrio Los Corales</v>
          </cell>
          <cell r="I255" t="str">
            <v>Cartagena</v>
          </cell>
          <cell r="J255" t="str">
            <v>Industrial y de la Bahia</v>
          </cell>
          <cell r="K255">
            <v>6670155</v>
          </cell>
          <cell r="L255">
            <v>3183509389</v>
          </cell>
          <cell r="M255" t="str">
            <v>yocabet.correa@aldeasinfantiles.org.co</v>
          </cell>
          <cell r="N255" t="str">
            <v>SRD</v>
          </cell>
          <cell r="O255" t="str">
            <v>Casa hogar</v>
          </cell>
          <cell r="P255"/>
          <cell r="Q255" t="str">
            <v>Vulneración</v>
          </cell>
          <cell r="R255"/>
          <cell r="S255" t="str">
            <v>0355-2019</v>
          </cell>
          <cell r="T255">
            <v>17</v>
          </cell>
          <cell r="U255"/>
          <cell r="V255">
            <v>43815</v>
          </cell>
          <cell r="W255">
            <v>44196</v>
          </cell>
          <cell r="X255">
            <v>188116577</v>
          </cell>
          <cell r="Y255" t="str">
            <v>Martha Ligia Caro Garcia</v>
          </cell>
        </row>
        <row r="256">
          <cell r="B256" t="str">
            <v>13-3-255</v>
          </cell>
          <cell r="C256" t="str">
            <v>Bolívar</v>
          </cell>
          <cell r="D256" t="str">
            <v>Aldeas infantiles SOS Colombia</v>
          </cell>
          <cell r="E256" t="str">
            <v>860024041-6</v>
          </cell>
          <cell r="F256" t="str">
            <v>Angela Maria Monica Bibiana Rosales Rodriguez</v>
          </cell>
          <cell r="G256" t="str">
            <v>Villa Alegria</v>
          </cell>
          <cell r="H256" t="str">
            <v>Manzana D Lote 66 Barrio los Laureles</v>
          </cell>
          <cell r="I256" t="str">
            <v>Cartagena</v>
          </cell>
          <cell r="J256" t="str">
            <v>Industrial y de la Bahia</v>
          </cell>
          <cell r="K256"/>
          <cell r="L256">
            <v>3183509389</v>
          </cell>
          <cell r="M256" t="str">
            <v>yocabet.correa@aldeasinfantiles.org.co</v>
          </cell>
          <cell r="N256" t="str">
            <v>SRD</v>
          </cell>
          <cell r="O256" t="str">
            <v>Casa hogar</v>
          </cell>
          <cell r="P256"/>
          <cell r="Q256" t="str">
            <v>Vulneración</v>
          </cell>
          <cell r="R256"/>
          <cell r="S256" t="str">
            <v>0355-2019</v>
          </cell>
          <cell r="T256"/>
          <cell r="U256"/>
          <cell r="V256"/>
          <cell r="W256"/>
          <cell r="X256"/>
          <cell r="Y256" t="str">
            <v>Martha Ligia Caro Garcia</v>
          </cell>
        </row>
        <row r="257">
          <cell r="B257" t="str">
            <v>13-183-256</v>
          </cell>
          <cell r="C257" t="str">
            <v>Bolívar</v>
          </cell>
          <cell r="D257" t="str">
            <v>Fundación Renacer</v>
          </cell>
          <cell r="E257" t="str">
            <v>800230838-3</v>
          </cell>
          <cell r="F257" t="str">
            <v>Luz Estella Cardenas Ovalle</v>
          </cell>
          <cell r="G257" t="str">
            <v>-</v>
          </cell>
          <cell r="H257" t="str">
            <v>Carrera 45 Calle 26D-74 Barrio España</v>
          </cell>
          <cell r="I257" t="str">
            <v>Cartagena</v>
          </cell>
          <cell r="J257" t="str">
            <v>Historico y del caribe Norte</v>
          </cell>
          <cell r="K257"/>
          <cell r="L257">
            <v>3112363592</v>
          </cell>
          <cell r="M257" t="str">
            <v>funrenacercgta@hotmail.com</v>
          </cell>
          <cell r="N257" t="str">
            <v>SRD</v>
          </cell>
          <cell r="O257" t="str">
            <v>Internado</v>
          </cell>
          <cell r="P257"/>
          <cell r="Q257" t="str">
            <v>Violencia sexual</v>
          </cell>
          <cell r="R257"/>
          <cell r="S257" t="str">
            <v>0356-2019</v>
          </cell>
          <cell r="T257">
            <v>50</v>
          </cell>
          <cell r="U257"/>
          <cell r="V257">
            <v>43815</v>
          </cell>
          <cell r="W257">
            <v>44196</v>
          </cell>
          <cell r="X257">
            <v>720045600</v>
          </cell>
          <cell r="Y257" t="str">
            <v>Ivonne Esquivia</v>
          </cell>
        </row>
        <row r="258">
          <cell r="B258" t="str">
            <v>13-189-257</v>
          </cell>
          <cell r="C258" t="str">
            <v>Bolívar</v>
          </cell>
          <cell r="D258" t="str">
            <v>Fundación semillas de esperanza - FUNDASEM</v>
          </cell>
          <cell r="E258" t="str">
            <v>806005728-1</v>
          </cell>
          <cell r="F258" t="str">
            <v>Martha Guitierrez Lanuzzi</v>
          </cell>
          <cell r="G258" t="str">
            <v>-</v>
          </cell>
          <cell r="H258" t="str">
            <v>Calle 14 No. 25-77 Barrio Santa Rita</v>
          </cell>
          <cell r="I258" t="str">
            <v>Magangué</v>
          </cell>
          <cell r="J258" t="str">
            <v>Magangué</v>
          </cell>
          <cell r="K258"/>
          <cell r="L258">
            <v>3008149846</v>
          </cell>
          <cell r="M258" t="str">
            <v>fundasem.magangue@gmail.com</v>
          </cell>
          <cell r="N258" t="str">
            <v>SRD</v>
          </cell>
          <cell r="O258" t="str">
            <v>Externado</v>
          </cell>
          <cell r="P258" t="str">
            <v>Media jornada</v>
          </cell>
          <cell r="Q258" t="str">
            <v>Trabajo infantil</v>
          </cell>
          <cell r="R258"/>
          <cell r="S258" t="str">
            <v>0359-2019</v>
          </cell>
          <cell r="T258">
            <v>45</v>
          </cell>
          <cell r="U258"/>
          <cell r="V258">
            <v>43815</v>
          </cell>
          <cell r="W258">
            <v>44196</v>
          </cell>
          <cell r="X258">
            <v>243469305</v>
          </cell>
          <cell r="Y258" t="str">
            <v>Wilfrido Castilla Camargo</v>
          </cell>
        </row>
        <row r="259">
          <cell r="B259" t="str">
            <v>13-66-258</v>
          </cell>
          <cell r="C259" t="str">
            <v>Bolívar</v>
          </cell>
          <cell r="D259" t="str">
            <v>Corporación Hogares Crea de Colombia</v>
          </cell>
          <cell r="E259" t="str">
            <v>800080212-9</v>
          </cell>
          <cell r="F259" t="str">
            <v>Miguel Desmoineaux Romero</v>
          </cell>
          <cell r="G259" t="str">
            <v>-</v>
          </cell>
          <cell r="H259" t="str">
            <v>Carrera 14 No. 49-17 Barrio Torices</v>
          </cell>
          <cell r="I259" t="str">
            <v>Cartagena</v>
          </cell>
          <cell r="J259" t="str">
            <v>Historico y del caribe Norte</v>
          </cell>
          <cell r="K259" t="str">
            <v>6665787 - 6561029</v>
          </cell>
          <cell r="L259"/>
          <cell r="M259" t="str">
            <v>mdr@med.com.co</v>
          </cell>
          <cell r="N259" t="str">
            <v>SRD</v>
          </cell>
          <cell r="O259" t="str">
            <v>Internado</v>
          </cell>
          <cell r="P259"/>
          <cell r="Q259" t="str">
            <v>Consumo SPA</v>
          </cell>
          <cell r="R259"/>
          <cell r="S259" t="str">
            <v>0360-2019</v>
          </cell>
          <cell r="T259">
            <v>20</v>
          </cell>
          <cell r="U259"/>
          <cell r="V259">
            <v>43815</v>
          </cell>
          <cell r="W259">
            <v>44196</v>
          </cell>
          <cell r="X259">
            <v>296093670</v>
          </cell>
          <cell r="Y259" t="str">
            <v>Ivonne Esquivia</v>
          </cell>
        </row>
        <row r="260">
          <cell r="B260" t="str">
            <v>13-189-259</v>
          </cell>
          <cell r="C260" t="str">
            <v>Bolívar</v>
          </cell>
          <cell r="D260" t="str">
            <v>Fundación semillas de esperanza - FUNDASEM</v>
          </cell>
          <cell r="E260" t="str">
            <v>806005728-1</v>
          </cell>
          <cell r="F260" t="str">
            <v>Martha Guitierrez Lanuzzi</v>
          </cell>
          <cell r="G260" t="str">
            <v>-</v>
          </cell>
          <cell r="H260" t="str">
            <v>Calle 48 No. 14-38 Barrio Torices</v>
          </cell>
          <cell r="I260" t="str">
            <v>Cartagena</v>
          </cell>
          <cell r="J260" t="str">
            <v>Historico y del caribe Norte</v>
          </cell>
          <cell r="K260"/>
          <cell r="L260">
            <v>3008149846</v>
          </cell>
          <cell r="M260" t="str">
            <v>fundasem.cartagena@gmail.com</v>
          </cell>
          <cell r="N260" t="str">
            <v>SRD</v>
          </cell>
          <cell r="O260" t="str">
            <v>Externado</v>
          </cell>
          <cell r="P260" t="str">
            <v>Media jornada</v>
          </cell>
          <cell r="Q260" t="str">
            <v>Trabajo infantil</v>
          </cell>
          <cell r="R260"/>
          <cell r="S260" t="str">
            <v>0361-2019</v>
          </cell>
          <cell r="T260">
            <v>50</v>
          </cell>
          <cell r="U260"/>
          <cell r="V260">
            <v>43815</v>
          </cell>
          <cell r="W260">
            <v>44196</v>
          </cell>
          <cell r="X260">
            <v>270521450</v>
          </cell>
          <cell r="Y260" t="str">
            <v>Ivonne Esquivia</v>
          </cell>
        </row>
        <row r="261">
          <cell r="B261" t="str">
            <v>13-115-260</v>
          </cell>
          <cell r="C261" t="str">
            <v>Bolívar</v>
          </cell>
          <cell r="D261" t="str">
            <v>Fundación Dignitas</v>
          </cell>
          <cell r="E261" t="str">
            <v>900843968-6</v>
          </cell>
          <cell r="F261" t="str">
            <v>Quellys Rodriguez Zuñiga</v>
          </cell>
          <cell r="G261" t="str">
            <v>-</v>
          </cell>
          <cell r="H261" t="str">
            <v>Carrera 17 No. 71-25 Barrio Daniel Lemaitre</v>
          </cell>
          <cell r="I261" t="str">
            <v>Cartagena</v>
          </cell>
          <cell r="J261" t="str">
            <v>Historico y del caribe Norte</v>
          </cell>
          <cell r="K261"/>
          <cell r="L261">
            <v>3145944383</v>
          </cell>
          <cell r="M261" t="str">
            <v>fdignitas@gmail.com</v>
          </cell>
          <cell r="N261" t="str">
            <v>SRD</v>
          </cell>
          <cell r="O261" t="str">
            <v>Intervención de apoyo - Apoyo psicosocial</v>
          </cell>
          <cell r="P261"/>
          <cell r="Q261" t="str">
            <v>Violencia sexual</v>
          </cell>
          <cell r="R261"/>
          <cell r="S261" t="str">
            <v>0365-2019</v>
          </cell>
          <cell r="T261">
            <v>35</v>
          </cell>
          <cell r="U261"/>
          <cell r="V261">
            <v>43815</v>
          </cell>
          <cell r="W261">
            <v>44196</v>
          </cell>
          <cell r="X261">
            <v>92385825</v>
          </cell>
          <cell r="Y261" t="str">
            <v>Ivonne Esquivia</v>
          </cell>
        </row>
        <row r="262">
          <cell r="B262" t="str">
            <v>13-183-261</v>
          </cell>
          <cell r="C262" t="str">
            <v>Bolívar</v>
          </cell>
          <cell r="D262" t="str">
            <v>Fundación Renacer</v>
          </cell>
          <cell r="E262" t="str">
            <v>800230838-3</v>
          </cell>
          <cell r="F262" t="str">
            <v>Luz Estella Cardenas Ovalle</v>
          </cell>
          <cell r="G262" t="str">
            <v>-</v>
          </cell>
          <cell r="H262" t="str">
            <v>Calle Simon Bossa No. 25-27 - Barrio Bruselas</v>
          </cell>
          <cell r="I262" t="str">
            <v>Cartagena</v>
          </cell>
          <cell r="J262" t="str">
            <v>Historico y del caribe Norte</v>
          </cell>
          <cell r="K262"/>
          <cell r="L262">
            <v>3112363592</v>
          </cell>
          <cell r="M262" t="str">
            <v>funrenacercgta@hotmail.com</v>
          </cell>
          <cell r="N262" t="str">
            <v>SRD</v>
          </cell>
          <cell r="O262" t="str">
            <v>Externado</v>
          </cell>
          <cell r="P262" t="str">
            <v>Media jornada</v>
          </cell>
          <cell r="Q262" t="str">
            <v>Vulneración</v>
          </cell>
          <cell r="R262"/>
          <cell r="S262" t="str">
            <v>0366-2019</v>
          </cell>
          <cell r="T262">
            <v>80</v>
          </cell>
          <cell r="U262"/>
          <cell r="V262">
            <v>43815</v>
          </cell>
          <cell r="W262">
            <v>44196</v>
          </cell>
          <cell r="X262">
            <v>432834320</v>
          </cell>
          <cell r="Y262" t="str">
            <v>Ivonne Esquivia</v>
          </cell>
        </row>
        <row r="263">
          <cell r="B263" t="str">
            <v>13-132-262</v>
          </cell>
          <cell r="C263" t="str">
            <v>Bolívar</v>
          </cell>
          <cell r="D263" t="str">
            <v>Fundación hogares Claret</v>
          </cell>
          <cell r="E263" t="str">
            <v>800098983-8</v>
          </cell>
          <cell r="F263" t="str">
            <v>Padre Hernan Montoya Cadavid</v>
          </cell>
          <cell r="G263" t="str">
            <v>-</v>
          </cell>
          <cell r="H263" t="str">
            <v>Carrera 15 No. 22-284 Urbanizacion La Granja</v>
          </cell>
          <cell r="I263" t="str">
            <v>Turbaco</v>
          </cell>
          <cell r="J263" t="str">
            <v>Turbaco</v>
          </cell>
          <cell r="K263">
            <v>6698659</v>
          </cell>
          <cell r="L263"/>
          <cell r="M263" t="str">
            <v>Nuevavida.turbaco@fundacionhogaresclaret.org</v>
          </cell>
          <cell r="N263" t="str">
            <v>SRPA</v>
          </cell>
          <cell r="O263" t="str">
            <v>Centro de atención especializada</v>
          </cell>
          <cell r="P263"/>
          <cell r="Q263" t="str">
            <v>SRPA</v>
          </cell>
          <cell r="R263"/>
          <cell r="S263" t="str">
            <v>0340-2019</v>
          </cell>
          <cell r="T263">
            <v>100</v>
          </cell>
          <cell r="U263"/>
          <cell r="V263">
            <v>43815</v>
          </cell>
          <cell r="W263">
            <v>44196</v>
          </cell>
          <cell r="X263">
            <v>2185007400</v>
          </cell>
          <cell r="Y263" t="str">
            <v>Josefa Marina Barros De La Hoz</v>
          </cell>
        </row>
        <row r="264">
          <cell r="B264" t="str">
            <v>13-132-263</v>
          </cell>
          <cell r="C264" t="str">
            <v>Bolívar</v>
          </cell>
          <cell r="D264" t="str">
            <v>Fundación hogares Claret</v>
          </cell>
          <cell r="E264" t="str">
            <v>800098983-8</v>
          </cell>
          <cell r="F264" t="str">
            <v>Padre Hernan Montoya Cadavid</v>
          </cell>
          <cell r="G264" t="str">
            <v>-</v>
          </cell>
          <cell r="H264" t="str">
            <v>Carrera 15 No. 22-284 Urbanizacion La Granja</v>
          </cell>
          <cell r="I264" t="str">
            <v>Turbaco</v>
          </cell>
          <cell r="J264" t="str">
            <v>Turbaco</v>
          </cell>
          <cell r="K264">
            <v>6698659</v>
          </cell>
          <cell r="L264"/>
          <cell r="M264" t="str">
            <v>Nuevavida.turbaco@fundacionhogaresclaret.org</v>
          </cell>
          <cell r="N264" t="str">
            <v>SRPA</v>
          </cell>
          <cell r="O264" t="str">
            <v>Centro de internamiento preventivo</v>
          </cell>
          <cell r="P264"/>
          <cell r="Q264" t="str">
            <v>SRPA</v>
          </cell>
          <cell r="R264"/>
          <cell r="S264" t="str">
            <v>0341-2019</v>
          </cell>
          <cell r="T264">
            <v>30</v>
          </cell>
          <cell r="U264"/>
          <cell r="V264">
            <v>43815</v>
          </cell>
          <cell r="W264">
            <v>44196</v>
          </cell>
          <cell r="X264">
            <v>654008925</v>
          </cell>
          <cell r="Y264" t="str">
            <v>Josefa Marina Barros De La Hoz</v>
          </cell>
        </row>
        <row r="265">
          <cell r="B265" t="str">
            <v>13-201-264</v>
          </cell>
          <cell r="C265" t="str">
            <v>Bolívar</v>
          </cell>
          <cell r="D265" t="str">
            <v>Fundación Talid</v>
          </cell>
          <cell r="E265" t="str">
            <v>806011246-6</v>
          </cell>
          <cell r="F265" t="str">
            <v>Raul Antonio Varela Contreras</v>
          </cell>
          <cell r="G265" t="str">
            <v>-</v>
          </cell>
          <cell r="H265" t="str">
            <v>Carrera 29 No. 2-75 Plan Parejo Sector el Valle</v>
          </cell>
          <cell r="I265" t="str">
            <v>Turbaco</v>
          </cell>
          <cell r="J265" t="str">
            <v>Turbaco</v>
          </cell>
          <cell r="K265"/>
          <cell r="L265">
            <v>3157314122</v>
          </cell>
          <cell r="M265" t="str">
            <v>fundatalid@gmail.com</v>
          </cell>
          <cell r="N265" t="str">
            <v>SRPA</v>
          </cell>
          <cell r="O265" t="str">
            <v>Internado RAJ</v>
          </cell>
          <cell r="P265"/>
          <cell r="Q265" t="str">
            <v>RAJ</v>
          </cell>
          <cell r="R265"/>
          <cell r="S265" t="str">
            <v>0342-2019</v>
          </cell>
          <cell r="T265">
            <v>25</v>
          </cell>
          <cell r="U265"/>
          <cell r="V265">
            <v>43815</v>
          </cell>
          <cell r="W265">
            <v>44196</v>
          </cell>
          <cell r="X265">
            <v>423125637.5</v>
          </cell>
          <cell r="Y265" t="str">
            <v>Josefa Marina Barros De La Hoz</v>
          </cell>
        </row>
        <row r="266">
          <cell r="B266" t="str">
            <v>13-103-265</v>
          </cell>
          <cell r="C266" t="str">
            <v>Bolívar</v>
          </cell>
          <cell r="D266" t="str">
            <v>Fundación construyendo ciudad</v>
          </cell>
          <cell r="E266" t="str">
            <v>802023643-4</v>
          </cell>
          <cell r="F266" t="str">
            <v>Gicella Molina Gomez</v>
          </cell>
          <cell r="G266" t="str">
            <v>-</v>
          </cell>
          <cell r="H266" t="str">
            <v>Calle 30B No. 78-116 Barrio Santa Mónica</v>
          </cell>
          <cell r="I266" t="str">
            <v>Cartagena</v>
          </cell>
          <cell r="J266" t="str">
            <v>Industrial y de la Bahia</v>
          </cell>
          <cell r="K266"/>
          <cell r="L266">
            <v>3217868263</v>
          </cell>
          <cell r="M266" t="str">
            <v>fundacionconstruyendociudad@hotmail.com</v>
          </cell>
          <cell r="N266" t="str">
            <v>SRPA</v>
          </cell>
          <cell r="O266" t="str">
            <v>Semicerrado externado</v>
          </cell>
          <cell r="P266" t="str">
            <v>Jornada completa</v>
          </cell>
          <cell r="Q266" t="str">
            <v>SRPA</v>
          </cell>
          <cell r="R266"/>
          <cell r="S266" t="str">
            <v>0350-2019</v>
          </cell>
          <cell r="T266">
            <v>25</v>
          </cell>
          <cell r="U266"/>
          <cell r="V266">
            <v>43815</v>
          </cell>
          <cell r="W266">
            <v>44196</v>
          </cell>
          <cell r="X266">
            <v>244365563</v>
          </cell>
          <cell r="Y266" t="str">
            <v>Martha Ligia Caro Garcia</v>
          </cell>
        </row>
        <row r="267">
          <cell r="B267" t="str">
            <v>13-201-266</v>
          </cell>
          <cell r="C267" t="str">
            <v>Bolívar</v>
          </cell>
          <cell r="D267" t="str">
            <v>Fundación Talid</v>
          </cell>
          <cell r="E267" t="str">
            <v>806011246-6</v>
          </cell>
          <cell r="F267" t="str">
            <v>Raul Antonio Varela Contreras</v>
          </cell>
          <cell r="G267" t="str">
            <v>-</v>
          </cell>
          <cell r="H267" t="str">
            <v>Calle 43 No. 17-53 Barrio Torices</v>
          </cell>
          <cell r="I267" t="str">
            <v>Cartagena</v>
          </cell>
          <cell r="J267" t="str">
            <v>Historico y del caribe Norte</v>
          </cell>
          <cell r="K267">
            <v>6435858</v>
          </cell>
          <cell r="L267"/>
          <cell r="M267" t="str">
            <v>fundatalid@gmail.com</v>
          </cell>
          <cell r="N267" t="str">
            <v>SRPA</v>
          </cell>
          <cell r="O267" t="str">
            <v>Externado RAJ</v>
          </cell>
          <cell r="P267" t="str">
            <v>Jornada completa</v>
          </cell>
          <cell r="Q267" t="str">
            <v>RAJ</v>
          </cell>
          <cell r="R267"/>
          <cell r="S267" t="str">
            <v>0357-2019</v>
          </cell>
          <cell r="T267">
            <v>20</v>
          </cell>
          <cell r="U267"/>
          <cell r="V267">
            <v>43815</v>
          </cell>
          <cell r="W267">
            <v>44196</v>
          </cell>
          <cell r="X267">
            <v>195492450</v>
          </cell>
          <cell r="Y267" t="str">
            <v>Ivonne Esquivia</v>
          </cell>
        </row>
        <row r="268">
          <cell r="B268" t="str">
            <v>13-201-267</v>
          </cell>
          <cell r="C268" t="str">
            <v>Bolívar</v>
          </cell>
          <cell r="D268" t="str">
            <v>Fundación Talid</v>
          </cell>
          <cell r="E268" t="str">
            <v>806011246-6</v>
          </cell>
          <cell r="F268" t="str">
            <v>Raul Antonio Varela Contreras</v>
          </cell>
          <cell r="G268" t="str">
            <v>-</v>
          </cell>
          <cell r="H268" t="str">
            <v>Calle 29 No. 28-41 Barrio Zaragocilla</v>
          </cell>
          <cell r="I268" t="str">
            <v>Cartagena</v>
          </cell>
          <cell r="J268" t="str">
            <v>Historico y del caribe Norte</v>
          </cell>
          <cell r="K268">
            <v>6698659</v>
          </cell>
          <cell r="L268"/>
          <cell r="M268" t="str">
            <v>fundatalid@gmail.com</v>
          </cell>
          <cell r="N268" t="str">
            <v>SRPA</v>
          </cell>
          <cell r="O268" t="str">
            <v>Intervención de apoyo RAJ</v>
          </cell>
          <cell r="P268"/>
          <cell r="Q268" t="str">
            <v>RAJ</v>
          </cell>
          <cell r="R268"/>
          <cell r="S268" t="str">
            <v>0358-2019</v>
          </cell>
          <cell r="T268">
            <v>10</v>
          </cell>
          <cell r="U268"/>
          <cell r="V268">
            <v>43815</v>
          </cell>
          <cell r="W268">
            <v>44196</v>
          </cell>
          <cell r="X268">
            <v>36559475</v>
          </cell>
          <cell r="Y268" t="str">
            <v>Ivonne Esquivia</v>
          </cell>
        </row>
        <row r="269">
          <cell r="B269" t="str">
            <v>13-201-268</v>
          </cell>
          <cell r="C269" t="str">
            <v>Bolívar</v>
          </cell>
          <cell r="D269" t="str">
            <v>Fundación Talid</v>
          </cell>
          <cell r="E269" t="str">
            <v>806011246-6</v>
          </cell>
          <cell r="F269" t="str">
            <v>Raul Antonio Varela Contreras</v>
          </cell>
          <cell r="G269" t="str">
            <v>-</v>
          </cell>
          <cell r="H269" t="str">
            <v>Calle 29 No. 28-41 Barrio Zaragocilla</v>
          </cell>
          <cell r="I269" t="str">
            <v>Cartagena</v>
          </cell>
          <cell r="J269" t="str">
            <v>Historico y del caribe Norte</v>
          </cell>
          <cell r="K269">
            <v>6698659</v>
          </cell>
          <cell r="L269"/>
          <cell r="M269" t="str">
            <v>fundatalid@gmail.com</v>
          </cell>
          <cell r="N269" t="str">
            <v>SRPA</v>
          </cell>
          <cell r="O269" t="str">
            <v>Libertad vigilada – asistida</v>
          </cell>
          <cell r="P269"/>
          <cell r="Q269" t="str">
            <v>SRPA</v>
          </cell>
          <cell r="R269"/>
          <cell r="S269" t="str">
            <v>0362-2019</v>
          </cell>
          <cell r="T269">
            <v>65</v>
          </cell>
          <cell r="U269"/>
          <cell r="V269">
            <v>43815</v>
          </cell>
          <cell r="W269">
            <v>44196</v>
          </cell>
          <cell r="X269">
            <v>310926167.5</v>
          </cell>
          <cell r="Y269" t="str">
            <v>Ivonne Esquivia</v>
          </cell>
        </row>
        <row r="270">
          <cell r="B270" t="str">
            <v>13-201-269</v>
          </cell>
          <cell r="C270" t="str">
            <v>Bolívar</v>
          </cell>
          <cell r="D270" t="str">
            <v>Fundación Talid</v>
          </cell>
          <cell r="E270" t="str">
            <v>806011246-6</v>
          </cell>
          <cell r="F270" t="str">
            <v>Raul Antonio Varela Contreras</v>
          </cell>
          <cell r="G270" t="str">
            <v>-</v>
          </cell>
          <cell r="H270" t="str">
            <v>Calle 29 No. 28-41 Barrio Zaragocilla</v>
          </cell>
          <cell r="I270" t="str">
            <v>Cartagena</v>
          </cell>
          <cell r="J270" t="str">
            <v>Historico y del caribe Norte</v>
          </cell>
          <cell r="K270">
            <v>6698659</v>
          </cell>
          <cell r="L270"/>
          <cell r="M270" t="str">
            <v>fundatalid@gmail.com</v>
          </cell>
          <cell r="N270" t="str">
            <v>SRPA</v>
          </cell>
          <cell r="O270" t="str">
            <v>Centro de internamiento preventivo</v>
          </cell>
          <cell r="P270"/>
          <cell r="Q270" t="str">
            <v>SRPA</v>
          </cell>
          <cell r="R270"/>
          <cell r="S270" t="str">
            <v>0363-2019</v>
          </cell>
          <cell r="T270">
            <v>10</v>
          </cell>
          <cell r="U270"/>
          <cell r="V270">
            <v>43815</v>
          </cell>
          <cell r="W270">
            <v>44196</v>
          </cell>
          <cell r="X270">
            <v>218002975</v>
          </cell>
          <cell r="Y270" t="str">
            <v>Ivonne Esquivia</v>
          </cell>
        </row>
        <row r="271">
          <cell r="B271" t="str">
            <v>13-201-270</v>
          </cell>
          <cell r="C271" t="str">
            <v>Bolívar</v>
          </cell>
          <cell r="D271" t="str">
            <v>Fundación Talid</v>
          </cell>
          <cell r="E271" t="str">
            <v>806011246-6</v>
          </cell>
          <cell r="F271" t="str">
            <v>Raul Antonio Varela Contreras</v>
          </cell>
          <cell r="G271" t="str">
            <v>-</v>
          </cell>
          <cell r="H271" t="str">
            <v>Calle 29 No. 28-41 Barrio Zaragocilla</v>
          </cell>
          <cell r="I271" t="str">
            <v>Cartagena</v>
          </cell>
          <cell r="J271" t="str">
            <v>Historico y del caribe Norte</v>
          </cell>
          <cell r="K271">
            <v>6698659</v>
          </cell>
          <cell r="L271"/>
          <cell r="M271" t="str">
            <v>fundatalid@gmail.com</v>
          </cell>
          <cell r="N271" t="str">
            <v>SRPA</v>
          </cell>
          <cell r="O271" t="str">
            <v>Centro transitorio</v>
          </cell>
          <cell r="P271"/>
          <cell r="Q271" t="str">
            <v>SRPA</v>
          </cell>
          <cell r="R271"/>
          <cell r="S271" t="str">
            <v>0364-2019</v>
          </cell>
          <cell r="T271">
            <v>2</v>
          </cell>
          <cell r="U271"/>
          <cell r="V271">
            <v>43815</v>
          </cell>
          <cell r="W271">
            <v>44196</v>
          </cell>
          <cell r="X271">
            <v>40634290</v>
          </cell>
          <cell r="Y271" t="str">
            <v>Ivonne Esquivia</v>
          </cell>
        </row>
        <row r="272">
          <cell r="B272" t="str">
            <v>15-4-271</v>
          </cell>
          <cell r="C272" t="str">
            <v>Boyacá</v>
          </cell>
          <cell r="D272" t="str">
            <v>Amparo juvenil de Chiquinquirá</v>
          </cell>
          <cell r="E272" t="str">
            <v>891800889-6</v>
          </cell>
          <cell r="F272" t="str">
            <v>Raul Ospina Ospina</v>
          </cell>
          <cell r="G272" t="str">
            <v>-</v>
          </cell>
          <cell r="H272" t="str">
            <v>Calle 28 No. 11-03</v>
          </cell>
          <cell r="I272" t="str">
            <v>Chiquinquirá</v>
          </cell>
          <cell r="J272" t="str">
            <v>Chiquinquirá</v>
          </cell>
          <cell r="K272">
            <v>7262081</v>
          </cell>
          <cell r="L272">
            <v>3138152613</v>
          </cell>
          <cell r="M272" t="str">
            <v>amparojuvenil73@yahoo.es</v>
          </cell>
          <cell r="N272" t="str">
            <v>SRD</v>
          </cell>
          <cell r="O272" t="str">
            <v>Internado</v>
          </cell>
          <cell r="P272"/>
          <cell r="Q272" t="str">
            <v>Vulneración</v>
          </cell>
          <cell r="R272"/>
          <cell r="S272">
            <v>353</v>
          </cell>
          <cell r="T272">
            <v>30</v>
          </cell>
          <cell r="U272"/>
          <cell r="V272">
            <v>43815</v>
          </cell>
          <cell r="W272">
            <v>44135</v>
          </cell>
          <cell r="X272">
            <v>444140505</v>
          </cell>
          <cell r="Y272" t="str">
            <v>Mariana Cantor</v>
          </cell>
        </row>
        <row r="273">
          <cell r="B273" t="str">
            <v>15-107-272</v>
          </cell>
          <cell r="C273" t="str">
            <v>Boyacá</v>
          </cell>
          <cell r="D273" t="str">
            <v>Fundación de asociados pro discapacitados - ASPRODIS</v>
          </cell>
          <cell r="E273" t="str">
            <v>891801502-6</v>
          </cell>
          <cell r="F273" t="str">
            <v>Blanca Inés Samudio Garzón</v>
          </cell>
          <cell r="G273" t="str">
            <v>-</v>
          </cell>
          <cell r="H273" t="str">
            <v>Carrera 10 No. 1-80 sur</v>
          </cell>
          <cell r="I273" t="str">
            <v>Chiquinquirá</v>
          </cell>
          <cell r="J273" t="str">
            <v>Chiquinquirá</v>
          </cell>
          <cell r="K273">
            <v>7262631</v>
          </cell>
          <cell r="L273">
            <v>3103495594</v>
          </cell>
          <cell r="M273" t="str">
            <v xml:space="preserve">asproint@yahoo.es    
</v>
          </cell>
          <cell r="N273" t="str">
            <v>SRD</v>
          </cell>
          <cell r="O273" t="str">
            <v>Internado</v>
          </cell>
          <cell r="P273"/>
          <cell r="Q273" t="str">
            <v>Discapacidad</v>
          </cell>
          <cell r="R273" t="str">
            <v>Intelectual</v>
          </cell>
          <cell r="S273">
            <v>354</v>
          </cell>
          <cell r="T273">
            <v>70</v>
          </cell>
          <cell r="U273"/>
          <cell r="V273">
            <v>43815</v>
          </cell>
          <cell r="W273">
            <v>44135</v>
          </cell>
          <cell r="X273">
            <v>1188876185</v>
          </cell>
          <cell r="Y273" t="str">
            <v>Lilia Esperanza Salinas</v>
          </cell>
        </row>
        <row r="274">
          <cell r="B274" t="str">
            <v>15-29-273</v>
          </cell>
          <cell r="C274" t="str">
            <v>Boyacá</v>
          </cell>
          <cell r="D274" t="str">
            <v>Casa hogar madre Elisa siervas de la madre de Dios</v>
          </cell>
          <cell r="E274" t="str">
            <v>891801167-1</v>
          </cell>
          <cell r="F274" t="str">
            <v>Claudia Maria Vasquez Castro</v>
          </cell>
          <cell r="G274" t="str">
            <v>-</v>
          </cell>
          <cell r="H274" t="str">
            <v>Calle 21 No. 11-08</v>
          </cell>
          <cell r="I274" t="str">
            <v>Tunja</v>
          </cell>
          <cell r="J274" t="str">
            <v>Tunja 2</v>
          </cell>
          <cell r="K274">
            <v>7423387</v>
          </cell>
          <cell r="L274">
            <v>3118547603</v>
          </cell>
          <cell r="M274" t="str">
            <v>hogarmadreelisa@hotmail.com</v>
          </cell>
          <cell r="N274" t="str">
            <v>SRD</v>
          </cell>
          <cell r="O274" t="str">
            <v>Internado</v>
          </cell>
          <cell r="P274"/>
          <cell r="Q274" t="str">
            <v>Vulneración</v>
          </cell>
          <cell r="R274"/>
          <cell r="S274">
            <v>355</v>
          </cell>
          <cell r="T274">
            <v>30</v>
          </cell>
          <cell r="U274"/>
          <cell r="V274">
            <v>43815</v>
          </cell>
          <cell r="W274">
            <v>44135</v>
          </cell>
          <cell r="X274">
            <v>444140505</v>
          </cell>
          <cell r="Y274" t="str">
            <v>Oliverio Castañeda</v>
          </cell>
        </row>
        <row r="275">
          <cell r="B275" t="str">
            <v>15-87-274</v>
          </cell>
          <cell r="C275" t="str">
            <v>Boyacá</v>
          </cell>
          <cell r="D275" t="str">
            <v>Fundación Baudilio Acero</v>
          </cell>
          <cell r="E275" t="str">
            <v>891855180-1</v>
          </cell>
          <cell r="F275" t="str">
            <v>Florangela Chaparro Viuda De Lopez</v>
          </cell>
          <cell r="G275" t="str">
            <v>-</v>
          </cell>
          <cell r="H275" t="str">
            <v>Carrera 11 calle 2 sur</v>
          </cell>
          <cell r="I275" t="str">
            <v>Sogamoso</v>
          </cell>
          <cell r="J275" t="str">
            <v>Sogamoso</v>
          </cell>
          <cell r="K275">
            <v>7703478</v>
          </cell>
          <cell r="L275">
            <v>3142797139</v>
          </cell>
          <cell r="M275" t="str">
            <v>fundacionfbasog@gmail.com</v>
          </cell>
          <cell r="N275" t="str">
            <v>SRD</v>
          </cell>
          <cell r="O275" t="str">
            <v>Internado</v>
          </cell>
          <cell r="P275"/>
          <cell r="Q275" t="str">
            <v>Vulneración</v>
          </cell>
          <cell r="R275"/>
          <cell r="S275">
            <v>356</v>
          </cell>
          <cell r="T275">
            <v>30</v>
          </cell>
          <cell r="U275"/>
          <cell r="V275">
            <v>43814</v>
          </cell>
          <cell r="W275">
            <v>44135</v>
          </cell>
          <cell r="X275">
            <v>444140505</v>
          </cell>
          <cell r="Y275" t="str">
            <v>Magda Rocio Morantes</v>
          </cell>
        </row>
        <row r="276">
          <cell r="B276" t="str">
            <v>15-231-275</v>
          </cell>
          <cell r="C276" t="str">
            <v>Boyacá</v>
          </cell>
          <cell r="D276" t="str">
            <v>Orden de los clérigos regulares somascos</v>
          </cell>
          <cell r="E276" t="str">
            <v>860027139-2</v>
          </cell>
          <cell r="F276" t="str">
            <v>Jenaro Antonio Espitia Ordoñez</v>
          </cell>
          <cell r="G276" t="str">
            <v>Centro juvenil Emiliani</v>
          </cell>
          <cell r="H276" t="str">
            <v>Carrera 3 No. 59-82</v>
          </cell>
          <cell r="I276" t="str">
            <v>Tunja</v>
          </cell>
          <cell r="J276" t="str">
            <v>Tunja 2</v>
          </cell>
          <cell r="K276">
            <v>7457108</v>
          </cell>
          <cell r="L276">
            <v>3132954451</v>
          </cell>
          <cell r="M276" t="str">
            <v>somascostunja@gmail.com</v>
          </cell>
          <cell r="N276" t="str">
            <v>SRD</v>
          </cell>
          <cell r="O276" t="str">
            <v>Internado</v>
          </cell>
          <cell r="P276"/>
          <cell r="Q276" t="str">
            <v>Vulneración</v>
          </cell>
          <cell r="R276"/>
          <cell r="S276">
            <v>359</v>
          </cell>
          <cell r="T276">
            <v>40</v>
          </cell>
          <cell r="U276"/>
          <cell r="V276">
            <v>43816</v>
          </cell>
          <cell r="W276">
            <v>44135</v>
          </cell>
          <cell r="X276">
            <v>592187340</v>
          </cell>
          <cell r="Y276" t="str">
            <v>Oliverio Castañeda</v>
          </cell>
        </row>
        <row r="277">
          <cell r="B277" t="str">
            <v>15-84-276</v>
          </cell>
          <cell r="C277" t="str">
            <v>Boyacá</v>
          </cell>
          <cell r="D277" t="str">
            <v>Fundación amparo de niños</v>
          </cell>
          <cell r="E277" t="str">
            <v>891800277-9</v>
          </cell>
          <cell r="F277" t="str">
            <v>Sor Maria Nubia Quintero Quintero</v>
          </cell>
          <cell r="G277" t="str">
            <v>-</v>
          </cell>
          <cell r="H277" t="str">
            <v>Avenida circunvalar calle 17-18 este</v>
          </cell>
          <cell r="I277" t="str">
            <v>Tunja</v>
          </cell>
          <cell r="J277" t="str">
            <v>Tunja 2</v>
          </cell>
          <cell r="K277"/>
          <cell r="L277">
            <v>3124784752</v>
          </cell>
          <cell r="M277" t="str">
            <v>amparodelnino@hotmail.com</v>
          </cell>
          <cell r="N277" t="str">
            <v>SRD</v>
          </cell>
          <cell r="O277" t="str">
            <v>Internado</v>
          </cell>
          <cell r="P277"/>
          <cell r="Q277" t="str">
            <v>Vulneración</v>
          </cell>
          <cell r="R277"/>
          <cell r="S277">
            <v>360</v>
          </cell>
          <cell r="T277">
            <v>40</v>
          </cell>
          <cell r="U277"/>
          <cell r="V277">
            <v>43813</v>
          </cell>
          <cell r="W277">
            <v>44135</v>
          </cell>
          <cell r="X277">
            <v>592187340</v>
          </cell>
          <cell r="Y277" t="str">
            <v>Oliverio Castañeda</v>
          </cell>
        </row>
        <row r="278">
          <cell r="B278" t="str">
            <v>15-84-277</v>
          </cell>
          <cell r="C278" t="str">
            <v>Boyacá</v>
          </cell>
          <cell r="D278" t="str">
            <v>Fundación amparo de niños</v>
          </cell>
          <cell r="E278" t="str">
            <v>891800277-9</v>
          </cell>
          <cell r="F278" t="str">
            <v>Sor Maria Nubia Quintero Quintero</v>
          </cell>
          <cell r="G278" t="str">
            <v>-</v>
          </cell>
          <cell r="H278" t="str">
            <v>Avenida circunvalar calle 17-18 este</v>
          </cell>
          <cell r="I278" t="str">
            <v>Tunja</v>
          </cell>
          <cell r="J278" t="str">
            <v>Tunja 2</v>
          </cell>
          <cell r="K278"/>
          <cell r="L278">
            <v>3124784752</v>
          </cell>
          <cell r="M278" t="str">
            <v>amparodelnino@hotmail.com</v>
          </cell>
          <cell r="N278" t="str">
            <v>SRD</v>
          </cell>
          <cell r="O278" t="str">
            <v>Internado</v>
          </cell>
          <cell r="P278"/>
          <cell r="Q278" t="str">
            <v>Gestantes</v>
          </cell>
          <cell r="R278"/>
          <cell r="S278">
            <v>360</v>
          </cell>
          <cell r="T278">
            <v>34</v>
          </cell>
          <cell r="U278"/>
          <cell r="V278"/>
          <cell r="W278"/>
          <cell r="X278">
            <v>509229730</v>
          </cell>
          <cell r="Y278" t="str">
            <v>Oliverio Castañeda</v>
          </cell>
        </row>
        <row r="279">
          <cell r="B279" t="str">
            <v>15-137-278</v>
          </cell>
          <cell r="C279" t="str">
            <v>Boyacá</v>
          </cell>
          <cell r="D279" t="str">
            <v>Fundación investigación, tecnología, educación y desarrollo regional integral y sostenible - ITEDRIS</v>
          </cell>
          <cell r="E279" t="str">
            <v>820003363-7</v>
          </cell>
          <cell r="F279" t="str">
            <v>Tiberio Galán Avila</v>
          </cell>
          <cell r="G279" t="str">
            <v>Sede sur</v>
          </cell>
          <cell r="H279" t="str">
            <v>Calle 5 No. 9-08 barrio obrero</v>
          </cell>
          <cell r="I279" t="str">
            <v>Tunja</v>
          </cell>
          <cell r="J279" t="str">
            <v>Regional</v>
          </cell>
          <cell r="K279"/>
          <cell r="L279">
            <v>3185077796</v>
          </cell>
          <cell r="M279" t="str">
            <v>itedrishogarsustituto@gmail.com</v>
          </cell>
          <cell r="N279" t="str">
            <v>SRD</v>
          </cell>
          <cell r="O279" t="str">
            <v>Hogar sustituto entidad</v>
          </cell>
          <cell r="P279"/>
          <cell r="Q279" t="str">
            <v>Vulneración - Discapacidad</v>
          </cell>
          <cell r="R279"/>
          <cell r="S279">
            <v>362</v>
          </cell>
          <cell r="T279">
            <v>276</v>
          </cell>
          <cell r="U279"/>
          <cell r="V279">
            <v>43815</v>
          </cell>
          <cell r="W279">
            <v>44135</v>
          </cell>
          <cell r="X279">
            <v>1655030216</v>
          </cell>
          <cell r="Y279" t="str">
            <v>Marinela Sierra</v>
          </cell>
        </row>
        <row r="280">
          <cell r="B280" t="str">
            <v>15-137-279</v>
          </cell>
          <cell r="C280" t="str">
            <v>Boyacá</v>
          </cell>
          <cell r="D280" t="str">
            <v>Fundación investigación, tecnología, educación y desarrollo regional integral y sostenible - ITEDRIS</v>
          </cell>
          <cell r="E280" t="str">
            <v>820003363-7</v>
          </cell>
          <cell r="F280" t="str">
            <v>Tiberio Galán Avila</v>
          </cell>
          <cell r="G280" t="str">
            <v>Sede sur</v>
          </cell>
          <cell r="H280" t="str">
            <v>Calle 5 No. 9-08 barrio obrero</v>
          </cell>
          <cell r="I280" t="str">
            <v>Tunja</v>
          </cell>
          <cell r="J280" t="str">
            <v>Tunja 2</v>
          </cell>
          <cell r="K280">
            <v>7423396</v>
          </cell>
          <cell r="L280">
            <v>3176809476</v>
          </cell>
          <cell r="M280" t="str">
            <v>centrodeemergenciaitedris@gmail.com</v>
          </cell>
          <cell r="N280" t="str">
            <v>SRD</v>
          </cell>
          <cell r="O280" t="str">
            <v>Centro de emergencia</v>
          </cell>
          <cell r="P280"/>
          <cell r="Q280" t="str">
            <v>Vulneración</v>
          </cell>
          <cell r="R280"/>
          <cell r="S280">
            <v>364</v>
          </cell>
          <cell r="T280">
            <v>38</v>
          </cell>
          <cell r="U280"/>
          <cell r="V280">
            <v>43815</v>
          </cell>
          <cell r="W280">
            <v>44135</v>
          </cell>
          <cell r="X280">
            <v>673874634</v>
          </cell>
          <cell r="Y280" t="str">
            <v>Oliverio Castañeda</v>
          </cell>
        </row>
        <row r="281">
          <cell r="B281" t="str">
            <v>15-84-280</v>
          </cell>
          <cell r="C281" t="str">
            <v>Boyacá</v>
          </cell>
          <cell r="D281" t="str">
            <v>Fundación amparo de niños</v>
          </cell>
          <cell r="E281" t="str">
            <v>891800277-9</v>
          </cell>
          <cell r="F281" t="str">
            <v>Sor Maria Nubia Quintero Quintero</v>
          </cell>
          <cell r="G281" t="str">
            <v>-</v>
          </cell>
          <cell r="H281" t="str">
            <v>Avenida circunvalar calle 17-18 este</v>
          </cell>
          <cell r="I281" t="str">
            <v>Tunja</v>
          </cell>
          <cell r="J281" t="str">
            <v>Tunja 2</v>
          </cell>
          <cell r="K281"/>
          <cell r="L281">
            <v>3124784752</v>
          </cell>
          <cell r="M281" t="str">
            <v>amparodelnino@hotmail.com</v>
          </cell>
          <cell r="N281" t="str">
            <v>SRD</v>
          </cell>
          <cell r="O281" t="str">
            <v>Externado</v>
          </cell>
          <cell r="P281" t="str">
            <v>Jornada completa</v>
          </cell>
          <cell r="Q281" t="str">
            <v>Vulneración</v>
          </cell>
          <cell r="R281"/>
          <cell r="S281">
            <v>365</v>
          </cell>
          <cell r="T281">
            <v>10</v>
          </cell>
          <cell r="U281"/>
          <cell r="V281">
            <v>43815</v>
          </cell>
          <cell r="W281">
            <v>44135</v>
          </cell>
          <cell r="X281">
            <v>78227930</v>
          </cell>
          <cell r="Y281" t="str">
            <v>Oliverio Castañeda</v>
          </cell>
        </row>
        <row r="282">
          <cell r="B282" t="str">
            <v>15-84-281</v>
          </cell>
          <cell r="C282" t="str">
            <v>Boyacá</v>
          </cell>
          <cell r="D282" t="str">
            <v>Fundación amparo de niños</v>
          </cell>
          <cell r="E282" t="str">
            <v>891800277-9</v>
          </cell>
          <cell r="F282" t="str">
            <v>Sor Maria Nubia Quintero Quintero</v>
          </cell>
          <cell r="G282" t="str">
            <v>-</v>
          </cell>
          <cell r="H282" t="str">
            <v>Avenida circunvalar calle 17-18 este</v>
          </cell>
          <cell r="I282" t="str">
            <v>Tunja</v>
          </cell>
          <cell r="J282" t="str">
            <v>Tunja 2</v>
          </cell>
          <cell r="K282"/>
          <cell r="L282">
            <v>3124784752</v>
          </cell>
          <cell r="M282" t="str">
            <v>amparodelnino@hotmail.com</v>
          </cell>
          <cell r="N282" t="str">
            <v>SRD</v>
          </cell>
          <cell r="O282" t="str">
            <v>Externado</v>
          </cell>
          <cell r="P282" t="str">
            <v>Media jornada</v>
          </cell>
          <cell r="Q282" t="str">
            <v>Vulneración</v>
          </cell>
          <cell r="R282"/>
          <cell r="S282">
            <v>366</v>
          </cell>
          <cell r="T282">
            <v>70</v>
          </cell>
          <cell r="U282"/>
          <cell r="V282">
            <v>43815</v>
          </cell>
          <cell r="W282">
            <v>44135</v>
          </cell>
          <cell r="X282">
            <v>378730030</v>
          </cell>
          <cell r="Y282" t="str">
            <v>Oliverio Castañeda</v>
          </cell>
        </row>
        <row r="283">
          <cell r="B283" t="str">
            <v>15-231-282</v>
          </cell>
          <cell r="C283" t="str">
            <v>Boyacá</v>
          </cell>
          <cell r="D283" t="str">
            <v>Orden de los clérigos regulares somascos</v>
          </cell>
          <cell r="E283" t="str">
            <v>860027139-2</v>
          </cell>
          <cell r="F283" t="str">
            <v>Jenaro Antonio Espitia Ordoñez</v>
          </cell>
          <cell r="G283" t="str">
            <v>Hogar san Jeronimo</v>
          </cell>
          <cell r="H283" t="str">
            <v>Carrera 11 No. 13-99</v>
          </cell>
          <cell r="I283" t="str">
            <v>Tunja</v>
          </cell>
          <cell r="J283" t="str">
            <v>Tunja 2</v>
          </cell>
          <cell r="K283">
            <v>7430378</v>
          </cell>
          <cell r="L283">
            <v>3138720565</v>
          </cell>
          <cell r="M283" t="str">
            <v>hogarsajeronimo@yanoo.es</v>
          </cell>
          <cell r="N283" t="str">
            <v>SRD</v>
          </cell>
          <cell r="O283" t="str">
            <v>Externado</v>
          </cell>
          <cell r="P283" t="str">
            <v>Jornada completa</v>
          </cell>
          <cell r="Q283" t="str">
            <v>Vulneración</v>
          </cell>
          <cell r="R283"/>
          <cell r="S283">
            <v>368</v>
          </cell>
          <cell r="T283">
            <v>25</v>
          </cell>
          <cell r="U283"/>
          <cell r="V283">
            <v>43816</v>
          </cell>
          <cell r="W283">
            <v>44135</v>
          </cell>
          <cell r="X283">
            <v>195569825</v>
          </cell>
          <cell r="Y283" t="str">
            <v>Oliverio Castañeda</v>
          </cell>
        </row>
        <row r="284">
          <cell r="B284" t="str">
            <v>15-8-283</v>
          </cell>
          <cell r="C284" t="str">
            <v>Boyacá</v>
          </cell>
          <cell r="D284" t="str">
            <v>Asociación creemos en ti</v>
          </cell>
          <cell r="E284" t="str">
            <v>830051999-1</v>
          </cell>
          <cell r="F284" t="str">
            <v>Ana Patricia Vargas Angel</v>
          </cell>
          <cell r="G284" t="str">
            <v>-</v>
          </cell>
          <cell r="H284" t="str">
            <v>Carrera 1F No. 40-195 oficina 604</v>
          </cell>
          <cell r="I284" t="str">
            <v>Tunja</v>
          </cell>
          <cell r="J284" t="str">
            <v>Tunja</v>
          </cell>
          <cell r="K284"/>
          <cell r="L284">
            <v>3114648769</v>
          </cell>
          <cell r="M284" t="str">
            <v>boyaca@asocreemosenti.org</v>
          </cell>
          <cell r="N284" t="str">
            <v>SRD</v>
          </cell>
          <cell r="O284" t="str">
            <v>Intervención de apoyo - Apoyo psicológico especializado</v>
          </cell>
          <cell r="P284"/>
          <cell r="Q284" t="str">
            <v>Violencia sexual</v>
          </cell>
          <cell r="R284"/>
          <cell r="S284">
            <v>370</v>
          </cell>
          <cell r="T284"/>
          <cell r="U284">
            <v>1152</v>
          </cell>
          <cell r="V284">
            <v>43819</v>
          </cell>
          <cell r="W284">
            <v>43890</v>
          </cell>
          <cell r="X284">
            <v>193544064</v>
          </cell>
          <cell r="Y284" t="str">
            <v>Aura Yesenia Rincón</v>
          </cell>
        </row>
        <row r="285">
          <cell r="B285" t="str">
            <v>15-8-284</v>
          </cell>
          <cell r="C285" t="str">
            <v>Boyacá</v>
          </cell>
          <cell r="D285" t="str">
            <v>Asociación creemos en ti</v>
          </cell>
          <cell r="E285" t="str">
            <v>830051999-1</v>
          </cell>
          <cell r="F285" t="str">
            <v>Ana Patricia Vargas Angel</v>
          </cell>
          <cell r="G285" t="str">
            <v>-</v>
          </cell>
          <cell r="H285" t="str">
            <v>Carrera 4 No. 21-42</v>
          </cell>
          <cell r="I285" t="str">
            <v>Puerto Boyacá</v>
          </cell>
          <cell r="J285" t="str">
            <v>Puerto Boyacá</v>
          </cell>
          <cell r="K285"/>
          <cell r="L285">
            <v>3114648769</v>
          </cell>
          <cell r="M285" t="str">
            <v>boyaca@asocreemosenti.org</v>
          </cell>
          <cell r="N285" t="str">
            <v>SRD</v>
          </cell>
          <cell r="O285" t="str">
            <v>Intervención de apoyo - Apoyo psicológico especializado</v>
          </cell>
          <cell r="P285"/>
          <cell r="Q285" t="str">
            <v>Violencia sexual</v>
          </cell>
          <cell r="R285"/>
          <cell r="S285">
            <v>370</v>
          </cell>
          <cell r="T285"/>
          <cell r="U285">
            <v>384</v>
          </cell>
          <cell r="V285"/>
          <cell r="W285"/>
          <cell r="X285">
            <v>64514688</v>
          </cell>
          <cell r="Y285" t="str">
            <v>Aura Yesenia Rincón</v>
          </cell>
        </row>
        <row r="286">
          <cell r="B286" t="str">
            <v>15-8-285</v>
          </cell>
          <cell r="C286" t="str">
            <v>Boyacá</v>
          </cell>
          <cell r="D286" t="str">
            <v>Asociación creemos en ti</v>
          </cell>
          <cell r="E286" t="str">
            <v>830051999-1</v>
          </cell>
          <cell r="F286" t="str">
            <v>Ana Patricia Vargas Angel</v>
          </cell>
          <cell r="G286" t="str">
            <v>-</v>
          </cell>
          <cell r="H286" t="str">
            <v>Calle 17 No. 7-24 piso 2</v>
          </cell>
          <cell r="I286" t="str">
            <v>Duitama</v>
          </cell>
          <cell r="J286" t="str">
            <v>Duitama</v>
          </cell>
          <cell r="K286" t="str">
            <v>2680705 Ext. 22</v>
          </cell>
          <cell r="L286">
            <v>3114648769</v>
          </cell>
          <cell r="M286" t="str">
            <v>boyaca@asocreemosenti.org</v>
          </cell>
          <cell r="N286" t="str">
            <v>SRD</v>
          </cell>
          <cell r="O286" t="str">
            <v>Intervención de apoyo - Apoyo psicológico especializado</v>
          </cell>
          <cell r="P286"/>
          <cell r="Q286" t="str">
            <v>Violencia sexual</v>
          </cell>
          <cell r="R286"/>
          <cell r="S286">
            <v>370</v>
          </cell>
          <cell r="T286"/>
          <cell r="U286">
            <v>320</v>
          </cell>
          <cell r="V286"/>
          <cell r="W286"/>
          <cell r="X286">
            <v>53762240</v>
          </cell>
          <cell r="Y286" t="str">
            <v>Aura Yesenia Rincón</v>
          </cell>
        </row>
        <row r="287">
          <cell r="B287" t="str">
            <v>15-8-286</v>
          </cell>
          <cell r="C287" t="str">
            <v>Boyacá</v>
          </cell>
          <cell r="D287" t="str">
            <v>Asociación creemos en ti</v>
          </cell>
          <cell r="E287" t="str">
            <v>830051999-1</v>
          </cell>
          <cell r="F287" t="str">
            <v>Ana Patricia Vargas Angel</v>
          </cell>
          <cell r="G287" t="str">
            <v>-</v>
          </cell>
          <cell r="H287" t="str">
            <v>Calle 11 No. 9-18</v>
          </cell>
          <cell r="I287" t="str">
            <v>Sogamoso</v>
          </cell>
          <cell r="J287" t="str">
            <v>Sogamoso</v>
          </cell>
          <cell r="K287"/>
          <cell r="L287">
            <v>3114648769</v>
          </cell>
          <cell r="M287" t="str">
            <v>boyaca@asocreemosenti.org</v>
          </cell>
          <cell r="N287" t="str">
            <v>SRD</v>
          </cell>
          <cell r="O287" t="str">
            <v>Intervención de apoyo - Apoyo psicológico especializado</v>
          </cell>
          <cell r="P287"/>
          <cell r="Q287" t="str">
            <v>Violencia sexual</v>
          </cell>
          <cell r="R287"/>
          <cell r="S287">
            <v>370</v>
          </cell>
          <cell r="T287"/>
          <cell r="U287">
            <v>288</v>
          </cell>
          <cell r="V287"/>
          <cell r="W287"/>
          <cell r="X287">
            <v>48386016</v>
          </cell>
          <cell r="Y287" t="str">
            <v>Aura Yesenia Rincón</v>
          </cell>
        </row>
        <row r="288">
          <cell r="B288" t="str">
            <v>15-8-287</v>
          </cell>
          <cell r="C288" t="str">
            <v>Boyacá</v>
          </cell>
          <cell r="D288" t="str">
            <v>Asociación creemos en ti</v>
          </cell>
          <cell r="E288" t="str">
            <v>830051999-1</v>
          </cell>
          <cell r="F288" t="str">
            <v>Ana Patricia Vargas Angel</v>
          </cell>
          <cell r="G288" t="str">
            <v>-</v>
          </cell>
          <cell r="H288" t="str">
            <v>Calle 17 No. 7-34 local 206</v>
          </cell>
          <cell r="I288" t="str">
            <v>Chiquinquirá</v>
          </cell>
          <cell r="J288" t="str">
            <v>Chiquinquirá</v>
          </cell>
          <cell r="K288"/>
          <cell r="L288">
            <v>3114648769</v>
          </cell>
          <cell r="M288" t="str">
            <v>boyaca@asocreemosenti.org</v>
          </cell>
          <cell r="N288" t="str">
            <v>SRD</v>
          </cell>
          <cell r="O288" t="str">
            <v>Intervención de apoyo - Apoyo psicológico especializado</v>
          </cell>
          <cell r="P288"/>
          <cell r="Q288" t="str">
            <v>Violencia sexual</v>
          </cell>
          <cell r="R288"/>
          <cell r="S288">
            <v>370</v>
          </cell>
          <cell r="T288"/>
          <cell r="U288">
            <v>144</v>
          </cell>
          <cell r="V288"/>
          <cell r="W288"/>
          <cell r="X288">
            <v>24193008</v>
          </cell>
          <cell r="Y288" t="str">
            <v>Aura Yesenia Rincón</v>
          </cell>
        </row>
        <row r="289">
          <cell r="B289" t="str">
            <v>15-8-288</v>
          </cell>
          <cell r="C289" t="str">
            <v>Boyacá</v>
          </cell>
          <cell r="D289" t="str">
            <v>Asociación creemos en ti</v>
          </cell>
          <cell r="E289" t="str">
            <v>830051999-1</v>
          </cell>
          <cell r="F289" t="str">
            <v>Ana Patricia Vargas Angel</v>
          </cell>
          <cell r="G289" t="str">
            <v>-</v>
          </cell>
          <cell r="H289" t="str">
            <v>Calle 7A No. 6-78</v>
          </cell>
          <cell r="I289" t="str">
            <v>Garagoa</v>
          </cell>
          <cell r="J289" t="str">
            <v>Garagoa</v>
          </cell>
          <cell r="K289"/>
          <cell r="L289">
            <v>3114648769</v>
          </cell>
          <cell r="M289" t="str">
            <v>boyaca@asocreemosenti.org</v>
          </cell>
          <cell r="N289" t="str">
            <v>SRD</v>
          </cell>
          <cell r="O289" t="str">
            <v>Intervención de apoyo - Apoyo psicológico especializado</v>
          </cell>
          <cell r="P289"/>
          <cell r="Q289" t="str">
            <v>Violencia sexual</v>
          </cell>
          <cell r="R289"/>
          <cell r="S289">
            <v>370</v>
          </cell>
          <cell r="T289"/>
          <cell r="U289">
            <v>144</v>
          </cell>
          <cell r="V289"/>
          <cell r="W289"/>
          <cell r="X289">
            <v>24193008</v>
          </cell>
          <cell r="Y289" t="str">
            <v>Aura Yesenia Rincón</v>
          </cell>
        </row>
        <row r="290">
          <cell r="B290" t="str">
            <v>15-47-289</v>
          </cell>
          <cell r="C290" t="str">
            <v>Boyacá</v>
          </cell>
          <cell r="D290" t="str">
            <v>Congregación religiosos terciarios capuchinos nuestra señora de los dolores</v>
          </cell>
          <cell r="E290" t="str">
            <v>860005068-3</v>
          </cell>
          <cell r="F290" t="str">
            <v>Arnoldo Acosta Benjumea</v>
          </cell>
          <cell r="G290" t="str">
            <v>Centro juvenil amigoniano Boyacá</v>
          </cell>
          <cell r="H290" t="str">
            <v>Carrera 14 No. 3-17</v>
          </cell>
          <cell r="I290" t="str">
            <v>Tunja</v>
          </cell>
          <cell r="J290" t="str">
            <v>Tunja 2</v>
          </cell>
          <cell r="K290">
            <v>7409697</v>
          </cell>
          <cell r="L290"/>
          <cell r="M290" t="str">
            <v xml:space="preserve">cjaboytunja@gmail.com </v>
          </cell>
          <cell r="N290" t="str">
            <v>SRPA</v>
          </cell>
          <cell r="O290" t="str">
            <v>Centro de atención especializada</v>
          </cell>
          <cell r="P290"/>
          <cell r="Q290" t="str">
            <v>SRPA</v>
          </cell>
          <cell r="R290"/>
          <cell r="S290">
            <v>357</v>
          </cell>
          <cell r="T290">
            <v>80</v>
          </cell>
          <cell r="U290"/>
          <cell r="V290">
            <v>43815</v>
          </cell>
          <cell r="W290">
            <v>44135</v>
          </cell>
          <cell r="X290">
            <v>1748005920</v>
          </cell>
          <cell r="Y290" t="str">
            <v>Oliverio Castañeda</v>
          </cell>
        </row>
        <row r="291">
          <cell r="B291" t="str">
            <v>15-47-290</v>
          </cell>
          <cell r="C291" t="str">
            <v>Boyacá</v>
          </cell>
          <cell r="D291" t="str">
            <v>Congregación religiosos terciarios capuchinos nuestra señora de los dolores</v>
          </cell>
          <cell r="E291" t="str">
            <v>860005068-3</v>
          </cell>
          <cell r="F291" t="str">
            <v>Arnoldo Acosta Benjumea</v>
          </cell>
          <cell r="G291" t="str">
            <v>Centro juvenil amigoniano Boyacá</v>
          </cell>
          <cell r="H291" t="str">
            <v>Carrera 14 No. 3-18</v>
          </cell>
          <cell r="I291" t="str">
            <v>Tunja</v>
          </cell>
          <cell r="J291" t="str">
            <v>Tunja 2</v>
          </cell>
          <cell r="K291">
            <v>7409698</v>
          </cell>
          <cell r="L291"/>
          <cell r="M291" t="str">
            <v xml:space="preserve">cjaboytunja@gmail.com </v>
          </cell>
          <cell r="N291" t="str">
            <v>SRPA</v>
          </cell>
          <cell r="O291" t="str">
            <v>Centro de internamiento preventivo</v>
          </cell>
          <cell r="P291"/>
          <cell r="Q291" t="str">
            <v>SRPA</v>
          </cell>
          <cell r="R291"/>
          <cell r="S291">
            <v>357</v>
          </cell>
          <cell r="T291">
            <v>12</v>
          </cell>
          <cell r="U291"/>
          <cell r="V291"/>
          <cell r="W291"/>
          <cell r="X291">
            <v>261603570</v>
          </cell>
          <cell r="Y291" t="str">
            <v>Oliverio Castañeda</v>
          </cell>
        </row>
        <row r="292">
          <cell r="B292" t="str">
            <v>15-47-291</v>
          </cell>
          <cell r="C292" t="str">
            <v>Boyacá</v>
          </cell>
          <cell r="D292" t="str">
            <v>Congregación religiosos terciarios capuchinos nuestra señora de los dolores</v>
          </cell>
          <cell r="E292" t="str">
            <v>860005068-3</v>
          </cell>
          <cell r="F292" t="str">
            <v>Arnoldo Acosta Benjumea</v>
          </cell>
          <cell r="G292" t="str">
            <v>Internado fray Luis amigo Duitama</v>
          </cell>
          <cell r="H292" t="str">
            <v>Calle 18 No. 1-98</v>
          </cell>
          <cell r="I292" t="str">
            <v>Duitama</v>
          </cell>
          <cell r="J292" t="str">
            <v>Duitama</v>
          </cell>
          <cell r="K292"/>
          <cell r="L292">
            <v>3173315277</v>
          </cell>
          <cell r="M292" t="str">
            <v xml:space="preserve">cjaboytunja@gmail.com </v>
          </cell>
          <cell r="N292" t="str">
            <v>SRPA</v>
          </cell>
          <cell r="O292" t="str">
            <v>Internado RAJ</v>
          </cell>
          <cell r="P292"/>
          <cell r="Q292" t="str">
            <v>RAJ</v>
          </cell>
          <cell r="R292"/>
          <cell r="S292">
            <v>358</v>
          </cell>
          <cell r="T292">
            <v>50</v>
          </cell>
          <cell r="U292"/>
          <cell r="V292">
            <v>43815</v>
          </cell>
          <cell r="W292">
            <v>44135</v>
          </cell>
          <cell r="X292">
            <v>846251275</v>
          </cell>
          <cell r="Y292" t="str">
            <v>Fredy Alexander Lizarazo</v>
          </cell>
        </row>
        <row r="293">
          <cell r="B293" t="str">
            <v>15-47-292</v>
          </cell>
          <cell r="C293" t="str">
            <v>Boyacá</v>
          </cell>
          <cell r="D293" t="str">
            <v>Congregación religiosos terciarios capuchinos nuestra señora de los dolores</v>
          </cell>
          <cell r="E293" t="str">
            <v>860005068-3</v>
          </cell>
          <cell r="F293" t="str">
            <v>Arnoldo Acosta Benjumea</v>
          </cell>
          <cell r="G293" t="str">
            <v>Centro transitorio Tunja</v>
          </cell>
          <cell r="H293" t="str">
            <v>Carrera 9 No. 14B-61</v>
          </cell>
          <cell r="I293" t="str">
            <v>Tunja</v>
          </cell>
          <cell r="J293" t="str">
            <v>Tunja 2</v>
          </cell>
          <cell r="K293">
            <v>7409697</v>
          </cell>
          <cell r="L293"/>
          <cell r="M293" t="str">
            <v xml:space="preserve">cjaboytunja@gmail.com </v>
          </cell>
          <cell r="N293" t="str">
            <v>SRPA</v>
          </cell>
          <cell r="O293" t="str">
            <v>Centro transitorio</v>
          </cell>
          <cell r="P293"/>
          <cell r="Q293" t="str">
            <v>SRPA</v>
          </cell>
          <cell r="R293"/>
          <cell r="S293">
            <v>361</v>
          </cell>
          <cell r="T293">
            <v>5</v>
          </cell>
          <cell r="U293"/>
          <cell r="V293">
            <v>43815</v>
          </cell>
          <cell r="W293">
            <v>44135</v>
          </cell>
          <cell r="X293">
            <v>101585725</v>
          </cell>
          <cell r="Y293" t="str">
            <v>Oliverio Castañeda</v>
          </cell>
        </row>
        <row r="294">
          <cell r="B294" t="str">
            <v>15-47-293</v>
          </cell>
          <cell r="C294" t="str">
            <v>Boyacá</v>
          </cell>
          <cell r="D294" t="str">
            <v>Congregación religiosos terciarios capuchinos nuestra señora de los dolores</v>
          </cell>
          <cell r="E294" t="str">
            <v>860005068-3</v>
          </cell>
          <cell r="F294" t="str">
            <v>Arnoldo Acosta Benjumea</v>
          </cell>
          <cell r="G294" t="str">
            <v>Centro transitorio Duitama</v>
          </cell>
          <cell r="H294" t="str">
            <v>Calle 13 No. 17-41</v>
          </cell>
          <cell r="I294" t="str">
            <v>Duitama</v>
          </cell>
          <cell r="J294" t="str">
            <v>Duitama</v>
          </cell>
          <cell r="K294"/>
          <cell r="L294">
            <v>3173315277</v>
          </cell>
          <cell r="M294" t="str">
            <v xml:space="preserve">cjaboytunja@gmail.com </v>
          </cell>
          <cell r="N294" t="str">
            <v>SRPA</v>
          </cell>
          <cell r="O294" t="str">
            <v>Centro transitorio</v>
          </cell>
          <cell r="P294"/>
          <cell r="Q294" t="str">
            <v>SRPA</v>
          </cell>
          <cell r="R294"/>
          <cell r="S294">
            <v>363</v>
          </cell>
          <cell r="T294">
            <v>3</v>
          </cell>
          <cell r="U294"/>
          <cell r="V294">
            <v>43815</v>
          </cell>
          <cell r="W294">
            <v>44135</v>
          </cell>
          <cell r="X294">
            <v>60951435</v>
          </cell>
          <cell r="Y294" t="str">
            <v>Fredy Alexander Lizarazo</v>
          </cell>
        </row>
        <row r="295">
          <cell r="B295" t="str">
            <v>15-47-294</v>
          </cell>
          <cell r="C295" t="str">
            <v>Boyacá</v>
          </cell>
          <cell r="D295" t="str">
            <v>Congregación religiosos terciarios capuchinos nuestra señora de los dolores</v>
          </cell>
          <cell r="E295" t="str">
            <v>860005068-3</v>
          </cell>
          <cell r="F295" t="str">
            <v>Arnoldo Acosta Benjumea</v>
          </cell>
          <cell r="G295" t="str">
            <v>Club san Francisco de Asis</v>
          </cell>
          <cell r="H295" t="str">
            <v>Carrera 12 No. 23-79</v>
          </cell>
          <cell r="I295" t="str">
            <v>Tunja</v>
          </cell>
          <cell r="J295" t="str">
            <v>Tunja 2</v>
          </cell>
          <cell r="K295">
            <v>7409697</v>
          </cell>
          <cell r="L295"/>
          <cell r="M295" t="str">
            <v xml:space="preserve">cjaboytunja@gmail.com </v>
          </cell>
          <cell r="N295" t="str">
            <v>SRPA</v>
          </cell>
          <cell r="O295" t="str">
            <v>Libertad vigilada – asistida</v>
          </cell>
          <cell r="P295"/>
          <cell r="Q295" t="str">
            <v>SRPA</v>
          </cell>
          <cell r="R295"/>
          <cell r="S295">
            <v>367</v>
          </cell>
          <cell r="T295">
            <v>50</v>
          </cell>
          <cell r="U295"/>
          <cell r="V295">
            <v>43815</v>
          </cell>
          <cell r="W295">
            <v>44135</v>
          </cell>
          <cell r="X295">
            <v>239173975</v>
          </cell>
          <cell r="Y295" t="str">
            <v>Oliverio Castañeda</v>
          </cell>
        </row>
        <row r="296">
          <cell r="B296" t="str">
            <v>17-94-295</v>
          </cell>
          <cell r="C296" t="str">
            <v>Caldas</v>
          </cell>
          <cell r="D296" t="str">
            <v>Fundación centro de investigación Mnematica</v>
          </cell>
          <cell r="E296" t="str">
            <v>900032350-5</v>
          </cell>
          <cell r="F296" t="str">
            <v>Adriana Franco Valencia</v>
          </cell>
          <cell r="G296" t="str">
            <v>-</v>
          </cell>
          <cell r="H296" t="str">
            <v>Vereda el Rosario - Finca El Colibrì</v>
          </cell>
          <cell r="I296" t="str">
            <v>Manizales</v>
          </cell>
          <cell r="J296" t="str">
            <v>Manizales 2</v>
          </cell>
          <cell r="K296">
            <v>8703002</v>
          </cell>
          <cell r="L296">
            <v>3146192260</v>
          </cell>
          <cell r="M296" t="str">
            <v>mnematicadireccion@hotmail.com</v>
          </cell>
          <cell r="N296" t="str">
            <v>SRD</v>
          </cell>
          <cell r="O296" t="str">
            <v>Internado</v>
          </cell>
          <cell r="P296"/>
          <cell r="Q296" t="str">
            <v>Consumo SPA</v>
          </cell>
          <cell r="R296"/>
          <cell r="S296" t="str">
            <v>17-0229-2019</v>
          </cell>
          <cell r="T296">
            <v>90</v>
          </cell>
          <cell r="U296"/>
          <cell r="V296">
            <v>43815</v>
          </cell>
          <cell r="W296">
            <v>44135</v>
          </cell>
          <cell r="X296">
            <v>1332421515</v>
          </cell>
          <cell r="Y296" t="str">
            <v>Beatriz Elena Olarte Gómez</v>
          </cell>
        </row>
        <row r="297">
          <cell r="B297" t="str">
            <v>17-43-296</v>
          </cell>
          <cell r="C297" t="str">
            <v>Caldas</v>
          </cell>
          <cell r="D297" t="str">
            <v>Comunidad terapéutica semillas de amor</v>
          </cell>
          <cell r="E297" t="str">
            <v>900354788-9</v>
          </cell>
          <cell r="F297" t="str">
            <v>Luz Stella Montoya Martinez</v>
          </cell>
          <cell r="G297" t="str">
            <v>Finca San Luis - Sede Masculina</v>
          </cell>
          <cell r="H297" t="str">
            <v>Vereda La Trinidad- Finca San Luis</v>
          </cell>
          <cell r="I297" t="str">
            <v>Manizales</v>
          </cell>
          <cell r="J297" t="str">
            <v>Manizales 2</v>
          </cell>
          <cell r="K297">
            <v>8850168</v>
          </cell>
          <cell r="L297">
            <v>3166913269</v>
          </cell>
          <cell r="M297" t="str">
            <v>luzstellam79@hotmail.com</v>
          </cell>
          <cell r="N297" t="str">
            <v>SRD</v>
          </cell>
          <cell r="O297" t="str">
            <v>Internado</v>
          </cell>
          <cell r="P297"/>
          <cell r="Q297" t="str">
            <v>Consumo SPA</v>
          </cell>
          <cell r="R297"/>
          <cell r="S297" t="str">
            <v>17-0230-2019</v>
          </cell>
          <cell r="T297">
            <v>155</v>
          </cell>
          <cell r="U297"/>
          <cell r="V297">
            <v>43815</v>
          </cell>
          <cell r="W297">
            <v>44135</v>
          </cell>
          <cell r="X297">
            <v>2294725943</v>
          </cell>
          <cell r="Y297" t="str">
            <v>Carmen Consuelo Delgado Motato</v>
          </cell>
        </row>
        <row r="298">
          <cell r="B298" t="str">
            <v>17-43-297</v>
          </cell>
          <cell r="C298" t="str">
            <v>Caldas</v>
          </cell>
          <cell r="D298" t="str">
            <v>Comunidad terapéutica semillas de amor</v>
          </cell>
          <cell r="E298" t="str">
            <v>900354788-9</v>
          </cell>
          <cell r="F298" t="str">
            <v>Luz Stella Montoya Martinez</v>
          </cell>
          <cell r="G298" t="str">
            <v>Finca los Alpes - Sede Femenina</v>
          </cell>
          <cell r="H298" t="str">
            <v>Finca los Alpes Corregimiento el Remanso Vereda la Linda</v>
          </cell>
          <cell r="I298" t="str">
            <v>Manizales</v>
          </cell>
          <cell r="J298" t="str">
            <v>Manizales 2</v>
          </cell>
          <cell r="K298">
            <v>8850168</v>
          </cell>
          <cell r="L298">
            <v>3168772863</v>
          </cell>
          <cell r="M298" t="str">
            <v>luzstellam79@hotmail.com</v>
          </cell>
          <cell r="N298" t="str">
            <v>SRD</v>
          </cell>
          <cell r="O298" t="str">
            <v>Internado</v>
          </cell>
          <cell r="P298"/>
          <cell r="Q298" t="str">
            <v>Consumo SPA</v>
          </cell>
          <cell r="R298"/>
          <cell r="S298" t="str">
            <v>17-0230-2019</v>
          </cell>
          <cell r="T298"/>
          <cell r="U298"/>
          <cell r="V298"/>
          <cell r="W298"/>
          <cell r="X298"/>
          <cell r="Y298" t="str">
            <v>Carmen Consuelo Delgado Motato</v>
          </cell>
        </row>
        <row r="299">
          <cell r="B299" t="str">
            <v>17-105-298</v>
          </cell>
          <cell r="C299" t="str">
            <v>Caldas</v>
          </cell>
          <cell r="D299" t="str">
            <v>Fundación cruzada social</v>
          </cell>
          <cell r="E299" t="str">
            <v>890800971-9</v>
          </cell>
          <cell r="F299" t="str">
            <v>Dora Luz Velez Medina</v>
          </cell>
          <cell r="G299" t="str">
            <v>-</v>
          </cell>
          <cell r="H299" t="str">
            <v>Calle 31 No. 20-23 Zona Centro</v>
          </cell>
          <cell r="I299" t="str">
            <v>Manizales</v>
          </cell>
          <cell r="J299" t="str">
            <v>Manizales 2</v>
          </cell>
          <cell r="K299">
            <v>8848412</v>
          </cell>
          <cell r="L299">
            <v>3167472612</v>
          </cell>
          <cell r="M299" t="str">
            <v>gerencia@cruzadasocial.org</v>
          </cell>
          <cell r="N299" t="str">
            <v>SRD</v>
          </cell>
          <cell r="O299" t="str">
            <v>Intervención de apoyo - Apoyo psicosocial</v>
          </cell>
          <cell r="P299"/>
          <cell r="Q299" t="str">
            <v>Vulneración</v>
          </cell>
          <cell r="R299"/>
          <cell r="S299" t="str">
            <v>17-0231-2019</v>
          </cell>
          <cell r="T299">
            <v>24</v>
          </cell>
          <cell r="U299"/>
          <cell r="V299">
            <v>43815</v>
          </cell>
          <cell r="W299">
            <v>44135</v>
          </cell>
          <cell r="X299">
            <v>306253781</v>
          </cell>
          <cell r="Y299" t="str">
            <v>Carolina Gómez Núñez</v>
          </cell>
        </row>
        <row r="300">
          <cell r="B300" t="str">
            <v>17-105-299</v>
          </cell>
          <cell r="C300" t="str">
            <v>Caldas</v>
          </cell>
          <cell r="D300" t="str">
            <v>Fundación cruzada social</v>
          </cell>
          <cell r="E300" t="str">
            <v>890800971-9</v>
          </cell>
          <cell r="F300" t="str">
            <v>Dora Luz Velez Medina</v>
          </cell>
          <cell r="G300" t="str">
            <v>-</v>
          </cell>
          <cell r="H300" t="str">
            <v>Calle 31 No. 20-23 Zona Centro</v>
          </cell>
          <cell r="I300" t="str">
            <v>Manizales</v>
          </cell>
          <cell r="J300" t="str">
            <v>Manizales 2</v>
          </cell>
          <cell r="K300">
            <v>8848412</v>
          </cell>
          <cell r="L300">
            <v>3167472612</v>
          </cell>
          <cell r="M300" t="str">
            <v>gerencia@cruzadasocial.org</v>
          </cell>
          <cell r="N300" t="str">
            <v>SRD</v>
          </cell>
          <cell r="O300" t="str">
            <v>Externado</v>
          </cell>
          <cell r="P300" t="str">
            <v>Media jornada</v>
          </cell>
          <cell r="Q300" t="str">
            <v>Vulneración</v>
          </cell>
          <cell r="R300"/>
          <cell r="S300" t="str">
            <v>17-0231-2019</v>
          </cell>
          <cell r="T300">
            <v>41</v>
          </cell>
          <cell r="U300"/>
          <cell r="V300"/>
          <cell r="W300"/>
          <cell r="X300"/>
          <cell r="Y300" t="str">
            <v>Carolina Gómez Núñez</v>
          </cell>
        </row>
        <row r="301">
          <cell r="B301" t="str">
            <v>17-157-300</v>
          </cell>
          <cell r="C301" t="str">
            <v>Caldas</v>
          </cell>
          <cell r="D301" t="str">
            <v>Fundación niños del sol</v>
          </cell>
          <cell r="E301" t="str">
            <v>860033863-1</v>
          </cell>
          <cell r="F301" t="str">
            <v>Sandra Patricia Gallego Ayala</v>
          </cell>
          <cell r="G301" t="str">
            <v>-</v>
          </cell>
          <cell r="H301" t="str">
            <v>Carrera 8 No. 4-03</v>
          </cell>
          <cell r="I301" t="str">
            <v>Samaná</v>
          </cell>
          <cell r="J301" t="str">
            <v>Oriente</v>
          </cell>
          <cell r="K301"/>
          <cell r="L301">
            <v>3104505307</v>
          </cell>
          <cell r="M301" t="str">
            <v>fundacion.ninos.del.sol@hotmail.com</v>
          </cell>
          <cell r="N301" t="str">
            <v>SRD</v>
          </cell>
          <cell r="O301" t="str">
            <v>Intervención de apoyo - Apoyo psicosocial</v>
          </cell>
          <cell r="P301"/>
          <cell r="Q301" t="str">
            <v>Vulneración</v>
          </cell>
          <cell r="R301"/>
          <cell r="S301" t="str">
            <v>17-0232-2019</v>
          </cell>
          <cell r="T301">
            <v>40</v>
          </cell>
          <cell r="U301"/>
          <cell r="V301">
            <v>43815</v>
          </cell>
          <cell r="W301">
            <v>44135</v>
          </cell>
          <cell r="X301">
            <v>140710320</v>
          </cell>
          <cell r="Y301" t="str">
            <v>Carmen Consuelo Delgado Motato</v>
          </cell>
        </row>
        <row r="302">
          <cell r="B302" t="str">
            <v>17-20-301</v>
          </cell>
          <cell r="C302" t="str">
            <v>Caldas</v>
          </cell>
          <cell r="D302" t="str">
            <v>Asociación mundos hermanos ONG</v>
          </cell>
          <cell r="E302" t="str">
            <v>800251628-3</v>
          </cell>
          <cell r="F302" t="str">
            <v>Diana Patricia González Cardona</v>
          </cell>
          <cell r="G302" t="str">
            <v>Guayabal</v>
          </cell>
          <cell r="H302" t="str">
            <v>Finca Mundos Hermanos - Vereda Guayabal</v>
          </cell>
          <cell r="I302" t="str">
            <v>Chinchiná</v>
          </cell>
          <cell r="J302" t="str">
            <v>Del Café</v>
          </cell>
          <cell r="K302"/>
          <cell r="L302" t="str">
            <v>3103823939-3103823871</v>
          </cell>
          <cell r="M302" t="str">
            <v>contacto@mundoshermanos.org</v>
          </cell>
          <cell r="N302" t="str">
            <v>SRD</v>
          </cell>
          <cell r="O302" t="str">
            <v>Internado</v>
          </cell>
          <cell r="P302"/>
          <cell r="Q302" t="str">
            <v>Vulneración</v>
          </cell>
          <cell r="R302"/>
          <cell r="S302" t="str">
            <v>17-0233-2019</v>
          </cell>
          <cell r="T302">
            <v>92</v>
          </cell>
          <cell r="U302"/>
          <cell r="V302">
            <v>43815</v>
          </cell>
          <cell r="W302">
            <v>44135</v>
          </cell>
          <cell r="X302">
            <v>1362030882</v>
          </cell>
          <cell r="Y302" t="str">
            <v>Diana Janeth Tabares López</v>
          </cell>
        </row>
        <row r="303">
          <cell r="B303" t="str">
            <v>17-20-302</v>
          </cell>
          <cell r="C303" t="str">
            <v>Caldas</v>
          </cell>
          <cell r="D303" t="str">
            <v>Asociación mundos hermanos ONG</v>
          </cell>
          <cell r="E303" t="str">
            <v>800251628-3</v>
          </cell>
          <cell r="F303" t="str">
            <v>Diana Patricia González Cardona</v>
          </cell>
          <cell r="G303" t="str">
            <v>Sede la Nubia</v>
          </cell>
          <cell r="H303" t="str">
            <v>Carrera 16 No. 5A-21</v>
          </cell>
          <cell r="I303" t="str">
            <v>Chinchiná</v>
          </cell>
          <cell r="J303" t="str">
            <v>Del Café</v>
          </cell>
          <cell r="K303">
            <v>8501570</v>
          </cell>
          <cell r="L303">
            <v>3206300980</v>
          </cell>
          <cell r="M303" t="str">
            <v>contacto@mundoshermanos.org</v>
          </cell>
          <cell r="N303" t="str">
            <v>SRD</v>
          </cell>
          <cell r="O303" t="str">
            <v>Intervención de apoyo - Apoyo psicosocial</v>
          </cell>
          <cell r="P303"/>
          <cell r="Q303" t="str">
            <v>Vulneración</v>
          </cell>
          <cell r="R303"/>
          <cell r="S303" t="str">
            <v>17-0234-2019</v>
          </cell>
          <cell r="T303">
            <v>40</v>
          </cell>
          <cell r="U303"/>
          <cell r="V303">
            <v>43815</v>
          </cell>
          <cell r="W303">
            <v>44135</v>
          </cell>
          <cell r="X303">
            <v>140710320</v>
          </cell>
          <cell r="Y303" t="str">
            <v>Diana Janeth Tabares López</v>
          </cell>
        </row>
        <row r="304">
          <cell r="B304" t="str">
            <v>17-214-303</v>
          </cell>
          <cell r="C304" t="str">
            <v>Caldas</v>
          </cell>
          <cell r="D304" t="str">
            <v>Hogar la providencia</v>
          </cell>
          <cell r="E304" t="str">
            <v>890802483-5</v>
          </cell>
          <cell r="F304" t="str">
            <v>Sandra Cristina Delgado Meneses</v>
          </cell>
          <cell r="G304" t="str">
            <v>-</v>
          </cell>
          <cell r="H304" t="str">
            <v>Calle 7 carrera 7 esquina</v>
          </cell>
          <cell r="I304" t="str">
            <v>Neira</v>
          </cell>
          <cell r="J304" t="str">
            <v>Manizales 2</v>
          </cell>
          <cell r="K304">
            <v>8681087</v>
          </cell>
          <cell r="L304"/>
          <cell r="M304" t="str">
            <v>sscristinad@hotmail.com hogarlaprovidencia@hotmail.com</v>
          </cell>
          <cell r="N304" t="str">
            <v>SRD</v>
          </cell>
          <cell r="O304" t="str">
            <v>Intervención de apoyo - Apoyo psicosocial</v>
          </cell>
          <cell r="P304"/>
          <cell r="Q304" t="str">
            <v>Discapacidad</v>
          </cell>
          <cell r="R304" t="str">
            <v>Otros tipos de discapacidad</v>
          </cell>
          <cell r="S304" t="str">
            <v>17-0235-2019</v>
          </cell>
          <cell r="T304">
            <v>60</v>
          </cell>
          <cell r="U304"/>
          <cell r="V304">
            <v>43815</v>
          </cell>
          <cell r="W304">
            <v>44135</v>
          </cell>
          <cell r="X304">
            <v>211065480</v>
          </cell>
          <cell r="Y304" t="str">
            <v>Carolina Gómez Núñez</v>
          </cell>
        </row>
        <row r="305">
          <cell r="B305" t="str">
            <v>17-43-304</v>
          </cell>
          <cell r="C305" t="str">
            <v>Caldas</v>
          </cell>
          <cell r="D305" t="str">
            <v>Comunidad terapéutica semillas de amor</v>
          </cell>
          <cell r="E305" t="str">
            <v>900354788-9</v>
          </cell>
          <cell r="F305" t="str">
            <v>Luz Stella Montoya Martinez</v>
          </cell>
          <cell r="G305" t="str">
            <v>Finca la Palma</v>
          </cell>
          <cell r="H305" t="str">
            <v>Finca La Palma, via la Linda, Vereda la Palma</v>
          </cell>
          <cell r="I305" t="str">
            <v>Manizales</v>
          </cell>
          <cell r="J305" t="str">
            <v>Manizales 2</v>
          </cell>
          <cell r="K305">
            <v>8850168</v>
          </cell>
          <cell r="L305">
            <v>3502805524</v>
          </cell>
          <cell r="M305" t="str">
            <v>luzstellam79@hotmail.com</v>
          </cell>
          <cell r="N305" t="str">
            <v>SRD</v>
          </cell>
          <cell r="O305" t="str">
            <v>Internado</v>
          </cell>
          <cell r="P305"/>
          <cell r="Q305" t="str">
            <v>Gestantes</v>
          </cell>
          <cell r="R305"/>
          <cell r="S305" t="str">
            <v>17-0237-2019</v>
          </cell>
          <cell r="T305">
            <v>39</v>
          </cell>
          <cell r="U305"/>
          <cell r="V305">
            <v>43815</v>
          </cell>
          <cell r="W305">
            <v>44135</v>
          </cell>
          <cell r="X305">
            <v>584116455</v>
          </cell>
          <cell r="Y305" t="str">
            <v>Maria del Pilar Alvarez Echeverri</v>
          </cell>
        </row>
        <row r="306">
          <cell r="B306" t="str">
            <v>17-20-305</v>
          </cell>
          <cell r="C306" t="str">
            <v>Caldas</v>
          </cell>
          <cell r="D306" t="str">
            <v>Asociación mundos hermanos ONG</v>
          </cell>
          <cell r="E306" t="str">
            <v>800251628-3</v>
          </cell>
          <cell r="F306" t="str">
            <v>Diana Patricia González Cardona</v>
          </cell>
          <cell r="G306" t="str">
            <v>Zona Centro</v>
          </cell>
          <cell r="H306" t="str">
            <v>Calle 31 No. 22-37</v>
          </cell>
          <cell r="I306" t="str">
            <v>Manizales</v>
          </cell>
          <cell r="J306" t="str">
            <v>Manizales 2</v>
          </cell>
          <cell r="K306">
            <v>8802450</v>
          </cell>
          <cell r="L306">
            <v>3103824008</v>
          </cell>
          <cell r="M306" t="str">
            <v>contacto@mundoshermanos.org</v>
          </cell>
          <cell r="N306" t="str">
            <v>SRD</v>
          </cell>
          <cell r="O306" t="str">
            <v>Hogar sustituto tutor entidad</v>
          </cell>
          <cell r="P306"/>
          <cell r="Q306" t="str">
            <v>Desvinculados</v>
          </cell>
          <cell r="R306"/>
          <cell r="S306" t="str">
            <v>17-0238-2019</v>
          </cell>
          <cell r="T306">
            <v>30</v>
          </cell>
          <cell r="U306"/>
          <cell r="V306">
            <v>43815</v>
          </cell>
          <cell r="W306">
            <v>44135</v>
          </cell>
          <cell r="X306">
            <v>499940265</v>
          </cell>
          <cell r="Y306" t="str">
            <v>Carolina Gómez Núñez</v>
          </cell>
        </row>
        <row r="307">
          <cell r="B307" t="str">
            <v>17-157-306</v>
          </cell>
          <cell r="C307" t="str">
            <v>Caldas</v>
          </cell>
          <cell r="D307" t="str">
            <v>Fundación niños del sol</v>
          </cell>
          <cell r="E307" t="str">
            <v>860033863-1</v>
          </cell>
          <cell r="F307" t="str">
            <v>Sandra Patricia Gallego Ayala</v>
          </cell>
          <cell r="G307" t="str">
            <v>-</v>
          </cell>
          <cell r="H307" t="str">
            <v>Carrera 9 No. 5A-26 Barrio La Magdalena</v>
          </cell>
          <cell r="I307" t="str">
            <v>La Dorada</v>
          </cell>
          <cell r="J307" t="str">
            <v>Oriente</v>
          </cell>
          <cell r="K307">
            <v>8391400</v>
          </cell>
          <cell r="L307"/>
          <cell r="M307" t="str">
            <v>fundacion.ninos.del.sol@hotmail.com</v>
          </cell>
          <cell r="N307" t="str">
            <v>SRD</v>
          </cell>
          <cell r="O307" t="str">
            <v>Casa hogar</v>
          </cell>
          <cell r="P307"/>
          <cell r="Q307" t="str">
            <v>Vulneración</v>
          </cell>
          <cell r="R307"/>
          <cell r="S307" t="str">
            <v>17-0239-2019</v>
          </cell>
          <cell r="T307">
            <v>12</v>
          </cell>
          <cell r="U307"/>
          <cell r="V307">
            <v>43815</v>
          </cell>
          <cell r="W307">
            <v>44135</v>
          </cell>
          <cell r="X307">
            <v>132788172</v>
          </cell>
          <cell r="Y307" t="str">
            <v>Carmen Consuelo Delgado Motato</v>
          </cell>
        </row>
        <row r="308">
          <cell r="B308" t="str">
            <v>17-209-307</v>
          </cell>
          <cell r="C308" t="str">
            <v>Caldas</v>
          </cell>
          <cell r="D308" t="str">
            <v>Hogar infantil niña María</v>
          </cell>
          <cell r="E308" t="str">
            <v>890804969-1</v>
          </cell>
          <cell r="F308" t="str">
            <v>Sandra Bibiana Qunitero Guevara</v>
          </cell>
          <cell r="G308" t="str">
            <v>Los Delfines</v>
          </cell>
          <cell r="H308" t="str">
            <v>Carrera 5 No. 12-47 Barrio Occidente</v>
          </cell>
          <cell r="I308" t="str">
            <v>Anserma</v>
          </cell>
          <cell r="J308" t="str">
            <v>Occidente</v>
          </cell>
          <cell r="K308">
            <v>8536024</v>
          </cell>
          <cell r="L308">
            <v>3146351875</v>
          </cell>
          <cell r="M308" t="str">
            <v>hinm.@hotamil.es- hinm.losdelfines@hotmail.com</v>
          </cell>
          <cell r="N308" t="str">
            <v>SRD</v>
          </cell>
          <cell r="O308" t="str">
            <v>Externado</v>
          </cell>
          <cell r="P308" t="str">
            <v>Media jornada</v>
          </cell>
          <cell r="Q308" t="str">
            <v>Vulneración</v>
          </cell>
          <cell r="R308"/>
          <cell r="S308" t="str">
            <v>17-0240-2019</v>
          </cell>
          <cell r="T308">
            <v>70</v>
          </cell>
          <cell r="U308"/>
          <cell r="V308">
            <v>43815</v>
          </cell>
          <cell r="W308">
            <v>44135</v>
          </cell>
          <cell r="X308">
            <v>378730030</v>
          </cell>
          <cell r="Y308" t="str">
            <v>Carmen Consuelo Delgado Motato</v>
          </cell>
        </row>
        <row r="309">
          <cell r="B309" t="str">
            <v>17-155-308</v>
          </cell>
          <cell r="C309" t="str">
            <v>Caldas</v>
          </cell>
          <cell r="D309" t="str">
            <v>Fundación niños de los Andes</v>
          </cell>
          <cell r="E309" t="str">
            <v>800036578-2</v>
          </cell>
          <cell r="F309" t="str">
            <v>Alberto Jaramillo Echeverri</v>
          </cell>
          <cell r="G309" t="str">
            <v>-</v>
          </cell>
          <cell r="H309" t="str">
            <v>Vereda el arenillo parque adolfo hoyos ocampo</v>
          </cell>
          <cell r="I309" t="str">
            <v>Manizales</v>
          </cell>
          <cell r="J309" t="str">
            <v>Manizales 2</v>
          </cell>
          <cell r="K309">
            <v>8893460</v>
          </cell>
          <cell r="L309" t="str">
            <v>3158670640 3116179871</v>
          </cell>
          <cell r="M309" t="str">
            <v>dirgen@ninandes.org;directorninandes@une.net.co;coorninandes@une.net.co</v>
          </cell>
          <cell r="N309" t="str">
            <v>SRD</v>
          </cell>
          <cell r="O309" t="str">
            <v>Internado</v>
          </cell>
          <cell r="P309"/>
          <cell r="Q309" t="str">
            <v>Vulneración</v>
          </cell>
          <cell r="R309"/>
          <cell r="S309" t="str">
            <v>17-0242-2019</v>
          </cell>
          <cell r="T309">
            <v>149</v>
          </cell>
          <cell r="U309"/>
          <cell r="V309">
            <v>43815</v>
          </cell>
          <cell r="W309">
            <v>44135</v>
          </cell>
          <cell r="X309">
            <v>2205897842</v>
          </cell>
          <cell r="Y309" t="str">
            <v>Beatriz Elena Olarte Gómez</v>
          </cell>
        </row>
        <row r="310">
          <cell r="B310" t="str">
            <v>17-157-309</v>
          </cell>
          <cell r="C310" t="str">
            <v>Caldas</v>
          </cell>
          <cell r="D310" t="str">
            <v>Fundación niños del sol</v>
          </cell>
          <cell r="E310" t="str">
            <v>860033863-1</v>
          </cell>
          <cell r="F310" t="str">
            <v>Sandra Patricia Gallego Ayala</v>
          </cell>
          <cell r="G310" t="str">
            <v>Intermax (Internado Masculino)</v>
          </cell>
          <cell r="H310" t="str">
            <v>Carrera 8 No. 6-02 Barrio La Magdalena</v>
          </cell>
          <cell r="I310" t="str">
            <v>La Dorada</v>
          </cell>
          <cell r="J310" t="str">
            <v>Oriente</v>
          </cell>
          <cell r="K310" t="str">
            <v>8573013 - 8391183</v>
          </cell>
          <cell r="L310"/>
          <cell r="M310" t="str">
            <v>fundacion.ninos.del.sol@hotmail.com</v>
          </cell>
          <cell r="N310" t="str">
            <v>SRD</v>
          </cell>
          <cell r="O310" t="str">
            <v>Internado</v>
          </cell>
          <cell r="P310"/>
          <cell r="Q310" t="str">
            <v>Vulneración</v>
          </cell>
          <cell r="R310"/>
          <cell r="S310" t="str">
            <v>17-0243-2019</v>
          </cell>
          <cell r="T310">
            <v>75</v>
          </cell>
          <cell r="U310"/>
          <cell r="V310">
            <v>43815</v>
          </cell>
          <cell r="W310">
            <v>44135</v>
          </cell>
          <cell r="X310">
            <v>1110351263</v>
          </cell>
          <cell r="Y310" t="str">
            <v>Carmen Consuelo Delgado Motato</v>
          </cell>
        </row>
        <row r="311">
          <cell r="B311" t="str">
            <v>17-157-310</v>
          </cell>
          <cell r="C311" t="str">
            <v>Caldas</v>
          </cell>
          <cell r="D311" t="str">
            <v>Fundación niños del sol</v>
          </cell>
          <cell r="E311" t="str">
            <v>860033863-1</v>
          </cell>
          <cell r="F311" t="str">
            <v>Sandra Patricia Gallego Ayala</v>
          </cell>
          <cell r="G311" t="str">
            <v>Estrellitas de Amor (Internado Femenino)</v>
          </cell>
          <cell r="H311" t="str">
            <v>Carrera 5 No. 4-40 Barrio Los Alpes</v>
          </cell>
          <cell r="I311" t="str">
            <v>La Dorada</v>
          </cell>
          <cell r="J311" t="str">
            <v>Oriente</v>
          </cell>
          <cell r="K311" t="str">
            <v>8573013 - 8391183</v>
          </cell>
          <cell r="L311"/>
          <cell r="M311" t="str">
            <v>fundacion.ninos.del.sol@hotmail.com</v>
          </cell>
          <cell r="N311" t="str">
            <v>SRD</v>
          </cell>
          <cell r="O311" t="str">
            <v>Internado</v>
          </cell>
          <cell r="P311"/>
          <cell r="Q311" t="str">
            <v>Vulneración</v>
          </cell>
          <cell r="R311"/>
          <cell r="S311" t="str">
            <v>17-0243-2019</v>
          </cell>
          <cell r="T311"/>
          <cell r="U311"/>
          <cell r="V311"/>
          <cell r="W311"/>
          <cell r="X311"/>
          <cell r="Y311" t="str">
            <v>Carmen Consuelo Delgado Motato</v>
          </cell>
        </row>
        <row r="312">
          <cell r="B312" t="str">
            <v>17-33-311</v>
          </cell>
          <cell r="C312" t="str">
            <v>Caldas</v>
          </cell>
          <cell r="D312" t="str">
            <v>Centro de desarrollo comunitario Versalles</v>
          </cell>
          <cell r="E312" t="str">
            <v>800180234-1</v>
          </cell>
          <cell r="F312" t="str">
            <v>Luis Eduardo Arango Alvarez</v>
          </cell>
          <cell r="G312" t="str">
            <v>-</v>
          </cell>
          <cell r="H312" t="str">
            <v>Carrera 4 No. 5-57</v>
          </cell>
          <cell r="I312" t="str">
            <v>Filadelfia</v>
          </cell>
          <cell r="J312" t="str">
            <v>Manizales 2</v>
          </cell>
          <cell r="K312"/>
          <cell r="L312">
            <v>3146632745</v>
          </cell>
          <cell r="M312" t="str">
            <v>centroversalles@gmail.com</v>
          </cell>
          <cell r="N312" t="str">
            <v>SRD</v>
          </cell>
          <cell r="O312" t="str">
            <v>Intervención de apoyo - Apoyo psicosocial</v>
          </cell>
          <cell r="P312"/>
          <cell r="Q312" t="str">
            <v>Vulneración</v>
          </cell>
          <cell r="R312"/>
          <cell r="S312" t="str">
            <v>17-0244-2019</v>
          </cell>
          <cell r="T312">
            <v>315</v>
          </cell>
          <cell r="U312"/>
          <cell r="V312">
            <v>43815</v>
          </cell>
          <cell r="W312">
            <v>44135</v>
          </cell>
          <cell r="X312">
            <v>1108093770</v>
          </cell>
          <cell r="Y312" t="str">
            <v>Carmen Consuelo Delgado Motato</v>
          </cell>
        </row>
        <row r="313">
          <cell r="B313" t="str">
            <v>17-33-312</v>
          </cell>
          <cell r="C313" t="str">
            <v>Caldas</v>
          </cell>
          <cell r="D313" t="str">
            <v>Centro de desarrollo comunitario Versalles</v>
          </cell>
          <cell r="E313" t="str">
            <v>800180234-1</v>
          </cell>
          <cell r="F313" t="str">
            <v>Luis Eduardo Arango Alvarez</v>
          </cell>
          <cell r="G313" t="str">
            <v>-</v>
          </cell>
          <cell r="H313" t="str">
            <v>Carrera 3 No. 10-05</v>
          </cell>
          <cell r="I313" t="str">
            <v>Villamaría</v>
          </cell>
          <cell r="J313" t="str">
            <v>Manizales 2</v>
          </cell>
          <cell r="K313"/>
          <cell r="L313">
            <v>3146637897</v>
          </cell>
          <cell r="M313" t="str">
            <v>centroversalles@gmail.com</v>
          </cell>
          <cell r="N313" t="str">
            <v>SRD</v>
          </cell>
          <cell r="O313" t="str">
            <v>Intervención de apoyo - Apoyo psicosocial</v>
          </cell>
          <cell r="P313"/>
          <cell r="Q313" t="str">
            <v>Vulneración</v>
          </cell>
          <cell r="R313"/>
          <cell r="S313" t="str">
            <v>17-0244-2019</v>
          </cell>
          <cell r="T313"/>
          <cell r="U313"/>
          <cell r="V313"/>
          <cell r="W313"/>
          <cell r="X313"/>
          <cell r="Y313" t="str">
            <v>Carmen Consuelo Delgado Motato</v>
          </cell>
        </row>
        <row r="314">
          <cell r="B314" t="str">
            <v>17-33-313</v>
          </cell>
          <cell r="C314" t="str">
            <v>Caldas</v>
          </cell>
          <cell r="D314" t="str">
            <v>Centro de desarrollo comunitario Versalles</v>
          </cell>
          <cell r="E314" t="str">
            <v>800180234-1</v>
          </cell>
          <cell r="F314" t="str">
            <v>Luis Eduardo Arango Alvarez</v>
          </cell>
          <cell r="G314" t="str">
            <v>-</v>
          </cell>
          <cell r="H314" t="str">
            <v>Calle 6 Carrera 6 Esquina</v>
          </cell>
          <cell r="I314" t="str">
            <v>Neira</v>
          </cell>
          <cell r="J314" t="str">
            <v>Manizales 2</v>
          </cell>
          <cell r="K314"/>
          <cell r="L314">
            <v>3143235208</v>
          </cell>
          <cell r="M314" t="str">
            <v>centroversalles@gmail.com</v>
          </cell>
          <cell r="N314" t="str">
            <v>SRD</v>
          </cell>
          <cell r="O314" t="str">
            <v>Intervención de apoyo - Apoyo psicosocial</v>
          </cell>
          <cell r="P314"/>
          <cell r="Q314" t="str">
            <v>Vulneración</v>
          </cell>
          <cell r="R314"/>
          <cell r="S314" t="str">
            <v>17-0244-2019</v>
          </cell>
          <cell r="T314"/>
          <cell r="U314"/>
          <cell r="V314"/>
          <cell r="W314"/>
          <cell r="X314"/>
          <cell r="Y314" t="str">
            <v>Carmen Consuelo Delgado Motato</v>
          </cell>
        </row>
        <row r="315">
          <cell r="B315" t="str">
            <v>17-33-314</v>
          </cell>
          <cell r="C315" t="str">
            <v>Caldas</v>
          </cell>
          <cell r="D315" t="str">
            <v>Centro de desarrollo comunitario Versalles</v>
          </cell>
          <cell r="E315" t="str">
            <v>800180234-1</v>
          </cell>
          <cell r="F315" t="str">
            <v>Luis Eduardo Arango Alvarez</v>
          </cell>
          <cell r="G315" t="str">
            <v>-</v>
          </cell>
          <cell r="H315" t="str">
            <v>Calle 7 No. 6-51</v>
          </cell>
          <cell r="I315" t="str">
            <v>Salamina</v>
          </cell>
          <cell r="J315" t="str">
            <v>Norte</v>
          </cell>
          <cell r="K315"/>
          <cell r="L315">
            <v>3123943103</v>
          </cell>
          <cell r="M315" t="str">
            <v>centroversalles@gmail.com</v>
          </cell>
          <cell r="N315" t="str">
            <v>SRD</v>
          </cell>
          <cell r="O315" t="str">
            <v>Intervención de apoyo - Apoyo psicosocial</v>
          </cell>
          <cell r="P315"/>
          <cell r="Q315" t="str">
            <v>Vulneración</v>
          </cell>
          <cell r="R315"/>
          <cell r="S315" t="str">
            <v>17-0244-2019</v>
          </cell>
          <cell r="T315"/>
          <cell r="U315"/>
          <cell r="V315"/>
          <cell r="W315"/>
          <cell r="X315"/>
          <cell r="Y315" t="str">
            <v>Carmen Consuelo Delgado Motato</v>
          </cell>
        </row>
        <row r="316">
          <cell r="B316" t="str">
            <v>17-33-315</v>
          </cell>
          <cell r="C316" t="str">
            <v>Caldas</v>
          </cell>
          <cell r="D316" t="str">
            <v>Centro de desarrollo comunitario Versalles</v>
          </cell>
          <cell r="E316" t="str">
            <v>800180234-1</v>
          </cell>
          <cell r="F316" t="str">
            <v>Luis Eduardo Arango Alvarez</v>
          </cell>
          <cell r="G316" t="str">
            <v>-</v>
          </cell>
          <cell r="H316" t="str">
            <v>Carrera 3 casa de la cultura segundo piso corregimiento de arauca</v>
          </cell>
          <cell r="I316" t="str">
            <v>Palestina</v>
          </cell>
          <cell r="J316" t="str">
            <v>Manizales 2</v>
          </cell>
          <cell r="K316"/>
          <cell r="L316">
            <v>3146637163</v>
          </cell>
          <cell r="M316" t="str">
            <v>centroversalles@gmail.com</v>
          </cell>
          <cell r="N316" t="str">
            <v>SRD</v>
          </cell>
          <cell r="O316" t="str">
            <v>Intervención de apoyo - Apoyo psicosocial</v>
          </cell>
          <cell r="P316"/>
          <cell r="Q316" t="str">
            <v>Vulneración</v>
          </cell>
          <cell r="R316"/>
          <cell r="S316" t="str">
            <v>17-0244-2019</v>
          </cell>
          <cell r="T316"/>
          <cell r="U316"/>
          <cell r="V316"/>
          <cell r="W316"/>
          <cell r="X316"/>
          <cell r="Y316" t="str">
            <v>Carmen Consuelo Delgado Motato</v>
          </cell>
        </row>
        <row r="317">
          <cell r="B317" t="str">
            <v>17-33-316</v>
          </cell>
          <cell r="C317" t="str">
            <v>Caldas</v>
          </cell>
          <cell r="D317" t="str">
            <v>Centro de desarrollo comunitario Versalles</v>
          </cell>
          <cell r="E317" t="str">
            <v>800180234-1</v>
          </cell>
          <cell r="F317" t="str">
            <v>Luis Eduardo Arango Alvarez</v>
          </cell>
          <cell r="G317" t="str">
            <v>-</v>
          </cell>
          <cell r="H317" t="str">
            <v>Calle 8 No. 4-02</v>
          </cell>
          <cell r="I317" t="str">
            <v>Manzanares</v>
          </cell>
          <cell r="J317" t="str">
            <v>Manizales 2</v>
          </cell>
          <cell r="K317"/>
          <cell r="L317">
            <v>3146637188</v>
          </cell>
          <cell r="M317" t="str">
            <v>centroversalles@gmail.com</v>
          </cell>
          <cell r="N317" t="str">
            <v>SRD</v>
          </cell>
          <cell r="O317" t="str">
            <v>Intervención de apoyo - Apoyo psicosocial</v>
          </cell>
          <cell r="P317"/>
          <cell r="Q317" t="str">
            <v>Vulneración</v>
          </cell>
          <cell r="R317"/>
          <cell r="S317" t="str">
            <v>17-0244-2019</v>
          </cell>
          <cell r="T317"/>
          <cell r="U317"/>
          <cell r="V317"/>
          <cell r="W317"/>
          <cell r="X317"/>
          <cell r="Y317" t="str">
            <v>Carmen Consuelo Delgado Motato</v>
          </cell>
        </row>
        <row r="318">
          <cell r="B318" t="str">
            <v>17-33-317</v>
          </cell>
          <cell r="C318" t="str">
            <v>Caldas</v>
          </cell>
          <cell r="D318" t="str">
            <v>Centro de desarrollo comunitario Versalles</v>
          </cell>
          <cell r="E318" t="str">
            <v>800180234-1</v>
          </cell>
          <cell r="F318" t="str">
            <v>Luis Eduardo Arango Alvarez</v>
          </cell>
          <cell r="G318" t="str">
            <v>Villa Hermosa</v>
          </cell>
          <cell r="H318" t="str">
            <v>Calle 12 No. 11-83</v>
          </cell>
          <cell r="I318" t="str">
            <v>Manizales</v>
          </cell>
          <cell r="J318" t="str">
            <v>Manizales 2</v>
          </cell>
          <cell r="K318"/>
          <cell r="L318">
            <v>3146639313</v>
          </cell>
          <cell r="M318" t="str">
            <v>centroversalles@gmail.com</v>
          </cell>
          <cell r="N318" t="str">
            <v>SRD</v>
          </cell>
          <cell r="O318" t="str">
            <v>Intervención de apoyo - Apoyo psicosocial</v>
          </cell>
          <cell r="P318"/>
          <cell r="Q318" t="str">
            <v>Vulneración</v>
          </cell>
          <cell r="R318"/>
          <cell r="S318" t="str">
            <v>17-0244-2019</v>
          </cell>
          <cell r="T318"/>
          <cell r="U318"/>
          <cell r="V318"/>
          <cell r="W318"/>
          <cell r="X318"/>
          <cell r="Y318" t="str">
            <v>Carmen Consuelo Delgado Motato</v>
          </cell>
        </row>
        <row r="319">
          <cell r="B319" t="str">
            <v>17-33-318</v>
          </cell>
          <cell r="C319" t="str">
            <v>Caldas</v>
          </cell>
          <cell r="D319" t="str">
            <v>Centro de desarrollo comunitario Versalles</v>
          </cell>
          <cell r="E319" t="str">
            <v>800180234-1</v>
          </cell>
          <cell r="F319" t="str">
            <v>Luis Eduardo Arango Alvarez</v>
          </cell>
          <cell r="G319" t="str">
            <v>San Joaquín</v>
          </cell>
          <cell r="H319" t="str">
            <v>Calle 24 No. 27-26</v>
          </cell>
          <cell r="I319" t="str">
            <v>Manizales</v>
          </cell>
          <cell r="J319" t="str">
            <v>Manizales 2</v>
          </cell>
          <cell r="K319"/>
          <cell r="L319">
            <v>3145239616</v>
          </cell>
          <cell r="M319" t="str">
            <v>centroversalles@gmail.com</v>
          </cell>
          <cell r="N319" t="str">
            <v>SRD</v>
          </cell>
          <cell r="O319" t="str">
            <v>Intervención de apoyo - Apoyo psicosocial</v>
          </cell>
          <cell r="P319"/>
          <cell r="Q319" t="str">
            <v>Vulneración</v>
          </cell>
          <cell r="R319"/>
          <cell r="S319" t="str">
            <v>17-0244-2019</v>
          </cell>
          <cell r="T319"/>
          <cell r="U319"/>
          <cell r="V319"/>
          <cell r="W319"/>
          <cell r="X319"/>
          <cell r="Y319" t="str">
            <v>Carmen Consuelo Delgado Motato</v>
          </cell>
        </row>
        <row r="320">
          <cell r="B320" t="str">
            <v>17-157-319</v>
          </cell>
          <cell r="C320" t="str">
            <v>Caldas</v>
          </cell>
          <cell r="D320" t="str">
            <v>Fundación niños del sol</v>
          </cell>
          <cell r="E320" t="str">
            <v>860033863-1</v>
          </cell>
          <cell r="F320" t="str">
            <v>Sandra Patricia Gallego Ayala</v>
          </cell>
          <cell r="G320" t="str">
            <v>Angeles de Esperanza</v>
          </cell>
          <cell r="H320" t="str">
            <v>Calle 7 No. 7-26</v>
          </cell>
          <cell r="I320" t="str">
            <v>La Dorada</v>
          </cell>
          <cell r="J320" t="str">
            <v>Oriente</v>
          </cell>
          <cell r="K320">
            <v>8578067</v>
          </cell>
          <cell r="L320"/>
          <cell r="M320" t="str">
            <v>fundacion.ninos.del.sol@hotmail.com</v>
          </cell>
          <cell r="N320" t="str">
            <v>SRD</v>
          </cell>
          <cell r="O320" t="str">
            <v>Externado</v>
          </cell>
          <cell r="P320" t="str">
            <v>Media jornada</v>
          </cell>
          <cell r="Q320" t="str">
            <v>Vulneración</v>
          </cell>
          <cell r="R320"/>
          <cell r="S320" t="str">
            <v>17-0245-2019</v>
          </cell>
          <cell r="T320">
            <v>60</v>
          </cell>
          <cell r="U320"/>
          <cell r="V320">
            <v>43815</v>
          </cell>
          <cell r="W320">
            <v>44135</v>
          </cell>
          <cell r="X320">
            <v>324625740</v>
          </cell>
          <cell r="Y320" t="str">
            <v>Carmen Consuelo Delgado Motato</v>
          </cell>
        </row>
        <row r="321">
          <cell r="B321" t="str">
            <v>17-20-320</v>
          </cell>
          <cell r="C321" t="str">
            <v>Caldas</v>
          </cell>
          <cell r="D321" t="str">
            <v>Asociación mundos hermanos ONG</v>
          </cell>
          <cell r="E321" t="str">
            <v>800251628-3</v>
          </cell>
          <cell r="F321" t="str">
            <v>Diana Patricia González Cardona</v>
          </cell>
          <cell r="G321" t="str">
            <v>Casa Barrio Colombia (hombres)</v>
          </cell>
          <cell r="H321" t="str">
            <v>Calle 47 No. 28-38</v>
          </cell>
          <cell r="I321" t="str">
            <v>Manizales</v>
          </cell>
          <cell r="J321" t="str">
            <v>Manizales 2</v>
          </cell>
          <cell r="K321">
            <v>8802450</v>
          </cell>
          <cell r="L321"/>
          <cell r="M321" t="str">
            <v>contacto@mundoshermanos.org</v>
          </cell>
          <cell r="N321" t="str">
            <v>SRD</v>
          </cell>
          <cell r="O321" t="str">
            <v>Internado</v>
          </cell>
          <cell r="P321"/>
          <cell r="Q321" t="str">
            <v>Vida Independiente</v>
          </cell>
          <cell r="R321"/>
          <cell r="S321" t="str">
            <v>17-0246-2019</v>
          </cell>
          <cell r="T321">
            <v>50</v>
          </cell>
          <cell r="U321"/>
          <cell r="V321">
            <v>43815</v>
          </cell>
          <cell r="W321">
            <v>44135</v>
          </cell>
          <cell r="X321">
            <v>740234175</v>
          </cell>
          <cell r="Y321" t="str">
            <v>Beatriz Elena Olarte Gómez</v>
          </cell>
        </row>
        <row r="322">
          <cell r="B322" t="str">
            <v>17-20-321</v>
          </cell>
          <cell r="C322" t="str">
            <v>Caldas</v>
          </cell>
          <cell r="D322" t="str">
            <v>Asociación mundos hermanos ONG</v>
          </cell>
          <cell r="E322" t="str">
            <v>800251628-3</v>
          </cell>
          <cell r="F322" t="str">
            <v>Diana Patricia González Cardona</v>
          </cell>
          <cell r="G322" t="str">
            <v>Casa barrio Campo Hermoso (hombres)</v>
          </cell>
          <cell r="H322" t="str">
            <v>Calle 18 No. 11-37 Apartamento 201</v>
          </cell>
          <cell r="I322" t="str">
            <v>Manizales</v>
          </cell>
          <cell r="J322" t="str">
            <v>Manizales 2</v>
          </cell>
          <cell r="K322">
            <v>8802450</v>
          </cell>
          <cell r="L322"/>
          <cell r="M322" t="str">
            <v>contacto@mundoshermanos.org</v>
          </cell>
          <cell r="N322" t="str">
            <v>SRD</v>
          </cell>
          <cell r="O322" t="str">
            <v>Internado</v>
          </cell>
          <cell r="P322"/>
          <cell r="Q322" t="str">
            <v>Vida Independiente</v>
          </cell>
          <cell r="R322"/>
          <cell r="S322" t="str">
            <v>17-0246-2019</v>
          </cell>
          <cell r="T322"/>
          <cell r="U322"/>
          <cell r="V322"/>
          <cell r="W322"/>
          <cell r="X322"/>
          <cell r="Y322" t="str">
            <v>Beatriz Elena Olarte Gómez</v>
          </cell>
        </row>
        <row r="323">
          <cell r="B323" t="str">
            <v>17-20-322</v>
          </cell>
          <cell r="C323" t="str">
            <v>Caldas</v>
          </cell>
          <cell r="D323" t="str">
            <v>Asociación mundos hermanos ONG</v>
          </cell>
          <cell r="E323" t="str">
            <v>800251628-3</v>
          </cell>
          <cell r="F323" t="str">
            <v>Diana Patricia González Cardona</v>
          </cell>
          <cell r="G323" t="str">
            <v>Casa Barrio Colombia (mujeres)</v>
          </cell>
          <cell r="H323" t="str">
            <v>Calle 47 No. 28A-53</v>
          </cell>
          <cell r="I323" t="str">
            <v>Manizales</v>
          </cell>
          <cell r="J323" t="str">
            <v>Manizales 2</v>
          </cell>
          <cell r="K323">
            <v>8802450</v>
          </cell>
          <cell r="L323"/>
          <cell r="M323" t="str">
            <v>contacto@mundoshermanos.org</v>
          </cell>
          <cell r="N323" t="str">
            <v>SRD</v>
          </cell>
          <cell r="O323" t="str">
            <v>Internado</v>
          </cell>
          <cell r="P323"/>
          <cell r="Q323" t="str">
            <v>Vida Independiente</v>
          </cell>
          <cell r="R323"/>
          <cell r="S323" t="str">
            <v>17-0246-2019</v>
          </cell>
          <cell r="T323"/>
          <cell r="U323"/>
          <cell r="V323"/>
          <cell r="W323"/>
          <cell r="X323"/>
          <cell r="Y323" t="str">
            <v>Beatriz Elena Olarte Gómez</v>
          </cell>
        </row>
        <row r="324">
          <cell r="B324" t="str">
            <v>17-123-323</v>
          </cell>
          <cell r="C324" t="str">
            <v>Caldas</v>
          </cell>
          <cell r="D324" t="str">
            <v>Fundación FESCO</v>
          </cell>
          <cell r="E324" t="str">
            <v>890807284-9</v>
          </cell>
          <cell r="F324" t="str">
            <v>Patricia Escobar Arbelaez</v>
          </cell>
          <cell r="G324" t="str">
            <v>-</v>
          </cell>
          <cell r="H324" t="str">
            <v>Calle 62 No. 24 -76 Barrio La Estrella Manizales</v>
          </cell>
          <cell r="I324" t="str">
            <v>Manizales</v>
          </cell>
          <cell r="J324" t="str">
            <v>Manizales 2</v>
          </cell>
          <cell r="K324">
            <v>8850000</v>
          </cell>
          <cell r="L324" t="str">
            <v>316 693 3745</v>
          </cell>
          <cell r="M324" t="str">
            <v>dianapatricia.morales@fundacionfesco.org.co---patricia.escobar@fundacionfesco.org.co</v>
          </cell>
          <cell r="N324" t="str">
            <v>SRD</v>
          </cell>
          <cell r="O324" t="str">
            <v>Hogar sustituto entidad</v>
          </cell>
          <cell r="P324"/>
          <cell r="Q324" t="str">
            <v>Vulneración</v>
          </cell>
          <cell r="R324"/>
          <cell r="S324" t="str">
            <v>17-0248-2019</v>
          </cell>
          <cell r="T324">
            <v>785</v>
          </cell>
          <cell r="U324"/>
          <cell r="V324">
            <v>43815</v>
          </cell>
          <cell r="W324">
            <v>44135</v>
          </cell>
          <cell r="X324">
            <v>9891014392.9750004</v>
          </cell>
          <cell r="Y324" t="str">
            <v>Beatriz Elena Olarte Gómez</v>
          </cell>
        </row>
        <row r="325">
          <cell r="B325" t="str">
            <v>17-192-324</v>
          </cell>
          <cell r="C325" t="str">
            <v>Caldas</v>
          </cell>
          <cell r="D325" t="str">
            <v>Fundación seres</v>
          </cell>
          <cell r="E325" t="str">
            <v>900122706-1</v>
          </cell>
          <cell r="F325" t="str">
            <v>Diego Alonso Montoya Gomez</v>
          </cell>
          <cell r="G325" t="str">
            <v>-</v>
          </cell>
          <cell r="H325" t="str">
            <v>Avenida el talego carrera 6 finca villa socorro</v>
          </cell>
          <cell r="I325" t="str">
            <v>Riosucio</v>
          </cell>
          <cell r="J325" t="str">
            <v>Occidente</v>
          </cell>
          <cell r="K325">
            <v>8594745</v>
          </cell>
          <cell r="L325">
            <v>3206738589</v>
          </cell>
          <cell r="M325" t="str">
            <v>direccion@seresfundacion.org</v>
          </cell>
          <cell r="N325" t="str">
            <v>SRD</v>
          </cell>
          <cell r="O325" t="str">
            <v>Internado</v>
          </cell>
          <cell r="P325"/>
          <cell r="Q325" t="str">
            <v>Discapacidad</v>
          </cell>
          <cell r="R325" t="str">
            <v>Intelectual</v>
          </cell>
          <cell r="S325" t="str">
            <v>17-0251-2019</v>
          </cell>
          <cell r="T325">
            <v>50</v>
          </cell>
          <cell r="U325"/>
          <cell r="V325">
            <v>43815</v>
          </cell>
          <cell r="W325">
            <v>44135</v>
          </cell>
          <cell r="X325">
            <v>849197275</v>
          </cell>
          <cell r="Y325" t="str">
            <v>Diana Janeth Tabares López</v>
          </cell>
        </row>
        <row r="326">
          <cell r="B326" t="str">
            <v>17-43-325</v>
          </cell>
          <cell r="C326" t="str">
            <v>Caldas</v>
          </cell>
          <cell r="D326" t="str">
            <v>Comunidad terapéutica semillas de amor</v>
          </cell>
          <cell r="E326" t="str">
            <v>900354788-9</v>
          </cell>
          <cell r="F326" t="str">
            <v>Luz Stella Montoya Martinez</v>
          </cell>
          <cell r="G326" t="str">
            <v>Sede Barrio Arboleda</v>
          </cell>
          <cell r="H326" t="str">
            <v>Carrera 24 No. 53A-46</v>
          </cell>
          <cell r="I326" t="str">
            <v>Manizales</v>
          </cell>
          <cell r="J326" t="str">
            <v>Manizales 2</v>
          </cell>
          <cell r="K326"/>
          <cell r="L326">
            <v>3166011069</v>
          </cell>
          <cell r="M326" t="str">
            <v>luzstellam79@hotmail.com</v>
          </cell>
          <cell r="N326" t="str">
            <v>SRD</v>
          </cell>
          <cell r="O326" t="str">
            <v>Intervención de apoyo - Apoyo psicológico especializado</v>
          </cell>
          <cell r="P326"/>
          <cell r="Q326" t="str">
            <v>Vulneración</v>
          </cell>
          <cell r="R326"/>
          <cell r="S326" t="str">
            <v>17-0257-2019</v>
          </cell>
          <cell r="T326"/>
          <cell r="U326">
            <v>576</v>
          </cell>
          <cell r="V326">
            <v>43815</v>
          </cell>
          <cell r="W326">
            <v>44135</v>
          </cell>
          <cell r="X326">
            <v>1327410864</v>
          </cell>
          <cell r="Y326" t="str">
            <v>Maria del Pilar Alvarez Echeverri</v>
          </cell>
        </row>
        <row r="327">
          <cell r="B327" t="str">
            <v>17-43-326</v>
          </cell>
          <cell r="C327" t="str">
            <v>Caldas</v>
          </cell>
          <cell r="D327" t="str">
            <v>Comunidad terapéutica semillas de amor</v>
          </cell>
          <cell r="E327" t="str">
            <v>900354788-9</v>
          </cell>
          <cell r="F327" t="str">
            <v>Luz Stella Montoya Martinez</v>
          </cell>
          <cell r="G327" t="str">
            <v>-</v>
          </cell>
          <cell r="H327" t="str">
            <v>Carrera 9 No. 14-70 Barrio Obrero</v>
          </cell>
          <cell r="I327" t="str">
            <v>Chinchiná</v>
          </cell>
          <cell r="J327" t="str">
            <v>Del Café</v>
          </cell>
          <cell r="K327"/>
          <cell r="L327">
            <v>3166030076</v>
          </cell>
          <cell r="M327" t="str">
            <v>luzstellam79@hotmail.com</v>
          </cell>
          <cell r="N327" t="str">
            <v>SRD</v>
          </cell>
          <cell r="O327" t="str">
            <v>Intervención de apoyo - Apoyo psicológico especializado</v>
          </cell>
          <cell r="P327"/>
          <cell r="Q327" t="str">
            <v>Vulneración</v>
          </cell>
          <cell r="R327"/>
          <cell r="S327" t="str">
            <v>17-0257-2019</v>
          </cell>
          <cell r="T327"/>
          <cell r="U327">
            <v>288</v>
          </cell>
          <cell r="V327"/>
          <cell r="W327"/>
          <cell r="X327"/>
          <cell r="Y327" t="str">
            <v>Maria del Pilar Alvarez Echeverri</v>
          </cell>
        </row>
        <row r="328">
          <cell r="B328" t="str">
            <v>17-43-327</v>
          </cell>
          <cell r="C328" t="str">
            <v>Caldas</v>
          </cell>
          <cell r="D328" t="str">
            <v>Comunidad terapéutica semillas de amor</v>
          </cell>
          <cell r="E328" t="str">
            <v>900354788-9</v>
          </cell>
          <cell r="F328" t="str">
            <v>Luz Stella Montoya Martinez</v>
          </cell>
          <cell r="G328" t="str">
            <v>-</v>
          </cell>
          <cell r="H328" t="str">
            <v>Calle 10 No. 6-23</v>
          </cell>
          <cell r="I328" t="str">
            <v>Riosucio</v>
          </cell>
          <cell r="J328" t="str">
            <v>Occidente</v>
          </cell>
          <cell r="K328"/>
          <cell r="L328" t="str">
            <v>3148683872-3166029484</v>
          </cell>
          <cell r="M328" t="str">
            <v>luzstellam79@hotmail.com</v>
          </cell>
          <cell r="N328" t="str">
            <v>SRD</v>
          </cell>
          <cell r="O328" t="str">
            <v>Intervención de apoyo - Apoyo psicológico especializado</v>
          </cell>
          <cell r="P328"/>
          <cell r="Q328" t="str">
            <v>Vulneración</v>
          </cell>
          <cell r="R328"/>
          <cell r="S328" t="str">
            <v>17-0257-2019</v>
          </cell>
          <cell r="T328"/>
          <cell r="U328">
            <v>288</v>
          </cell>
          <cell r="V328"/>
          <cell r="W328"/>
          <cell r="X328"/>
          <cell r="Y328" t="str">
            <v>Maria del Pilar Alvarez Echeverri</v>
          </cell>
        </row>
        <row r="329">
          <cell r="B329" t="str">
            <v>17-43-328</v>
          </cell>
          <cell r="C329" t="str">
            <v>Caldas</v>
          </cell>
          <cell r="D329" t="str">
            <v>Comunidad terapéutica semillas de amor</v>
          </cell>
          <cell r="E329" t="str">
            <v>900354788-9</v>
          </cell>
          <cell r="F329" t="str">
            <v>Luz Stella Montoya Martinez</v>
          </cell>
          <cell r="G329" t="str">
            <v>-</v>
          </cell>
          <cell r="H329" t="str">
            <v>Calle 12 No. 7-05</v>
          </cell>
          <cell r="I329" t="str">
            <v>La Dorada</v>
          </cell>
          <cell r="J329" t="str">
            <v>Oriente</v>
          </cell>
          <cell r="K329"/>
          <cell r="L329">
            <v>3166012209</v>
          </cell>
          <cell r="M329" t="str">
            <v>luzstellam79@hotmail.com</v>
          </cell>
          <cell r="N329" t="str">
            <v>SRD</v>
          </cell>
          <cell r="O329" t="str">
            <v>Intervención de apoyo - Apoyo psicológico especializado</v>
          </cell>
          <cell r="P329"/>
          <cell r="Q329" t="str">
            <v>Violencia Sexual</v>
          </cell>
          <cell r="R329"/>
          <cell r="S329" t="str">
            <v>17-0257-2019</v>
          </cell>
          <cell r="T329"/>
          <cell r="U329">
            <v>288</v>
          </cell>
          <cell r="V329"/>
          <cell r="W329"/>
          <cell r="X329"/>
          <cell r="Y329" t="str">
            <v>Maria del Pilar Alvarez Echeverri</v>
          </cell>
        </row>
        <row r="330">
          <cell r="B330" t="str">
            <v>17-43-329</v>
          </cell>
          <cell r="C330" t="str">
            <v>Caldas</v>
          </cell>
          <cell r="D330" t="str">
            <v>Comunidad terapéutica semillas de amor</v>
          </cell>
          <cell r="E330" t="str">
            <v>900354788-9</v>
          </cell>
          <cell r="F330" t="str">
            <v>Luz Stella Montoya Martinez</v>
          </cell>
          <cell r="G330" t="str">
            <v>-</v>
          </cell>
          <cell r="H330" t="str">
            <v>Calle 7 No. 3-06</v>
          </cell>
          <cell r="I330" t="str">
            <v>Manzanares</v>
          </cell>
          <cell r="J330" t="str">
            <v>Suroriente</v>
          </cell>
          <cell r="K330"/>
          <cell r="L330">
            <v>3166030496</v>
          </cell>
          <cell r="M330" t="str">
            <v>luzstellam79@hotmail.com</v>
          </cell>
          <cell r="N330" t="str">
            <v>SRD</v>
          </cell>
          <cell r="O330" t="str">
            <v>Intervención de apoyo - Apoyo psicológico especializado</v>
          </cell>
          <cell r="P330"/>
          <cell r="Q330" t="str">
            <v>Violencia Sexual</v>
          </cell>
          <cell r="R330"/>
          <cell r="S330" t="str">
            <v>17-0257-2019</v>
          </cell>
          <cell r="T330"/>
          <cell r="U330">
            <v>288</v>
          </cell>
          <cell r="V330"/>
          <cell r="W330"/>
          <cell r="X330"/>
          <cell r="Y330" t="str">
            <v>Maria del Pilar Alvarez Echeverri</v>
          </cell>
        </row>
        <row r="331">
          <cell r="B331" t="str">
            <v>17-43-330</v>
          </cell>
          <cell r="C331" t="str">
            <v>Caldas</v>
          </cell>
          <cell r="D331" t="str">
            <v>Comunidad terapéutica semillas de amor</v>
          </cell>
          <cell r="E331" t="str">
            <v>900354788-9</v>
          </cell>
          <cell r="F331" t="str">
            <v>Luz Stella Montoya Martinez</v>
          </cell>
          <cell r="G331" t="str">
            <v>-</v>
          </cell>
          <cell r="H331" t="str">
            <v>Calle 4 No. 7-29 edificio BCH</v>
          </cell>
          <cell r="I331" t="str">
            <v>Salamina</v>
          </cell>
          <cell r="J331" t="str">
            <v>Norte</v>
          </cell>
          <cell r="K331"/>
          <cell r="L331">
            <v>3166032408</v>
          </cell>
          <cell r="M331" t="str">
            <v>luzstellam79@hotmail.com</v>
          </cell>
          <cell r="N331" t="str">
            <v>SRD</v>
          </cell>
          <cell r="O331" t="str">
            <v>Intervención de apoyo - Apoyo psicológico especializado</v>
          </cell>
          <cell r="P331"/>
          <cell r="Q331" t="str">
            <v>Violencia Sexual</v>
          </cell>
          <cell r="R331"/>
          <cell r="S331" t="str">
            <v>17-0257-2019</v>
          </cell>
          <cell r="T331"/>
          <cell r="U331">
            <v>144</v>
          </cell>
          <cell r="V331"/>
          <cell r="W331"/>
          <cell r="X331"/>
          <cell r="Y331" t="str">
            <v>Maria del Pilar Alvarez Echeverri</v>
          </cell>
        </row>
        <row r="332">
          <cell r="B332" t="str">
            <v>17-51-331</v>
          </cell>
          <cell r="C332" t="str">
            <v>Caldas</v>
          </cell>
          <cell r="D332" t="str">
            <v>Corporación Alberto Arango Restrepo</v>
          </cell>
          <cell r="E332" t="str">
            <v>890802356-8</v>
          </cell>
          <cell r="F332" t="str">
            <v>Adriana Arango Gomez</v>
          </cell>
          <cell r="G332" t="str">
            <v>-</v>
          </cell>
          <cell r="H332" t="str">
            <v>Carrera 18 No. 72- 61 Barrio Alta Suiza</v>
          </cell>
          <cell r="I332" t="str">
            <v>Manizales</v>
          </cell>
          <cell r="J332" t="str">
            <v>Manizales 2 - Del Café - Oriente - Occidente</v>
          </cell>
          <cell r="K332" t="str">
            <v>8864317 - 8834319</v>
          </cell>
          <cell r="L332">
            <v>3116217507</v>
          </cell>
          <cell r="M332" t="str">
            <v>coorhs1@cedercolombia.org liderhs@cedercolombia.org</v>
          </cell>
          <cell r="N332" t="str">
            <v>SRD</v>
          </cell>
          <cell r="O332" t="str">
            <v>Hogar sustituto entidad</v>
          </cell>
          <cell r="P332"/>
          <cell r="Q332" t="str">
            <v>Discapacidad</v>
          </cell>
          <cell r="R332"/>
          <cell r="S332" t="str">
            <v>17-0258-2019</v>
          </cell>
          <cell r="T332">
            <v>410</v>
          </cell>
          <cell r="U332"/>
          <cell r="V332">
            <v>43815</v>
          </cell>
          <cell r="W332">
            <v>44135</v>
          </cell>
          <cell r="X332">
            <v>6857765985</v>
          </cell>
          <cell r="Y332" t="str">
            <v>Beatriz Elena Olarte Gómez</v>
          </cell>
        </row>
        <row r="333">
          <cell r="B333" t="str">
            <v>17-67-332</v>
          </cell>
          <cell r="C333" t="str">
            <v>Caldas</v>
          </cell>
          <cell r="D333" t="str">
            <v>Corporación instituto integral de programas educativos y extensión comunitaria - IIPEE</v>
          </cell>
          <cell r="E333" t="str">
            <v>800072901-1</v>
          </cell>
          <cell r="F333" t="str">
            <v>Maria Elba Gomez</v>
          </cell>
          <cell r="G333" t="str">
            <v>Sede Barrio Colombia</v>
          </cell>
          <cell r="H333" t="str">
            <v>Calle 48 No. 30-24</v>
          </cell>
          <cell r="I333" t="str">
            <v>Manizales</v>
          </cell>
          <cell r="J333" t="str">
            <v>Manizales 2</v>
          </cell>
          <cell r="K333">
            <v>8862515</v>
          </cell>
          <cell r="L333">
            <v>3005224235</v>
          </cell>
          <cell r="M333" t="str">
            <v>iipee.901@gmail.com</v>
          </cell>
          <cell r="N333" t="str">
            <v>SRD</v>
          </cell>
          <cell r="O333" t="str">
            <v>Intervención de apoyo - Apoyo psicosocial</v>
          </cell>
          <cell r="P333"/>
          <cell r="Q333" t="str">
            <v>Vulneración</v>
          </cell>
          <cell r="R333"/>
          <cell r="S333" t="str">
            <v>17-0265-2019</v>
          </cell>
          <cell r="T333">
            <v>50</v>
          </cell>
          <cell r="U333"/>
          <cell r="V333">
            <v>43815</v>
          </cell>
          <cell r="W333">
            <v>44135</v>
          </cell>
          <cell r="X333">
            <v>175887900</v>
          </cell>
          <cell r="Y333" t="str">
            <v>Carolina Gómez Núñez</v>
          </cell>
        </row>
        <row r="334">
          <cell r="B334" t="str">
            <v>17-43-333</v>
          </cell>
          <cell r="C334" t="str">
            <v>Caldas</v>
          </cell>
          <cell r="D334" t="str">
            <v>Comunidad terapéutica semillas de amor</v>
          </cell>
          <cell r="E334" t="str">
            <v>900354788-9</v>
          </cell>
          <cell r="F334" t="str">
            <v>Luz Stella Montoya Martinez</v>
          </cell>
          <cell r="G334" t="str">
            <v>-</v>
          </cell>
          <cell r="H334" t="str">
            <v>Finca la Marcela vereda la linda sector corea</v>
          </cell>
          <cell r="I334" t="str">
            <v>Manizales</v>
          </cell>
          <cell r="J334" t="str">
            <v>Manizales 2</v>
          </cell>
          <cell r="K334" t="str">
            <v>8850168-8708010</v>
          </cell>
          <cell r="L334">
            <v>3155571499</v>
          </cell>
          <cell r="M334" t="str">
            <v>luzstellam79@hotmail.com</v>
          </cell>
          <cell r="N334" t="str">
            <v>SRPA</v>
          </cell>
          <cell r="O334" t="str">
            <v>Centro de emergencia RAJ</v>
          </cell>
          <cell r="P334"/>
          <cell r="Q334" t="str">
            <v>RAJ</v>
          </cell>
          <cell r="R334"/>
          <cell r="S334" t="str">
            <v>17-0236-2019</v>
          </cell>
          <cell r="T334">
            <v>10</v>
          </cell>
          <cell r="U334"/>
          <cell r="V334">
            <v>43815</v>
          </cell>
          <cell r="W334">
            <v>44135</v>
          </cell>
          <cell r="X334">
            <v>1298490157.5</v>
          </cell>
          <cell r="Y334" t="str">
            <v>Luz Adriana Guerrero Guevara</v>
          </cell>
        </row>
        <row r="335">
          <cell r="B335" t="str">
            <v>17-43-334</v>
          </cell>
          <cell r="C335" t="str">
            <v>Caldas</v>
          </cell>
          <cell r="D335" t="str">
            <v>Comunidad terapéutica semillas de amor</v>
          </cell>
          <cell r="E335" t="str">
            <v>900354788-9</v>
          </cell>
          <cell r="F335" t="str">
            <v>Luz Stella Montoya Martinez</v>
          </cell>
          <cell r="G335" t="str">
            <v>-</v>
          </cell>
          <cell r="H335" t="str">
            <v>Finca la Marcela vereda la linda sector corea</v>
          </cell>
          <cell r="I335" t="str">
            <v>Manizales</v>
          </cell>
          <cell r="J335" t="str">
            <v>Manizales 2</v>
          </cell>
          <cell r="K335" t="str">
            <v>8850168-8708010</v>
          </cell>
          <cell r="L335">
            <v>3155571499</v>
          </cell>
          <cell r="M335" t="str">
            <v>luzstellam79@hotmail.com</v>
          </cell>
          <cell r="N335" t="str">
            <v>SRPA</v>
          </cell>
          <cell r="O335" t="str">
            <v>Internado RAJ</v>
          </cell>
          <cell r="P335"/>
          <cell r="Q335" t="str">
            <v>RAJ</v>
          </cell>
          <cell r="R335"/>
          <cell r="S335" t="str">
            <v>17-0236-2019</v>
          </cell>
          <cell r="T335">
            <v>65</v>
          </cell>
          <cell r="U335"/>
          <cell r="V335"/>
          <cell r="W335"/>
          <cell r="X335"/>
          <cell r="Y335" t="str">
            <v>Luz Adriana Guerrero Guevara</v>
          </cell>
        </row>
        <row r="336">
          <cell r="B336" t="str">
            <v>17-43-335</v>
          </cell>
          <cell r="C336" t="str">
            <v>Caldas</v>
          </cell>
          <cell r="D336" t="str">
            <v>Comunidad terapéutica semillas de amor</v>
          </cell>
          <cell r="E336" t="str">
            <v>900354788-9</v>
          </cell>
          <cell r="F336" t="str">
            <v>Luz Stella Montoya Martinez</v>
          </cell>
          <cell r="G336" t="str">
            <v>Sede Centro</v>
          </cell>
          <cell r="H336" t="str">
            <v>Carrera 18 No. 27-27 Zona Centro</v>
          </cell>
          <cell r="I336" t="str">
            <v>Manizales</v>
          </cell>
          <cell r="J336" t="str">
            <v>Manizales 2</v>
          </cell>
          <cell r="K336">
            <v>8800480</v>
          </cell>
          <cell r="L336">
            <v>3167403576</v>
          </cell>
          <cell r="M336" t="str">
            <v>luzstellam79@hotmail.com</v>
          </cell>
          <cell r="N336" t="str">
            <v>SRPA</v>
          </cell>
          <cell r="O336" t="str">
            <v>Centro transitorio</v>
          </cell>
          <cell r="P336"/>
          <cell r="Q336" t="str">
            <v>SRPA</v>
          </cell>
          <cell r="R336"/>
          <cell r="S336" t="str">
            <v>17-0241-2019</v>
          </cell>
          <cell r="T336">
            <v>8</v>
          </cell>
          <cell r="U336"/>
          <cell r="V336">
            <v>43815</v>
          </cell>
          <cell r="W336">
            <v>44135</v>
          </cell>
          <cell r="X336">
            <v>162537160</v>
          </cell>
          <cell r="Y336" t="str">
            <v>Carolina Gómez Núñez</v>
          </cell>
        </row>
        <row r="337">
          <cell r="B337" t="str">
            <v>17-33-336</v>
          </cell>
          <cell r="C337" t="str">
            <v>Caldas</v>
          </cell>
          <cell r="D337" t="str">
            <v>Centro de desarrollo comunitario Versalles</v>
          </cell>
          <cell r="E337" t="str">
            <v>800180234-1</v>
          </cell>
          <cell r="F337" t="str">
            <v>Luis Eduardo Arango Alvarez</v>
          </cell>
          <cell r="G337" t="str">
            <v>-</v>
          </cell>
          <cell r="H337" t="str">
            <v>Carrera 22 No. 46-19</v>
          </cell>
          <cell r="I337" t="str">
            <v>Manizales</v>
          </cell>
          <cell r="J337" t="str">
            <v>Manizales 2</v>
          </cell>
          <cell r="K337" t="str">
            <v>8855669-8850691</v>
          </cell>
          <cell r="L337">
            <v>3103897929</v>
          </cell>
          <cell r="M337" t="str">
            <v>centroversalles@gmail.com</v>
          </cell>
          <cell r="N337" t="str">
            <v>SRPA</v>
          </cell>
          <cell r="O337" t="str">
            <v>Prestación de servicios sociales a la comunidad</v>
          </cell>
          <cell r="P337"/>
          <cell r="Q337" t="str">
            <v>SRPA</v>
          </cell>
          <cell r="R337"/>
          <cell r="S337" t="str">
            <v>17-0247-2019</v>
          </cell>
          <cell r="T337">
            <v>20</v>
          </cell>
          <cell r="U337"/>
          <cell r="V337">
            <v>43815</v>
          </cell>
          <cell r="W337">
            <v>44135</v>
          </cell>
          <cell r="X337">
            <v>141648660</v>
          </cell>
          <cell r="Y337" t="str">
            <v>Diana Janeth Tabares López</v>
          </cell>
        </row>
        <row r="338">
          <cell r="B338" t="str">
            <v>17-33-337</v>
          </cell>
          <cell r="C338" t="str">
            <v>Caldas</v>
          </cell>
          <cell r="D338" t="str">
            <v>Centro de desarrollo comunitario Versalles</v>
          </cell>
          <cell r="E338" t="str">
            <v>800180234-1</v>
          </cell>
          <cell r="F338" t="str">
            <v>Luis Eduardo Arango Alvarez</v>
          </cell>
          <cell r="G338" t="str">
            <v>-</v>
          </cell>
          <cell r="H338" t="str">
            <v>Carrera 22 No. 46-19</v>
          </cell>
          <cell r="I338" t="str">
            <v>Manizales</v>
          </cell>
          <cell r="J338" t="str">
            <v>Manizales 2</v>
          </cell>
          <cell r="K338" t="str">
            <v>8855669-8850691</v>
          </cell>
          <cell r="L338">
            <v>3103897929</v>
          </cell>
          <cell r="M338" t="str">
            <v>centroversalles@gmail.com</v>
          </cell>
          <cell r="N338" t="str">
            <v>SRPA</v>
          </cell>
          <cell r="O338" t="str">
            <v>Apoyo postinstitucional – RAJ</v>
          </cell>
          <cell r="P338"/>
          <cell r="Q338" t="str">
            <v>RAJ</v>
          </cell>
          <cell r="R338"/>
          <cell r="S338" t="str">
            <v>17-0247-2019</v>
          </cell>
          <cell r="T338">
            <v>20</v>
          </cell>
          <cell r="U338"/>
          <cell r="V338"/>
          <cell r="W338"/>
          <cell r="X338"/>
          <cell r="Y338" t="str">
            <v>Diana Janeth Tabares López</v>
          </cell>
        </row>
        <row r="339">
          <cell r="B339" t="str">
            <v>17-47-338</v>
          </cell>
          <cell r="C339" t="str">
            <v>Caldas</v>
          </cell>
          <cell r="D339" t="str">
            <v>Congregación religiosos terciarios capuchinos nuestra señora de los dolores</v>
          </cell>
          <cell r="E339" t="str">
            <v>860005068-3</v>
          </cell>
          <cell r="F339" t="str">
            <v>Arnoldo Acosta Benjumea</v>
          </cell>
          <cell r="G339" t="str">
            <v>-</v>
          </cell>
          <cell r="H339" t="str">
            <v>Calle 27 No. 17 - 41 Barrio San José</v>
          </cell>
          <cell r="I339" t="str">
            <v>Manizales</v>
          </cell>
          <cell r="J339" t="str">
            <v>Manizales 2</v>
          </cell>
          <cell r="K339" t="str">
            <v>8714240 - 8714241</v>
          </cell>
          <cell r="L339"/>
          <cell r="M339" t="str">
            <v>ciudadelaloszagales@hotmail.com; arnoldo.acosta@yahoo.es</v>
          </cell>
          <cell r="N339" t="str">
            <v>SRPA</v>
          </cell>
          <cell r="O339" t="str">
            <v>Semicerrado externado</v>
          </cell>
          <cell r="P339" t="str">
            <v>Jornada Completa</v>
          </cell>
          <cell r="Q339" t="str">
            <v>SRPA</v>
          </cell>
          <cell r="R339"/>
          <cell r="S339" t="str">
            <v>17-0249-2019</v>
          </cell>
          <cell r="T339">
            <v>10</v>
          </cell>
          <cell r="U339"/>
          <cell r="V339">
            <v>43815</v>
          </cell>
          <cell r="W339">
            <v>44135</v>
          </cell>
          <cell r="X339">
            <v>265168007</v>
          </cell>
          <cell r="Y339" t="str">
            <v>Luz Adriana Guerrero Guevara</v>
          </cell>
        </row>
        <row r="340">
          <cell r="B340" t="str">
            <v>17-47-339</v>
          </cell>
          <cell r="C340" t="str">
            <v>Caldas</v>
          </cell>
          <cell r="D340" t="str">
            <v>Congregación religiosos terciarios capuchinos nuestra señora de los dolores</v>
          </cell>
          <cell r="E340" t="str">
            <v>860005068-3</v>
          </cell>
          <cell r="F340" t="str">
            <v>Arnoldo Acosta Benjumea</v>
          </cell>
          <cell r="G340" t="str">
            <v>-</v>
          </cell>
          <cell r="H340" t="str">
            <v>Calle 27 No. 17 - 41 Barrio San José</v>
          </cell>
          <cell r="I340" t="str">
            <v>Manizales</v>
          </cell>
          <cell r="J340" t="str">
            <v>Manizales 2</v>
          </cell>
          <cell r="K340" t="str">
            <v>8714240 - 8714241</v>
          </cell>
          <cell r="L340"/>
          <cell r="M340" t="str">
            <v>ciudadelaloszagales@hotmail.com; arnoldo.acosta@yahoo.es</v>
          </cell>
          <cell r="N340" t="str">
            <v>SRPA</v>
          </cell>
          <cell r="O340" t="str">
            <v>Libertad vigilada – asistida</v>
          </cell>
          <cell r="P340"/>
          <cell r="Q340" t="str">
            <v>SRPA</v>
          </cell>
          <cell r="R340"/>
          <cell r="S340" t="str">
            <v>17-0249-2019</v>
          </cell>
          <cell r="T340">
            <v>35</v>
          </cell>
          <cell r="U340"/>
          <cell r="V340"/>
          <cell r="W340"/>
          <cell r="X340"/>
          <cell r="Y340" t="str">
            <v>Luz Adriana Guerrero Guevara</v>
          </cell>
        </row>
        <row r="341">
          <cell r="B341" t="str">
            <v>17-47-340</v>
          </cell>
          <cell r="C341" t="str">
            <v>Caldas</v>
          </cell>
          <cell r="D341" t="str">
            <v>Congregación religiosos terciarios capuchinos nuestra señora de los dolores</v>
          </cell>
          <cell r="E341" t="str">
            <v>860005068-3</v>
          </cell>
          <cell r="F341" t="str">
            <v>Arnoldo Acosta Benjumea</v>
          </cell>
          <cell r="G341" t="str">
            <v>Sede administrativa</v>
          </cell>
          <cell r="H341" t="str">
            <v>Kilometro 1 abajo del terminal Villapilar - Barrio Bella Montaña</v>
          </cell>
          <cell r="I341" t="str">
            <v>Manizales</v>
          </cell>
          <cell r="J341" t="str">
            <v>Manizales 2</v>
          </cell>
          <cell r="K341" t="str">
            <v>8714240 - 8714241</v>
          </cell>
          <cell r="L341"/>
          <cell r="M341" t="str">
            <v>ciudadelaloszagales@hotmail.com; arnoldo.acosta@yahoo.es</v>
          </cell>
          <cell r="N341" t="str">
            <v>SRPA</v>
          </cell>
          <cell r="O341" t="str">
            <v>Internado RAJ</v>
          </cell>
          <cell r="P341"/>
          <cell r="Q341" t="str">
            <v>RAJ</v>
          </cell>
          <cell r="R341"/>
          <cell r="S341" t="str">
            <v>17-0250-2019</v>
          </cell>
          <cell r="T341">
            <v>90</v>
          </cell>
          <cell r="U341"/>
          <cell r="V341">
            <v>43815</v>
          </cell>
          <cell r="W341">
            <v>44135</v>
          </cell>
          <cell r="X341">
            <v>1523252295</v>
          </cell>
          <cell r="Y341" t="str">
            <v>Luz Adriana Guerrero Guevara</v>
          </cell>
        </row>
        <row r="342">
          <cell r="B342" t="str">
            <v>17-157-341</v>
          </cell>
          <cell r="C342" t="str">
            <v>Caldas</v>
          </cell>
          <cell r="D342" t="str">
            <v>Fundación niños del sol</v>
          </cell>
          <cell r="E342" t="str">
            <v>860033863-1</v>
          </cell>
          <cell r="F342" t="str">
            <v>Sandra Patricia Gallego Ayala</v>
          </cell>
          <cell r="G342" t="str">
            <v>-</v>
          </cell>
          <cell r="H342" t="str">
            <v>Calle 7A No. 6A-71</v>
          </cell>
          <cell r="I342" t="str">
            <v>La Dorada</v>
          </cell>
          <cell r="J342" t="str">
            <v>Oriente</v>
          </cell>
          <cell r="K342">
            <v>8391183</v>
          </cell>
          <cell r="L342"/>
          <cell r="M342" t="str">
            <v>fundacion.ninos.del.sol@hotmail.com</v>
          </cell>
          <cell r="N342" t="str">
            <v>SRPA</v>
          </cell>
          <cell r="O342" t="str">
            <v>Intervención de apoyo RAJ</v>
          </cell>
          <cell r="P342"/>
          <cell r="Q342" t="str">
            <v>RAJ</v>
          </cell>
          <cell r="R342"/>
          <cell r="S342" t="str">
            <v>17-0252-2019</v>
          </cell>
          <cell r="T342">
            <v>10</v>
          </cell>
          <cell r="U342"/>
          <cell r="V342">
            <v>43815</v>
          </cell>
          <cell r="W342">
            <v>44135</v>
          </cell>
          <cell r="X342">
            <v>36559475</v>
          </cell>
          <cell r="Y342" t="str">
            <v>Diana Janeth Tabares López</v>
          </cell>
        </row>
        <row r="343">
          <cell r="B343" t="str">
            <v>17-20-342</v>
          </cell>
          <cell r="C343" t="str">
            <v>Caldas</v>
          </cell>
          <cell r="D343" t="str">
            <v>Asociación mundos hermanos ONG</v>
          </cell>
          <cell r="E343" t="str">
            <v>800251628-3</v>
          </cell>
          <cell r="F343" t="str">
            <v>Diana Patricia González Cardona</v>
          </cell>
          <cell r="G343" t="str">
            <v>Sede la Nubia</v>
          </cell>
          <cell r="H343" t="str">
            <v>Carrera 16 No. 5A-21</v>
          </cell>
          <cell r="I343" t="str">
            <v>Chinchiná</v>
          </cell>
          <cell r="J343" t="str">
            <v>Del Café</v>
          </cell>
          <cell r="K343">
            <v>8501570</v>
          </cell>
          <cell r="L343">
            <v>3206300980</v>
          </cell>
          <cell r="M343" t="str">
            <v>contacto@mundoshermanos.org</v>
          </cell>
          <cell r="N343" t="str">
            <v>SRPA</v>
          </cell>
          <cell r="O343" t="str">
            <v>Libertad vigilada – asistida</v>
          </cell>
          <cell r="P343"/>
          <cell r="Q343" t="str">
            <v>SRPA</v>
          </cell>
          <cell r="R343"/>
          <cell r="S343" t="str">
            <v>17-0253-2019</v>
          </cell>
          <cell r="T343">
            <v>5</v>
          </cell>
          <cell r="U343"/>
          <cell r="V343">
            <v>43815</v>
          </cell>
          <cell r="W343">
            <v>44135</v>
          </cell>
          <cell r="X343">
            <v>23917397</v>
          </cell>
          <cell r="Y343" t="str">
            <v>Diana Janeth Tabares López</v>
          </cell>
        </row>
        <row r="344">
          <cell r="B344" t="str">
            <v>17-47-343</v>
          </cell>
          <cell r="C344" t="str">
            <v>Caldas</v>
          </cell>
          <cell r="D344" t="str">
            <v>Congregación religiosos terciarios capuchinos nuestra señora de los dolores</v>
          </cell>
          <cell r="E344" t="str">
            <v>860005068-3</v>
          </cell>
          <cell r="F344" t="str">
            <v>Arnoldo Acosta Benjumea</v>
          </cell>
          <cell r="G344" t="str">
            <v>Sede administrativa</v>
          </cell>
          <cell r="H344" t="str">
            <v>Kilometro 1 abajo del terminal Villapilar - Barrio Bella Montaña</v>
          </cell>
          <cell r="I344" t="str">
            <v>Manizales</v>
          </cell>
          <cell r="J344" t="str">
            <v>Manizales 2</v>
          </cell>
          <cell r="K344" t="str">
            <v>8714240 - 8714241</v>
          </cell>
          <cell r="L344"/>
          <cell r="M344" t="str">
            <v>ciudadelaloszagales@hotmail.com; arnoldo.acosta@yahoo.es</v>
          </cell>
          <cell r="N344" t="str">
            <v>SRPA</v>
          </cell>
          <cell r="O344" t="str">
            <v>Semicerrado internado</v>
          </cell>
          <cell r="P344"/>
          <cell r="Q344" t="str">
            <v>SRPA</v>
          </cell>
          <cell r="R344"/>
          <cell r="S344" t="str">
            <v>17-0254-2019</v>
          </cell>
          <cell r="T344">
            <v>40</v>
          </cell>
          <cell r="U344"/>
          <cell r="V344">
            <v>43815</v>
          </cell>
          <cell r="W344">
            <v>44135</v>
          </cell>
          <cell r="X344">
            <v>4888626917</v>
          </cell>
          <cell r="Y344" t="str">
            <v>Luz Adriana Guerrero Guevara</v>
          </cell>
        </row>
        <row r="345">
          <cell r="B345" t="str">
            <v>17-47-344</v>
          </cell>
          <cell r="C345" t="str">
            <v>Caldas</v>
          </cell>
          <cell r="D345" t="str">
            <v>Congregación religiosos terciarios capuchinos nuestra señora de los dolores</v>
          </cell>
          <cell r="E345" t="str">
            <v>860005068-3</v>
          </cell>
          <cell r="F345" t="str">
            <v>Arnoldo Acosta Benjumea</v>
          </cell>
          <cell r="G345" t="str">
            <v>Sede administrativa</v>
          </cell>
          <cell r="H345" t="str">
            <v>Kilometro 1 abajo del terminal Villapilar - Barrio Bella Montaña</v>
          </cell>
          <cell r="I345" t="str">
            <v>Manizales</v>
          </cell>
          <cell r="J345" t="str">
            <v>Manizales 2</v>
          </cell>
          <cell r="K345" t="str">
            <v>8714240 - 8714241</v>
          </cell>
          <cell r="L345"/>
          <cell r="M345" t="str">
            <v>ciudadelaloszagales@hotmail.com; arnoldo.acosta@yahoo.es</v>
          </cell>
          <cell r="N345" t="str">
            <v>SRPA</v>
          </cell>
          <cell r="O345" t="str">
            <v>Centro de atención especializada</v>
          </cell>
          <cell r="P345"/>
          <cell r="Q345" t="str">
            <v>SRPA</v>
          </cell>
          <cell r="R345"/>
          <cell r="S345" t="str">
            <v>17-0254-2019</v>
          </cell>
          <cell r="T345">
            <v>157</v>
          </cell>
          <cell r="U345"/>
          <cell r="V345"/>
          <cell r="W345"/>
          <cell r="X345"/>
          <cell r="Y345" t="str">
            <v>Luz Adriana Guerrero Guevara</v>
          </cell>
        </row>
        <row r="346">
          <cell r="B346" t="str">
            <v>17-47-345</v>
          </cell>
          <cell r="C346" t="str">
            <v>Caldas</v>
          </cell>
          <cell r="D346" t="str">
            <v>Congregación religiosos terciarios capuchinos nuestra señora de los dolores</v>
          </cell>
          <cell r="E346" t="str">
            <v>860005068-3</v>
          </cell>
          <cell r="F346" t="str">
            <v>Arnoldo Acosta Benjumea</v>
          </cell>
          <cell r="G346" t="str">
            <v>Sede administrativa</v>
          </cell>
          <cell r="H346" t="str">
            <v>Kilometro 1 abajo del terminal Villapilar - Barrio Bella Montaña</v>
          </cell>
          <cell r="I346" t="str">
            <v>Manizales</v>
          </cell>
          <cell r="J346" t="str">
            <v>Manizales 2</v>
          </cell>
          <cell r="K346" t="str">
            <v>8714240 - 8714241</v>
          </cell>
          <cell r="L346"/>
          <cell r="M346" t="str">
            <v>ciudadelaloszagales@hotmail.com; arnoldo.acosta@yahoo.es</v>
          </cell>
          <cell r="N346" t="str">
            <v>SRPA</v>
          </cell>
          <cell r="O346" t="str">
            <v>Centro de internamiento preventivo</v>
          </cell>
          <cell r="P346"/>
          <cell r="Q346" t="str">
            <v>SRPA</v>
          </cell>
          <cell r="R346"/>
          <cell r="S346" t="str">
            <v>17-0254-2019</v>
          </cell>
          <cell r="T346">
            <v>35</v>
          </cell>
          <cell r="U346"/>
          <cell r="V346"/>
          <cell r="W346"/>
          <cell r="X346"/>
          <cell r="Y346" t="str">
            <v>Luz Adriana Guerrero Guevara</v>
          </cell>
        </row>
        <row r="347">
          <cell r="B347" t="str">
            <v>17-47-346</v>
          </cell>
          <cell r="C347" t="str">
            <v>Caldas</v>
          </cell>
          <cell r="D347" t="str">
            <v>Congregación religiosos terciarios capuchinos nuestra señora de los dolores</v>
          </cell>
          <cell r="E347" t="str">
            <v>860005068-3</v>
          </cell>
          <cell r="F347" t="str">
            <v>Arnoldo Acosta Benjumea</v>
          </cell>
          <cell r="G347" t="str">
            <v>-</v>
          </cell>
          <cell r="H347" t="str">
            <v>Calle 27 No. 17 - 41 Barrio San José</v>
          </cell>
          <cell r="I347" t="str">
            <v>Manizales</v>
          </cell>
          <cell r="J347" t="str">
            <v>Manizales 2</v>
          </cell>
          <cell r="K347" t="str">
            <v>8714240 - 8714241</v>
          </cell>
          <cell r="L347"/>
          <cell r="M347" t="str">
            <v>ciudadelaloszagales@hotmail.com; arnoldo.acosta@yahoo.es</v>
          </cell>
          <cell r="N347" t="str">
            <v>SRPA</v>
          </cell>
          <cell r="O347" t="str">
            <v>Intervención de Apoyo RAJ</v>
          </cell>
          <cell r="P347"/>
          <cell r="Q347" t="str">
            <v>RAJ</v>
          </cell>
          <cell r="R347"/>
          <cell r="S347" t="str">
            <v>17-0255-2019</v>
          </cell>
          <cell r="T347">
            <v>20</v>
          </cell>
          <cell r="U347"/>
          <cell r="V347">
            <v>43815</v>
          </cell>
          <cell r="W347">
            <v>44135</v>
          </cell>
          <cell r="X347">
            <v>170865175</v>
          </cell>
          <cell r="Y347" t="str">
            <v>Luz Adriana Guerrero Guevara</v>
          </cell>
        </row>
        <row r="348">
          <cell r="B348" t="str">
            <v>17-47-347</v>
          </cell>
          <cell r="C348" t="str">
            <v>Caldas</v>
          </cell>
          <cell r="D348" t="str">
            <v>Congregación religiosos terciarios capuchinos nuestra señora de los dolores</v>
          </cell>
          <cell r="E348" t="str">
            <v>860005068-3</v>
          </cell>
          <cell r="F348" t="str">
            <v>Arnoldo Acosta Benjumea</v>
          </cell>
          <cell r="G348" t="str">
            <v>-</v>
          </cell>
          <cell r="H348" t="str">
            <v>Calle 27 No. 17 - 41 Barrio San José</v>
          </cell>
          <cell r="I348" t="str">
            <v>Manizales</v>
          </cell>
          <cell r="J348" t="str">
            <v>Manizales 2</v>
          </cell>
          <cell r="K348" t="str">
            <v>8714240 - 8714241</v>
          </cell>
          <cell r="L348"/>
          <cell r="M348" t="str">
            <v>ciudadelaloszagales@hotmail.com; arnoldo.acosta@yahoo.es</v>
          </cell>
          <cell r="N348" t="str">
            <v>SRPA</v>
          </cell>
          <cell r="O348" t="str">
            <v>Externado RAJ</v>
          </cell>
          <cell r="P348" t="str">
            <v>Jornada Completa</v>
          </cell>
          <cell r="Q348" t="str">
            <v>RAJ</v>
          </cell>
          <cell r="R348"/>
          <cell r="S348" t="str">
            <v>17-0255-2019</v>
          </cell>
          <cell r="T348">
            <v>10</v>
          </cell>
          <cell r="U348"/>
          <cell r="V348"/>
          <cell r="W348"/>
          <cell r="X348"/>
          <cell r="Y348" t="str">
            <v>Luz Adriana Guerrero Guevara</v>
          </cell>
        </row>
        <row r="349">
          <cell r="B349" t="str">
            <v>17-157-348</v>
          </cell>
          <cell r="C349" t="str">
            <v>Caldas</v>
          </cell>
          <cell r="D349" t="str">
            <v>Fundación niños del sol</v>
          </cell>
          <cell r="E349" t="str">
            <v>860033863-1</v>
          </cell>
          <cell r="F349" t="str">
            <v>Sandra Patricia Gallego Ayala</v>
          </cell>
          <cell r="G349" t="str">
            <v>-</v>
          </cell>
          <cell r="H349" t="str">
            <v>Calle 7A No. 6A-71</v>
          </cell>
          <cell r="I349" t="str">
            <v>La Dorada</v>
          </cell>
          <cell r="J349" t="str">
            <v>Oriente</v>
          </cell>
          <cell r="K349">
            <v>8391400</v>
          </cell>
          <cell r="L349"/>
          <cell r="M349" t="str">
            <v>fundacion.ninos.del.sol@hotmail.com</v>
          </cell>
          <cell r="N349" t="str">
            <v>SRPA</v>
          </cell>
          <cell r="O349" t="str">
            <v>Libertad vigilada – asistida</v>
          </cell>
          <cell r="P349"/>
          <cell r="Q349" t="str">
            <v>SRPA</v>
          </cell>
          <cell r="R349"/>
          <cell r="S349" t="str">
            <v>17-0256-2019</v>
          </cell>
          <cell r="T349">
            <v>8</v>
          </cell>
          <cell r="U349"/>
          <cell r="V349">
            <v>43815</v>
          </cell>
          <cell r="W349">
            <v>44135</v>
          </cell>
          <cell r="X349">
            <v>38267836</v>
          </cell>
          <cell r="Y349" t="str">
            <v>Diana Janeth Tabares López</v>
          </cell>
        </row>
        <row r="350">
          <cell r="B350" t="str">
            <v>18-125-349</v>
          </cell>
          <cell r="C350" t="str">
            <v>Caquetá</v>
          </cell>
          <cell r="D350" t="str">
            <v>Fundación FUNDAR</v>
          </cell>
          <cell r="E350" t="str">
            <v>900725751-1</v>
          </cell>
          <cell r="F350" t="str">
            <v>Olga Leonor Arenas de Silva</v>
          </cell>
          <cell r="G350"/>
          <cell r="H350" t="str">
            <v>Carrera 8 No. 7-05 Barrio la Estrella</v>
          </cell>
          <cell r="I350" t="str">
            <v>Florencia</v>
          </cell>
          <cell r="J350" t="str">
            <v>Florencia 1 - Florencia 2</v>
          </cell>
          <cell r="K350">
            <v>4358582</v>
          </cell>
          <cell r="L350">
            <v>3214529095</v>
          </cell>
          <cell r="M350" t="str">
            <v>olares41@hotmail.com</v>
          </cell>
          <cell r="N350" t="str">
            <v>SRD</v>
          </cell>
          <cell r="O350" t="str">
            <v>Hogar sustituto entidad</v>
          </cell>
          <cell r="P350"/>
          <cell r="Q350" t="str">
            <v>Vulneración - Discapacidad</v>
          </cell>
          <cell r="R350"/>
          <cell r="S350">
            <v>175</v>
          </cell>
          <cell r="T350">
            <v>189</v>
          </cell>
          <cell r="U350"/>
          <cell r="V350">
            <v>43815</v>
          </cell>
          <cell r="W350">
            <v>44135</v>
          </cell>
          <cell r="X350">
            <v>3658053139</v>
          </cell>
          <cell r="Y350" t="str">
            <v>Mercedes Penagos Escobar - Jenny Esperanza Romero Gonzalez - Sandra Soraya Rodriguez Berrio - Ana Priscila Vargas Rodriguez</v>
          </cell>
        </row>
        <row r="351">
          <cell r="B351" t="str">
            <v>18-125-350</v>
          </cell>
          <cell r="C351" t="str">
            <v>Caquetá</v>
          </cell>
          <cell r="D351" t="str">
            <v>Fundación FUNDAR</v>
          </cell>
          <cell r="E351" t="str">
            <v>900725751-1</v>
          </cell>
          <cell r="F351" t="str">
            <v>Olga Leonor Arenas de Silva</v>
          </cell>
          <cell r="G351"/>
          <cell r="H351" t="str">
            <v>Carrera 7 No. 5-17 Barrio las Damas</v>
          </cell>
          <cell r="I351" t="str">
            <v>Puerto Rico</v>
          </cell>
          <cell r="J351" t="str">
            <v>Puerto rico</v>
          </cell>
          <cell r="K351"/>
          <cell r="L351" t="str">
            <v>3214529095 - 3108565260</v>
          </cell>
          <cell r="M351" t="str">
            <v>olares41@hotmail.com</v>
          </cell>
          <cell r="N351" t="str">
            <v>SRD</v>
          </cell>
          <cell r="O351" t="str">
            <v>Hogar sustituto entidad</v>
          </cell>
          <cell r="P351"/>
          <cell r="Q351" t="str">
            <v>Vulneración - Discapacidad</v>
          </cell>
          <cell r="R351"/>
          <cell r="S351">
            <v>175</v>
          </cell>
          <cell r="T351">
            <v>55</v>
          </cell>
          <cell r="U351"/>
          <cell r="V351"/>
          <cell r="W351"/>
          <cell r="X351"/>
          <cell r="Y351" t="str">
            <v>Mercedes Penagos Escobar - Jenny Esperanza Romero Gonzalez - Sandra Soraya Rodriguez Berrio - Ana Priscila Vargas Rodriguez</v>
          </cell>
        </row>
        <row r="352">
          <cell r="B352" t="str">
            <v>18-125-351</v>
          </cell>
          <cell r="C352" t="str">
            <v>Caquetá</v>
          </cell>
          <cell r="D352" t="str">
            <v>Fundación FUNDAR</v>
          </cell>
          <cell r="E352" t="str">
            <v>900725751-1</v>
          </cell>
          <cell r="F352" t="str">
            <v>Olga Leonor Arenas de Silva</v>
          </cell>
          <cell r="G352"/>
          <cell r="H352" t="str">
            <v>Calle 5 No. 5-34 Barrio Cincuentenario</v>
          </cell>
          <cell r="I352" t="str">
            <v>Belén De Los Andaquíes</v>
          </cell>
          <cell r="J352" t="str">
            <v>Belén De Los Andaquíes</v>
          </cell>
          <cell r="K352"/>
          <cell r="L352" t="str">
            <v>3214529095 - 3104374665</v>
          </cell>
          <cell r="M352" t="str">
            <v>olares41@hotmail.com</v>
          </cell>
          <cell r="N352" t="str">
            <v>SRD</v>
          </cell>
          <cell r="O352" t="str">
            <v>Hogar sustituto entidad</v>
          </cell>
          <cell r="P352"/>
          <cell r="Q352" t="str">
            <v>Vulneración - Discapacidad</v>
          </cell>
          <cell r="R352"/>
          <cell r="S352">
            <v>175</v>
          </cell>
          <cell r="T352">
            <v>27</v>
          </cell>
          <cell r="U352"/>
          <cell r="V352"/>
          <cell r="W352"/>
          <cell r="X352"/>
          <cell r="Y352" t="str">
            <v>Mercedes Penagos Escobar - Jenny Esperanza Romero Gonzalez - Sandra Soraya Rodriguez Berrio - Ana Priscila Vargas Rodriguez</v>
          </cell>
        </row>
        <row r="353">
          <cell r="B353" t="str">
            <v>18-115-352</v>
          </cell>
          <cell r="C353" t="str">
            <v>Caquetá</v>
          </cell>
          <cell r="D353" t="str">
            <v>Fundación Dignitas</v>
          </cell>
          <cell r="E353" t="str">
            <v>900843968-6</v>
          </cell>
          <cell r="F353" t="str">
            <v>Quellys Rodriguez Zuñiga</v>
          </cell>
          <cell r="G353"/>
          <cell r="H353" t="str">
            <v>Carrera 15 No. 7-02 Barrio Juan XXIII</v>
          </cell>
          <cell r="I353" t="str">
            <v>Florencia</v>
          </cell>
          <cell r="J353" t="str">
            <v>Florencia 1 - Florencia 2</v>
          </cell>
          <cell r="K353">
            <v>4355832</v>
          </cell>
          <cell r="L353">
            <v>3106333469</v>
          </cell>
          <cell r="M353" t="str">
            <v>fdignitas@gmail.com</v>
          </cell>
          <cell r="N353" t="str">
            <v>SRD</v>
          </cell>
          <cell r="O353" t="str">
            <v>Intervención de apoyo - Apoyo psicológico especializado</v>
          </cell>
          <cell r="P353"/>
          <cell r="Q353" t="str">
            <v>Vulneración</v>
          </cell>
          <cell r="R353"/>
          <cell r="S353">
            <v>176</v>
          </cell>
          <cell r="T353"/>
          <cell r="U353">
            <v>408</v>
          </cell>
          <cell r="V353">
            <v>43815</v>
          </cell>
          <cell r="W353">
            <v>44135</v>
          </cell>
          <cell r="X353">
            <v>289307496</v>
          </cell>
          <cell r="Y353" t="str">
            <v>Mercedes Penagos Escobar - Jenny Esperanza Romero Gonzalez</v>
          </cell>
        </row>
        <row r="354">
          <cell r="B354" t="str">
            <v>18-216-353</v>
          </cell>
          <cell r="C354" t="str">
            <v>Caquetá</v>
          </cell>
          <cell r="D354" t="str">
            <v>Horizontes fundación para el amor y la salud</v>
          </cell>
          <cell r="E354" t="str">
            <v>900114253-1</v>
          </cell>
          <cell r="F354" t="str">
            <v>Dora Luz Ortiz Morales</v>
          </cell>
          <cell r="G354" t="str">
            <v>Sede operativa</v>
          </cell>
          <cell r="H354" t="str">
            <v>Carrera 7 No. 7-04 Barrio la Estrella</v>
          </cell>
          <cell r="I354" t="str">
            <v>Florencia</v>
          </cell>
          <cell r="J354" t="str">
            <v>Florencia 2</v>
          </cell>
          <cell r="K354">
            <v>4345344</v>
          </cell>
          <cell r="L354">
            <v>3108163758</v>
          </cell>
          <cell r="M354" t="str">
            <v>horizontefundacion2013@gmail.com</v>
          </cell>
          <cell r="N354" t="str">
            <v>SRPA</v>
          </cell>
          <cell r="O354" t="str">
            <v>Intervención de apoyo RAJ</v>
          </cell>
          <cell r="P354"/>
          <cell r="Q354" t="str">
            <v>RAJ</v>
          </cell>
          <cell r="R354"/>
          <cell r="S354">
            <v>177</v>
          </cell>
          <cell r="T354">
            <v>5</v>
          </cell>
          <cell r="U354"/>
          <cell r="V354">
            <v>43815</v>
          </cell>
          <cell r="W354">
            <v>44135</v>
          </cell>
          <cell r="X354">
            <v>18279738</v>
          </cell>
          <cell r="Y354" t="str">
            <v>Mercedes Penagos Escobar</v>
          </cell>
        </row>
        <row r="355">
          <cell r="B355" t="str">
            <v>18-216-354</v>
          </cell>
          <cell r="C355" t="str">
            <v>Caquetá</v>
          </cell>
          <cell r="D355" t="str">
            <v>Horizontes fundación para el amor y la salud</v>
          </cell>
          <cell r="E355" t="str">
            <v>900114253-1</v>
          </cell>
          <cell r="F355" t="str">
            <v>Dora Luz Ortiz Morales</v>
          </cell>
          <cell r="G355" t="str">
            <v>Sede operativa</v>
          </cell>
          <cell r="H355" t="str">
            <v>Carrera 7 No. 7-04 Barrio la Estrella</v>
          </cell>
          <cell r="I355" t="str">
            <v>Florencia</v>
          </cell>
          <cell r="J355" t="str">
            <v>Florencia 2</v>
          </cell>
          <cell r="K355">
            <v>4345344</v>
          </cell>
          <cell r="L355">
            <v>3108163758</v>
          </cell>
          <cell r="M355" t="str">
            <v>horizontefundacion2013@gmail.com</v>
          </cell>
          <cell r="N355" t="str">
            <v>SRPA</v>
          </cell>
          <cell r="O355" t="str">
            <v>Libertad vigilada – asistida</v>
          </cell>
          <cell r="P355"/>
          <cell r="Q355" t="str">
            <v>SRPA</v>
          </cell>
          <cell r="R355"/>
          <cell r="S355">
            <v>178</v>
          </cell>
          <cell r="T355">
            <v>35</v>
          </cell>
          <cell r="U355"/>
          <cell r="V355">
            <v>43815</v>
          </cell>
          <cell r="W355">
            <v>44135</v>
          </cell>
          <cell r="X355">
            <v>167421783</v>
          </cell>
          <cell r="Y355" t="str">
            <v>Mercedes Penagos Escobar</v>
          </cell>
        </row>
        <row r="356">
          <cell r="B356" t="str">
            <v>18-216-355</v>
          </cell>
          <cell r="C356" t="str">
            <v>Caquetá</v>
          </cell>
          <cell r="D356" t="str">
            <v>Horizontes fundación para el amor y la salud</v>
          </cell>
          <cell r="E356" t="str">
            <v>900114253-1</v>
          </cell>
          <cell r="F356" t="str">
            <v>Dora Luz Ortiz Morales</v>
          </cell>
          <cell r="G356" t="str">
            <v>Sede operativa</v>
          </cell>
          <cell r="H356" t="str">
            <v>Carrera 7 No. 7-04 Barrio la Estrella</v>
          </cell>
          <cell r="I356" t="str">
            <v>Florencia</v>
          </cell>
          <cell r="J356" t="str">
            <v>Florencia 2</v>
          </cell>
          <cell r="K356">
            <v>4345344</v>
          </cell>
          <cell r="L356">
            <v>3108163758</v>
          </cell>
          <cell r="M356" t="str">
            <v>horizontefundacion2013@gmail.com</v>
          </cell>
          <cell r="N356" t="str">
            <v>SRPA</v>
          </cell>
          <cell r="O356" t="str">
            <v>Prestación de servicios sociales a la comunidad</v>
          </cell>
          <cell r="P356"/>
          <cell r="Q356" t="str">
            <v>SRPA</v>
          </cell>
          <cell r="R356"/>
          <cell r="S356">
            <v>179</v>
          </cell>
          <cell r="T356">
            <v>9</v>
          </cell>
          <cell r="U356"/>
          <cell r="V356">
            <v>43815</v>
          </cell>
          <cell r="W356">
            <v>44135</v>
          </cell>
          <cell r="X356">
            <v>29653542</v>
          </cell>
          <cell r="Y356" t="str">
            <v>Mercedes Penagos Escobar</v>
          </cell>
        </row>
        <row r="357">
          <cell r="B357" t="str">
            <v>18-216-356</v>
          </cell>
          <cell r="C357" t="str">
            <v>Caquetá</v>
          </cell>
          <cell r="D357" t="str">
            <v>Horizontes fundación para el amor y la salud</v>
          </cell>
          <cell r="E357" t="str">
            <v>900114253-1</v>
          </cell>
          <cell r="F357" t="str">
            <v>Dora Luz Ortiz Morales</v>
          </cell>
          <cell r="G357" t="str">
            <v>Sede operativa</v>
          </cell>
          <cell r="H357" t="str">
            <v>Carrera 7 No. 7-04 Barrio la Estrella</v>
          </cell>
          <cell r="I357" t="str">
            <v>Florencia</v>
          </cell>
          <cell r="J357" t="str">
            <v>Florencia 2</v>
          </cell>
          <cell r="K357">
            <v>4345344</v>
          </cell>
          <cell r="L357">
            <v>3108163758</v>
          </cell>
          <cell r="M357" t="str">
            <v>horizontefundacion2013@gmail.com</v>
          </cell>
          <cell r="N357" t="str">
            <v>SRPA</v>
          </cell>
          <cell r="O357" t="str">
            <v>Centro de internamiento preventivo</v>
          </cell>
          <cell r="P357"/>
          <cell r="Q357" t="str">
            <v>SRPA</v>
          </cell>
          <cell r="R357"/>
          <cell r="S357">
            <v>180</v>
          </cell>
          <cell r="T357">
            <v>12</v>
          </cell>
          <cell r="U357"/>
          <cell r="V357">
            <v>43815</v>
          </cell>
          <cell r="W357">
            <v>44135</v>
          </cell>
          <cell r="X357">
            <v>261603570</v>
          </cell>
          <cell r="Y357" t="str">
            <v>Mercedes Penagos Escobar</v>
          </cell>
        </row>
        <row r="358">
          <cell r="B358" t="str">
            <v>18-216-357</v>
          </cell>
          <cell r="C358" t="str">
            <v>Caquetá</v>
          </cell>
          <cell r="D358" t="str">
            <v>Horizontes fundación para el amor y la salud</v>
          </cell>
          <cell r="E358" t="str">
            <v>900114253-1</v>
          </cell>
          <cell r="F358" t="str">
            <v>Dora Luz Ortiz Morales</v>
          </cell>
          <cell r="G358" t="str">
            <v>Sede operativa</v>
          </cell>
          <cell r="H358" t="str">
            <v>Carrera 7 No. 7-04 Barrio la Estrella</v>
          </cell>
          <cell r="I358" t="str">
            <v>Florencia</v>
          </cell>
          <cell r="J358" t="str">
            <v>Florencia 2</v>
          </cell>
          <cell r="K358">
            <v>4345344</v>
          </cell>
          <cell r="L358">
            <v>3108163758</v>
          </cell>
          <cell r="M358" t="str">
            <v>horizontefundacion2013@gmail.com</v>
          </cell>
          <cell r="N358" t="str">
            <v>SRPA</v>
          </cell>
          <cell r="O358" t="str">
            <v>Centro transitorio</v>
          </cell>
          <cell r="P358"/>
          <cell r="Q358" t="str">
            <v>SRPA</v>
          </cell>
          <cell r="R358"/>
          <cell r="S358">
            <v>180</v>
          </cell>
          <cell r="T358">
            <v>3</v>
          </cell>
          <cell r="U358"/>
          <cell r="V358"/>
          <cell r="W358"/>
          <cell r="X358">
            <v>60951435</v>
          </cell>
          <cell r="Y358" t="str">
            <v>Mercedes Penagos Escobar</v>
          </cell>
        </row>
        <row r="359">
          <cell r="B359" t="str">
            <v>85-172-358</v>
          </cell>
          <cell r="C359" t="str">
            <v>Casanare</v>
          </cell>
          <cell r="D359" t="str">
            <v>Fundación para el progreso de la Orinoquia - FUNDEPRO</v>
          </cell>
          <cell r="E359" t="str">
            <v>822002132-5</v>
          </cell>
          <cell r="F359" t="str">
            <v>Martha Mejia De Romero</v>
          </cell>
          <cell r="G359"/>
          <cell r="H359" t="str">
            <v>Calle 16A No. 26-80 Barrio Los Helechos</v>
          </cell>
          <cell r="I359" t="str">
            <v>Yopal</v>
          </cell>
          <cell r="J359" t="str">
            <v>Yopal</v>
          </cell>
          <cell r="K359"/>
          <cell r="L359">
            <v>3183118674</v>
          </cell>
          <cell r="M359" t="str">
            <v>hogarsustituto.fundepro@gmail.com</v>
          </cell>
          <cell r="N359" t="str">
            <v>SRD</v>
          </cell>
          <cell r="O359" t="str">
            <v>Hogar sustituto entidad</v>
          </cell>
          <cell r="P359"/>
          <cell r="Q359" t="str">
            <v>Vulneración - Discapacidad</v>
          </cell>
          <cell r="R359"/>
          <cell r="S359">
            <v>142</v>
          </cell>
          <cell r="T359">
            <v>184</v>
          </cell>
          <cell r="U359"/>
          <cell r="V359">
            <v>43815</v>
          </cell>
          <cell r="W359">
            <v>44135</v>
          </cell>
          <cell r="X359">
            <v>2654928544</v>
          </cell>
          <cell r="Y359" t="str">
            <v>Nidia Milena Rojas Bohorquez</v>
          </cell>
        </row>
        <row r="360">
          <cell r="B360" t="str">
            <v>85-172-359</v>
          </cell>
          <cell r="C360" t="str">
            <v>Casanare</v>
          </cell>
          <cell r="D360" t="str">
            <v>Fundación para el progreso de la Orinoquia - FUNDEPRO</v>
          </cell>
          <cell r="E360" t="str">
            <v>822002132-5</v>
          </cell>
          <cell r="F360" t="str">
            <v>Martha Mejia De Romero</v>
          </cell>
          <cell r="G360"/>
          <cell r="H360" t="str">
            <v>Calle 16A No. 26-80 Barrio Los Helechos</v>
          </cell>
          <cell r="I360" t="str">
            <v>Yopal</v>
          </cell>
          <cell r="J360" t="str">
            <v>Yopal</v>
          </cell>
          <cell r="K360">
            <v>6353130</v>
          </cell>
          <cell r="L360">
            <v>3143879002</v>
          </cell>
          <cell r="M360" t="str">
            <v>apoyopsicologico@fundepro.co</v>
          </cell>
          <cell r="N360" t="str">
            <v>SRD</v>
          </cell>
          <cell r="O360" t="str">
            <v>Intervención de apoyo - Apoyo psicológico especializado</v>
          </cell>
          <cell r="P360"/>
          <cell r="Q360" t="str">
            <v>Vulneración</v>
          </cell>
          <cell r="R360"/>
          <cell r="S360">
            <v>144</v>
          </cell>
          <cell r="T360"/>
          <cell r="U360">
            <v>432</v>
          </cell>
          <cell r="V360">
            <v>43815</v>
          </cell>
          <cell r="W360">
            <v>44135</v>
          </cell>
          <cell r="X360">
            <v>306325584</v>
          </cell>
          <cell r="Y360" t="str">
            <v>Nidia Milena Rojas Bohorquez</v>
          </cell>
        </row>
        <row r="361">
          <cell r="B361" t="str">
            <v>85-78-360</v>
          </cell>
          <cell r="C361" t="str">
            <v>Casanare</v>
          </cell>
          <cell r="D361" t="str">
            <v>Corporación social fé y futuro - Corpofé</v>
          </cell>
          <cell r="E361" t="str">
            <v>900552478-1</v>
          </cell>
          <cell r="F361" t="str">
            <v>José Manuel Bernal Carreño</v>
          </cell>
          <cell r="G361"/>
          <cell r="H361" t="str">
            <v>Calle 38 No. 23-19 Villas de San Juan</v>
          </cell>
          <cell r="I361" t="str">
            <v>Yopal</v>
          </cell>
          <cell r="J361" t="str">
            <v>Yopal</v>
          </cell>
          <cell r="K361"/>
          <cell r="L361">
            <v>3003907419</v>
          </cell>
          <cell r="M361" t="str">
            <v>noprivativa.corpofeyopal@gmail.com</v>
          </cell>
          <cell r="N361" t="str">
            <v>SRPA</v>
          </cell>
          <cell r="O361" t="str">
            <v>Intervención de apoyo RAJ</v>
          </cell>
          <cell r="P361"/>
          <cell r="Q361" t="str">
            <v>RAJ</v>
          </cell>
          <cell r="R361"/>
          <cell r="S361">
            <v>143</v>
          </cell>
          <cell r="T361">
            <v>15</v>
          </cell>
          <cell r="U361"/>
          <cell r="V361">
            <v>43815</v>
          </cell>
          <cell r="W361">
            <v>44135</v>
          </cell>
          <cell r="X361">
            <v>54839213</v>
          </cell>
          <cell r="Y361" t="str">
            <v>Nidia Milena Rojas Bohorquez</v>
          </cell>
        </row>
        <row r="362">
          <cell r="B362" t="str">
            <v>85-78-361</v>
          </cell>
          <cell r="C362" t="str">
            <v>Casanare</v>
          </cell>
          <cell r="D362" t="str">
            <v>Corporación social fé y futuro - Corpofé</v>
          </cell>
          <cell r="E362" t="str">
            <v>900552478-1</v>
          </cell>
          <cell r="F362" t="str">
            <v>José Manuel Bernal Carreño</v>
          </cell>
          <cell r="G362"/>
          <cell r="H362" t="str">
            <v>Calle 38 No. 23-19 Villas de San Juan</v>
          </cell>
          <cell r="I362" t="str">
            <v>Yopal</v>
          </cell>
          <cell r="J362" t="str">
            <v>Yopal</v>
          </cell>
          <cell r="K362"/>
          <cell r="L362">
            <v>3003907419</v>
          </cell>
          <cell r="M362" t="str">
            <v>noprivativa.corpofeyopal@gmail.com</v>
          </cell>
          <cell r="N362" t="str">
            <v>SRPA</v>
          </cell>
          <cell r="O362" t="str">
            <v>Libertad vigilada – asistida</v>
          </cell>
          <cell r="P362"/>
          <cell r="Q362" t="str">
            <v>SRPA</v>
          </cell>
          <cell r="R362"/>
          <cell r="S362">
            <v>145</v>
          </cell>
          <cell r="T362">
            <v>29</v>
          </cell>
          <cell r="U362"/>
          <cell r="V362">
            <v>43815</v>
          </cell>
          <cell r="W362">
            <v>44135</v>
          </cell>
          <cell r="X362">
            <v>167421782</v>
          </cell>
          <cell r="Y362" t="str">
            <v>Nidia Milena Rojas Bohorquez</v>
          </cell>
        </row>
        <row r="363">
          <cell r="B363" t="str">
            <v>85-73-362</v>
          </cell>
          <cell r="C363" t="str">
            <v>Casanare</v>
          </cell>
          <cell r="D363" t="str">
            <v>Corporación para el fomento social de Colombia - COFESCO</v>
          </cell>
          <cell r="E363" t="str">
            <v>900106789-3</v>
          </cell>
          <cell r="F363" t="str">
            <v>Javier Garzon Salazar</v>
          </cell>
          <cell r="G363" t="str">
            <v>Centro de formacion Kairos</v>
          </cell>
          <cell r="H363" t="str">
            <v>Kilometro 7 Via Sirivana</v>
          </cell>
          <cell r="I363" t="str">
            <v>Yopal</v>
          </cell>
          <cell r="J363" t="str">
            <v>Yopal</v>
          </cell>
          <cell r="K363"/>
          <cell r="L363">
            <v>3118987867</v>
          </cell>
          <cell r="M363" t="str">
            <v>centrokairosyopal@gmail.com</v>
          </cell>
          <cell r="N363" t="str">
            <v>SRPA</v>
          </cell>
          <cell r="O363" t="str">
            <v>Centro De Atención Especializada</v>
          </cell>
          <cell r="P363"/>
          <cell r="Q363" t="str">
            <v>SRPA</v>
          </cell>
          <cell r="R363"/>
          <cell r="S363">
            <v>146</v>
          </cell>
          <cell r="T363">
            <v>46</v>
          </cell>
          <cell r="U363"/>
          <cell r="V363">
            <v>43815</v>
          </cell>
          <cell r="W363">
            <v>44135</v>
          </cell>
          <cell r="X363">
            <v>1005103404</v>
          </cell>
          <cell r="Y363" t="str">
            <v>Nidia Milena Rojas Bohorquez</v>
          </cell>
        </row>
        <row r="364">
          <cell r="B364" t="str">
            <v>85-73-363</v>
          </cell>
          <cell r="C364" t="str">
            <v>Casanare</v>
          </cell>
          <cell r="D364" t="str">
            <v>Corporación para el fomento social de Colombia - COFESCO</v>
          </cell>
          <cell r="E364" t="str">
            <v>900106789-3</v>
          </cell>
          <cell r="F364" t="str">
            <v>Javier Garzon Salazar</v>
          </cell>
          <cell r="G364" t="str">
            <v>Centro de formacion Kairos</v>
          </cell>
          <cell r="H364" t="str">
            <v>Kilometro 7 Via Sirivana</v>
          </cell>
          <cell r="I364" t="str">
            <v>Yopal</v>
          </cell>
          <cell r="J364" t="str">
            <v>Yopal</v>
          </cell>
          <cell r="K364"/>
          <cell r="L364">
            <v>3118987867</v>
          </cell>
          <cell r="M364" t="str">
            <v>centrokairosyopal@gmail.com</v>
          </cell>
          <cell r="N364" t="str">
            <v>SRPA</v>
          </cell>
          <cell r="O364" t="str">
            <v>Centro de internamiento preventivo</v>
          </cell>
          <cell r="P364"/>
          <cell r="Q364" t="str">
            <v>SRPA</v>
          </cell>
          <cell r="R364"/>
          <cell r="S364">
            <v>146</v>
          </cell>
          <cell r="T364">
            <v>15</v>
          </cell>
          <cell r="U364"/>
          <cell r="V364"/>
          <cell r="W364"/>
          <cell r="X364">
            <v>327004463</v>
          </cell>
          <cell r="Y364" t="str">
            <v>Nidia Milena Rojas Bohorquez</v>
          </cell>
        </row>
        <row r="365">
          <cell r="B365" t="str">
            <v>19-230-364</v>
          </cell>
          <cell r="C365" t="str">
            <v>Cauca</v>
          </cell>
          <cell r="D365" t="str">
            <v>ONG Crecer en familia</v>
          </cell>
          <cell r="E365" t="str">
            <v>805020621-1</v>
          </cell>
          <cell r="F365" t="str">
            <v>Zulamita Ana Liliana Kaim Torres</v>
          </cell>
          <cell r="G365" t="str">
            <v>-</v>
          </cell>
          <cell r="H365" t="str">
            <v>Calle 3 No. 8-58 Interiores 101 y 102</v>
          </cell>
          <cell r="I365" t="str">
            <v>Popayán</v>
          </cell>
          <cell r="J365" t="str">
            <v>Popayán - Centro</v>
          </cell>
          <cell r="K365">
            <v>8320660</v>
          </cell>
          <cell r="L365"/>
          <cell r="M365" t="str">
            <v>crecerenfamilia-cauca@hotmail.com</v>
          </cell>
          <cell r="N365" t="str">
            <v>SRD</v>
          </cell>
          <cell r="O365" t="str">
            <v>Hogar sustituto entidad</v>
          </cell>
          <cell r="P365"/>
          <cell r="Q365" t="str">
            <v>Vulneración - Discapacidad</v>
          </cell>
          <cell r="R365"/>
          <cell r="S365" t="str">
            <v>19-00396-2019</v>
          </cell>
          <cell r="T365">
            <v>271</v>
          </cell>
          <cell r="U365"/>
          <cell r="V365">
            <v>43815</v>
          </cell>
          <cell r="W365">
            <v>44135</v>
          </cell>
          <cell r="X365">
            <v>3725072981</v>
          </cell>
          <cell r="Y365" t="str">
            <v>Lesset Andrea Lis Guerrero</v>
          </cell>
        </row>
        <row r="366">
          <cell r="B366" t="str">
            <v>19-230-365</v>
          </cell>
          <cell r="C366" t="str">
            <v>Cauca</v>
          </cell>
          <cell r="D366" t="str">
            <v>ONG Crecer en familia</v>
          </cell>
          <cell r="E366" t="str">
            <v>805020621-1</v>
          </cell>
          <cell r="F366" t="str">
            <v>Zulamita Ana Liliana Kaim Torres</v>
          </cell>
          <cell r="G366" t="str">
            <v>-</v>
          </cell>
          <cell r="H366" t="str">
            <v>Calle 3 No. 8-58 Interiores 101 y 102</v>
          </cell>
          <cell r="I366" t="str">
            <v>Popayán</v>
          </cell>
          <cell r="J366" t="str">
            <v>Indígena</v>
          </cell>
          <cell r="K366">
            <v>8320660</v>
          </cell>
          <cell r="L366"/>
          <cell r="M366" t="str">
            <v>crecerenfamilia-cauca@hotmail.com</v>
          </cell>
          <cell r="N366" t="str">
            <v>SRD</v>
          </cell>
          <cell r="O366" t="str">
            <v>Hogar sustituto entidad</v>
          </cell>
          <cell r="P366"/>
          <cell r="Q366" t="str">
            <v>Vulneración - Discapacidad</v>
          </cell>
          <cell r="R366"/>
          <cell r="S366" t="str">
            <v>19-00397-2019</v>
          </cell>
          <cell r="T366">
            <v>118</v>
          </cell>
          <cell r="U366"/>
          <cell r="V366">
            <v>43815</v>
          </cell>
          <cell r="W366">
            <v>44135</v>
          </cell>
          <cell r="X366">
            <v>1665230491</v>
          </cell>
          <cell r="Y366" t="str">
            <v>Lesset Andrea Lis Guerrero</v>
          </cell>
        </row>
        <row r="367">
          <cell r="B367" t="str">
            <v>19-230-366</v>
          </cell>
          <cell r="C367" t="str">
            <v>Cauca</v>
          </cell>
          <cell r="D367" t="str">
            <v>ONG Crecer en familia</v>
          </cell>
          <cell r="E367" t="str">
            <v>805020621-1</v>
          </cell>
          <cell r="F367" t="str">
            <v>Zulamita Ana Liliana Kaim Torres</v>
          </cell>
          <cell r="G367" t="str">
            <v>-</v>
          </cell>
          <cell r="H367" t="str">
            <v>Calle 3 No. 8-58 Interiores 101 y 102</v>
          </cell>
          <cell r="I367" t="str">
            <v>Popayán</v>
          </cell>
          <cell r="J367" t="str">
            <v>Santander de Quilichao - Macizo - Sur - Costa Pacifica</v>
          </cell>
          <cell r="K367">
            <v>8320660</v>
          </cell>
          <cell r="L367"/>
          <cell r="M367" t="str">
            <v>crecerenfamilia-cauca@hotmail.com</v>
          </cell>
          <cell r="N367" t="str">
            <v>SRD</v>
          </cell>
          <cell r="O367" t="str">
            <v>Hogar sustituto entidad</v>
          </cell>
          <cell r="P367"/>
          <cell r="Q367" t="str">
            <v>Vulneración - Discapacidad</v>
          </cell>
          <cell r="R367"/>
          <cell r="S367" t="str">
            <v>19-00398-2019</v>
          </cell>
          <cell r="T367">
            <v>187</v>
          </cell>
          <cell r="U367"/>
          <cell r="V367">
            <v>43815</v>
          </cell>
          <cell r="W367">
            <v>44135</v>
          </cell>
          <cell r="X367">
            <v>2522253035</v>
          </cell>
          <cell r="Y367" t="str">
            <v>Lesset Andrea Lis Guerrero</v>
          </cell>
        </row>
        <row r="368">
          <cell r="B368" t="str">
            <v>19-47-367</v>
          </cell>
          <cell r="C368" t="str">
            <v>Cauca</v>
          </cell>
          <cell r="D368" t="str">
            <v>Congregación religiosos terciarios capuchinos nuestra señora de los dolores</v>
          </cell>
          <cell r="E368" t="str">
            <v>860005068-3</v>
          </cell>
          <cell r="F368" t="str">
            <v>Padre José Leví Ramírez López</v>
          </cell>
          <cell r="G368" t="str">
            <v>Comunidad terapeutica amigoniana exodo</v>
          </cell>
          <cell r="H368" t="str">
            <v>Kilometro 1 Vía A Totoró</v>
          </cell>
          <cell r="I368" t="str">
            <v>Popayán</v>
          </cell>
          <cell r="J368" t="str">
            <v>Popayán</v>
          </cell>
          <cell r="K368">
            <v>8248722</v>
          </cell>
          <cell r="L368">
            <v>3112025120</v>
          </cell>
          <cell r="M368" t="str">
            <v>institutotoribiomaya@gmail.com</v>
          </cell>
          <cell r="N368" t="str">
            <v>SRD</v>
          </cell>
          <cell r="O368" t="str">
            <v>Internado</v>
          </cell>
          <cell r="P368"/>
          <cell r="Q368" t="str">
            <v>Consumo SPA</v>
          </cell>
          <cell r="R368"/>
          <cell r="S368" t="str">
            <v>19-00399-2019</v>
          </cell>
          <cell r="T368">
            <v>45</v>
          </cell>
          <cell r="U368"/>
          <cell r="V368">
            <v>43815</v>
          </cell>
          <cell r="W368">
            <v>44135</v>
          </cell>
          <cell r="X368">
            <v>666210758</v>
          </cell>
          <cell r="Y368" t="str">
            <v xml:space="preserve">Diana Marcela Guzman Doncel </v>
          </cell>
        </row>
        <row r="369">
          <cell r="B369" t="str">
            <v>19-24-368</v>
          </cell>
          <cell r="C369" t="str">
            <v>Cauca</v>
          </cell>
          <cell r="D369" t="str">
            <v>Autoridad ancestral Neehwe´SX del territorio de San Francisco (AM YU´)</v>
          </cell>
          <cell r="E369" t="str">
            <v>817004579-4</v>
          </cell>
          <cell r="F369" t="str">
            <v>Edwin Viail Ul Ul</v>
          </cell>
          <cell r="G369" t="str">
            <v>-</v>
          </cell>
          <cell r="H369" t="str">
            <v>Resguardo San Francisco</v>
          </cell>
          <cell r="I369" t="str">
            <v>Toribio</v>
          </cell>
          <cell r="J369" t="str">
            <v>Norte</v>
          </cell>
          <cell r="K369"/>
          <cell r="L369">
            <v>3113853452</v>
          </cell>
          <cell r="M369" t="str">
            <v>cabildoindigenasanfrancisco@gmail.com</v>
          </cell>
          <cell r="N369" t="str">
            <v>SRD</v>
          </cell>
          <cell r="O369" t="str">
            <v>Intervención de apoyo - Apoyo psicosocial</v>
          </cell>
          <cell r="P369"/>
          <cell r="Q369" t="str">
            <v>Vulneración</v>
          </cell>
          <cell r="R369"/>
          <cell r="S369" t="str">
            <v>19-00400-2019</v>
          </cell>
          <cell r="T369">
            <v>30</v>
          </cell>
          <cell r="U369"/>
          <cell r="V369">
            <v>43815</v>
          </cell>
          <cell r="W369">
            <v>44135</v>
          </cell>
          <cell r="X369">
            <v>105532740</v>
          </cell>
          <cell r="Y369" t="str">
            <v>Lesset Andrea Lis Guerrero</v>
          </cell>
        </row>
        <row r="370">
          <cell r="B370" t="str">
            <v>19-170-369</v>
          </cell>
          <cell r="C370" t="str">
            <v>Cauca</v>
          </cell>
          <cell r="D370" t="str">
            <v>Fundación para el desarrollo integral del ser - FUNDASER</v>
          </cell>
          <cell r="E370" t="str">
            <v>817004059-6</v>
          </cell>
          <cell r="F370" t="str">
            <v>Uriel Alfonso Medina Orozco</v>
          </cell>
          <cell r="G370" t="str">
            <v>-</v>
          </cell>
          <cell r="H370" t="str">
            <v>Tranversal 8 No. 44N-139 San Bernardino - El Bosque</v>
          </cell>
          <cell r="I370" t="str">
            <v>Popayán</v>
          </cell>
          <cell r="J370" t="str">
            <v>Popayán</v>
          </cell>
          <cell r="K370">
            <v>8329237</v>
          </cell>
          <cell r="L370"/>
          <cell r="M370" t="str">
            <v xml:space="preserve">mfundaser@hotmail.com </v>
          </cell>
          <cell r="N370" t="str">
            <v>SRD</v>
          </cell>
          <cell r="O370" t="str">
            <v>Internado</v>
          </cell>
          <cell r="P370"/>
          <cell r="Q370" t="str">
            <v>Vulneración</v>
          </cell>
          <cell r="R370"/>
          <cell r="S370" t="str">
            <v>19-00401-2019</v>
          </cell>
          <cell r="T370">
            <v>200</v>
          </cell>
          <cell r="U370"/>
          <cell r="V370">
            <v>43815</v>
          </cell>
          <cell r="W370">
            <v>44135</v>
          </cell>
          <cell r="X370">
            <v>2961436700</v>
          </cell>
          <cell r="Y370" t="str">
            <v xml:space="preserve">Diana Marcela Guzman Doncel </v>
          </cell>
        </row>
        <row r="371">
          <cell r="B371" t="str">
            <v>19-144-370</v>
          </cell>
          <cell r="C371" t="str">
            <v>Cauca</v>
          </cell>
          <cell r="D371" t="str">
            <v>Fundación Larrarte Palacio</v>
          </cell>
          <cell r="E371" t="str">
            <v>900579286-1</v>
          </cell>
          <cell r="F371" t="str">
            <v>Patricia Larrarte Palacios</v>
          </cell>
          <cell r="G371" t="str">
            <v>-</v>
          </cell>
          <cell r="H371" t="str">
            <v>Carrera 7 No. 3-60 Cuarto piso Centro Historico</v>
          </cell>
          <cell r="I371" t="str">
            <v>Popayán</v>
          </cell>
          <cell r="J371" t="str">
            <v>Popayán</v>
          </cell>
          <cell r="K371">
            <v>8205514</v>
          </cell>
          <cell r="L371">
            <v>3167590920</v>
          </cell>
          <cell r="M371" t="str">
            <v>coordinacionips@larrartepalacio.org</v>
          </cell>
          <cell r="N371" t="str">
            <v>SRD</v>
          </cell>
          <cell r="O371" t="str">
            <v>Intervención de apoyo - Apoyo psicológico especializado</v>
          </cell>
          <cell r="P371"/>
          <cell r="Q371" t="str">
            <v>Vulneración</v>
          </cell>
          <cell r="R371"/>
          <cell r="S371" t="str">
            <v>19-00402-2019</v>
          </cell>
          <cell r="T371"/>
          <cell r="U371">
            <v>1008</v>
          </cell>
          <cell r="V371">
            <v>43815</v>
          </cell>
          <cell r="W371">
            <v>44135</v>
          </cell>
          <cell r="X371">
            <v>714759696</v>
          </cell>
          <cell r="Y371" t="str">
            <v xml:space="preserve">Diana Marcela Guzman Doncel </v>
          </cell>
        </row>
        <row r="372">
          <cell r="B372" t="str">
            <v>19-69-371</v>
          </cell>
          <cell r="C372" t="str">
            <v>Cauca</v>
          </cell>
          <cell r="D372" t="str">
            <v>Corporación Juan Bosco</v>
          </cell>
          <cell r="E372" t="str">
            <v>800196208-8</v>
          </cell>
          <cell r="F372" t="str">
            <v>Eusebio Antonio Patiño Barco</v>
          </cell>
          <cell r="G372" t="str">
            <v>-</v>
          </cell>
          <cell r="H372" t="str">
            <v>Carrera 3 vía principal Barrio Prados del Norte</v>
          </cell>
          <cell r="I372" t="str">
            <v>Mercaderes</v>
          </cell>
          <cell r="J372" t="str">
            <v>Sur</v>
          </cell>
          <cell r="K372"/>
          <cell r="L372">
            <v>3117478504</v>
          </cell>
          <cell r="M372" t="str">
            <v>direccion@corpobosco.org</v>
          </cell>
          <cell r="N372" t="str">
            <v>SRD</v>
          </cell>
          <cell r="O372" t="str">
            <v>Intervención de apoyo - Apoyo psicosocial</v>
          </cell>
          <cell r="P372"/>
          <cell r="Q372" t="str">
            <v>Vulneración</v>
          </cell>
          <cell r="R372"/>
          <cell r="S372" t="str">
            <v>19-00404-2019</v>
          </cell>
          <cell r="T372">
            <v>95</v>
          </cell>
          <cell r="U372"/>
          <cell r="V372">
            <v>43815</v>
          </cell>
          <cell r="W372">
            <v>44135</v>
          </cell>
          <cell r="X372">
            <v>334187010</v>
          </cell>
          <cell r="Y372" t="str">
            <v>Lesset Andrea Lis Guerrero</v>
          </cell>
        </row>
        <row r="373">
          <cell r="B373" t="str">
            <v>19-176-372</v>
          </cell>
          <cell r="C373" t="str">
            <v>Cauca</v>
          </cell>
          <cell r="D373" t="str">
            <v>Fundación para la orientación familiar - FUNOF</v>
          </cell>
          <cell r="E373" t="str">
            <v>891310770-2</v>
          </cell>
          <cell r="F373" t="str">
            <v>Astrid Elena Sevilla López</v>
          </cell>
          <cell r="G373" t="str">
            <v>-</v>
          </cell>
          <cell r="H373" t="str">
            <v>Carrera 13 No. 10-48 Barrio las Americas</v>
          </cell>
          <cell r="I373" t="str">
            <v>Popayán</v>
          </cell>
          <cell r="J373" t="str">
            <v>Popayán</v>
          </cell>
          <cell r="K373"/>
          <cell r="L373">
            <v>3043732983</v>
          </cell>
          <cell r="M373" t="str">
            <v>coordinadorfunofpopayan@gmail.com</v>
          </cell>
          <cell r="N373" t="str">
            <v>SRD</v>
          </cell>
          <cell r="O373" t="str">
            <v>Intervención de apoyo - Apoyo psicosocial</v>
          </cell>
          <cell r="P373"/>
          <cell r="Q373" t="str">
            <v>Vulneración</v>
          </cell>
          <cell r="R373"/>
          <cell r="S373" t="str">
            <v>19-00406-2019</v>
          </cell>
          <cell r="T373">
            <v>50</v>
          </cell>
          <cell r="U373"/>
          <cell r="V373">
            <v>43815</v>
          </cell>
          <cell r="W373">
            <v>44135</v>
          </cell>
          <cell r="X373">
            <v>175887900</v>
          </cell>
          <cell r="Y373" t="str">
            <v xml:space="preserve">Diana Marcela Guzman Doncel </v>
          </cell>
        </row>
        <row r="374">
          <cell r="B374" t="str">
            <v>19-176-373</v>
          </cell>
          <cell r="C374" t="str">
            <v>Cauca</v>
          </cell>
          <cell r="D374" t="str">
            <v>Fundación para la orientación familiar - FUNOF</v>
          </cell>
          <cell r="E374" t="str">
            <v>891310770-2</v>
          </cell>
          <cell r="F374" t="str">
            <v>Astrid Elena Sevilla López</v>
          </cell>
          <cell r="G374" t="str">
            <v>-</v>
          </cell>
          <cell r="H374" t="str">
            <v>Carrera 14 No. 13-44 Barrio el Limonar</v>
          </cell>
          <cell r="I374" t="str">
            <v>Santander De Quilichao</v>
          </cell>
          <cell r="J374" t="str">
            <v>Norte</v>
          </cell>
          <cell r="K374"/>
          <cell r="L374">
            <v>3135480524</v>
          </cell>
          <cell r="M374" t="str">
            <v>administrativo@funof.org</v>
          </cell>
          <cell r="N374" t="str">
            <v>SRD</v>
          </cell>
          <cell r="O374" t="str">
            <v>Intervención de apoyo - Apoyo psicosocial</v>
          </cell>
          <cell r="P374"/>
          <cell r="Q374" t="str">
            <v>Vulneración</v>
          </cell>
          <cell r="R374"/>
          <cell r="S374" t="str">
            <v>19-00406-2019</v>
          </cell>
          <cell r="T374">
            <v>50</v>
          </cell>
          <cell r="U374"/>
          <cell r="V374"/>
          <cell r="W374"/>
          <cell r="X374">
            <v>175887900</v>
          </cell>
          <cell r="Y374" t="str">
            <v xml:space="preserve">Diana Marcela Guzman Doncel </v>
          </cell>
        </row>
        <row r="375">
          <cell r="B375" t="str">
            <v>19-176-374</v>
          </cell>
          <cell r="C375" t="str">
            <v>Cauca</v>
          </cell>
          <cell r="D375" t="str">
            <v>Fundación para la orientación familiar - FUNOF</v>
          </cell>
          <cell r="E375" t="str">
            <v>891310770-2</v>
          </cell>
          <cell r="F375" t="str">
            <v>Astrid Elena Sevilla López</v>
          </cell>
          <cell r="G375" t="str">
            <v>-</v>
          </cell>
          <cell r="H375" t="str">
            <v>Calle 9 No. 3-68 Barrio el Rosario</v>
          </cell>
          <cell r="I375" t="str">
            <v>Piendamó</v>
          </cell>
          <cell r="J375" t="str">
            <v>Centro</v>
          </cell>
          <cell r="K375">
            <v>8353539</v>
          </cell>
          <cell r="L375">
            <v>3113776890</v>
          </cell>
          <cell r="M375" t="str">
            <v>coordinadorfunofpopayan@gmail.com</v>
          </cell>
          <cell r="N375" t="str">
            <v>SRD</v>
          </cell>
          <cell r="O375" t="str">
            <v>Intervención de apoyo - Apoyo psicosocial</v>
          </cell>
          <cell r="P375"/>
          <cell r="Q375" t="str">
            <v>Vulneración</v>
          </cell>
          <cell r="R375"/>
          <cell r="S375" t="str">
            <v>19-00406-2019</v>
          </cell>
          <cell r="T375">
            <v>39</v>
          </cell>
          <cell r="U375"/>
          <cell r="V375"/>
          <cell r="W375"/>
          <cell r="X375">
            <v>137192562</v>
          </cell>
          <cell r="Y375" t="str">
            <v xml:space="preserve">Diana Marcela Guzman Doncel </v>
          </cell>
        </row>
        <row r="376">
          <cell r="B376" t="str">
            <v>19-80-375</v>
          </cell>
          <cell r="C376" t="str">
            <v>Cauca</v>
          </cell>
          <cell r="D376" t="str">
            <v>Corporación unida por el desarrollo - CORPUDESA</v>
          </cell>
          <cell r="E376" t="str">
            <v>900208959-7</v>
          </cell>
          <cell r="F376" t="str">
            <v>Adrian Eduardo Ocampo Escobar</v>
          </cell>
          <cell r="G376" t="str">
            <v>-</v>
          </cell>
          <cell r="H376" t="str">
            <v>Calle 1 No. 10-33</v>
          </cell>
          <cell r="I376" t="str">
            <v>Santander De Quilichao</v>
          </cell>
          <cell r="J376" t="str">
            <v>Norte</v>
          </cell>
          <cell r="K376"/>
          <cell r="L376">
            <v>3163541058</v>
          </cell>
          <cell r="M376" t="str">
            <v>administracion@corpudesa.org</v>
          </cell>
          <cell r="N376" t="str">
            <v>SRD</v>
          </cell>
          <cell r="O376" t="str">
            <v>Intervención de apoyo - Apoyo psicológico especializado</v>
          </cell>
          <cell r="P376"/>
          <cell r="Q376" t="str">
            <v>Vulneración</v>
          </cell>
          <cell r="R376"/>
          <cell r="S376" t="str">
            <v>19-00407-2019</v>
          </cell>
          <cell r="T376"/>
          <cell r="U376">
            <v>500</v>
          </cell>
          <cell r="V376">
            <v>43815</v>
          </cell>
          <cell r="W376">
            <v>44135</v>
          </cell>
          <cell r="X376">
            <v>354543500</v>
          </cell>
          <cell r="Y376" t="str">
            <v xml:space="preserve">Diana Marcela Guzman Doncel </v>
          </cell>
        </row>
        <row r="377">
          <cell r="B377" t="str">
            <v>19-177-376</v>
          </cell>
          <cell r="C377" t="str">
            <v>Cauca</v>
          </cell>
          <cell r="D377" t="str">
            <v>Fundación peldaños</v>
          </cell>
          <cell r="E377" t="str">
            <v>900835131-5</v>
          </cell>
          <cell r="F377" t="str">
            <v>Billy Damian Bastidas Quintero</v>
          </cell>
          <cell r="G377" t="str">
            <v>-</v>
          </cell>
          <cell r="H377" t="str">
            <v>Vereda el Cerrito - Barrio Corona 2 vía Tribiño</v>
          </cell>
          <cell r="I377" t="str">
            <v>Santander De Quilichao</v>
          </cell>
          <cell r="J377" t="str">
            <v>Norte</v>
          </cell>
          <cell r="K377"/>
          <cell r="L377">
            <v>3008087918</v>
          </cell>
          <cell r="M377" t="str">
            <v>fundapeldcauca@gmail.com</v>
          </cell>
          <cell r="N377" t="str">
            <v>SRD</v>
          </cell>
          <cell r="O377" t="str">
            <v>Internado</v>
          </cell>
          <cell r="P377"/>
          <cell r="Q377" t="str">
            <v>Discapacidad</v>
          </cell>
          <cell r="R377" t="str">
            <v>Intelectual</v>
          </cell>
          <cell r="S377" t="str">
            <v>19-00411-2019</v>
          </cell>
          <cell r="T377">
            <v>41</v>
          </cell>
          <cell r="U377"/>
          <cell r="V377">
            <v>43815</v>
          </cell>
          <cell r="W377">
            <v>44135</v>
          </cell>
          <cell r="X377">
            <v>696341766</v>
          </cell>
          <cell r="Y377" t="str">
            <v>Lesset Andrea Lis Guerrero</v>
          </cell>
        </row>
        <row r="378">
          <cell r="B378" t="str">
            <v>19-163-377</v>
          </cell>
          <cell r="C378" t="str">
            <v>Cauca</v>
          </cell>
          <cell r="D378" t="str">
            <v>Fundación para el desarrollo ambiental y socioeconómico de las eco regiones colombianas - FUNDASEC</v>
          </cell>
          <cell r="E378" t="str">
            <v>817004113-6</v>
          </cell>
          <cell r="F378" t="str">
            <v>Neira Karina Villanueva Vivas</v>
          </cell>
          <cell r="G378" t="str">
            <v>-</v>
          </cell>
          <cell r="H378" t="str">
            <v>Calle 67N No. 12-157 Bello Horizonte</v>
          </cell>
          <cell r="I378" t="str">
            <v>Popayán</v>
          </cell>
          <cell r="J378" t="str">
            <v>Popayán</v>
          </cell>
          <cell r="K378">
            <v>8339670</v>
          </cell>
          <cell r="L378">
            <v>3002783245</v>
          </cell>
          <cell r="M378" t="str">
            <v>fundacionfundasec@hotmail.com</v>
          </cell>
          <cell r="N378" t="str">
            <v>SRPA</v>
          </cell>
          <cell r="O378" t="str">
            <v>Centro transitorio</v>
          </cell>
          <cell r="P378"/>
          <cell r="Q378" t="str">
            <v>SRPA</v>
          </cell>
          <cell r="R378"/>
          <cell r="S378" t="str">
            <v>19-00391-2019</v>
          </cell>
          <cell r="T378">
            <v>16</v>
          </cell>
          <cell r="U378"/>
          <cell r="V378">
            <v>43815</v>
          </cell>
          <cell r="W378">
            <v>44135</v>
          </cell>
          <cell r="X378">
            <v>325074320</v>
          </cell>
          <cell r="Y378" t="str">
            <v>Lesset Andrea Lis Guerrero</v>
          </cell>
        </row>
        <row r="379">
          <cell r="B379" t="str">
            <v>19-163-378</v>
          </cell>
          <cell r="C379" t="str">
            <v>Cauca</v>
          </cell>
          <cell r="D379" t="str">
            <v>Fundación para el desarrollo ambiental y socioeconómico de las eco regiones colombianas - FUNDASEC</v>
          </cell>
          <cell r="E379" t="str">
            <v>817004113-6</v>
          </cell>
          <cell r="F379" t="str">
            <v>Neira Karina Villanueva Vivas</v>
          </cell>
          <cell r="G379" t="str">
            <v>-</v>
          </cell>
          <cell r="H379" t="str">
            <v>Alcaldia De Puerto Tejada - Sede Norte</v>
          </cell>
          <cell r="I379" t="str">
            <v>Puerto Tejada</v>
          </cell>
          <cell r="J379" t="str">
            <v>Norte</v>
          </cell>
          <cell r="K379"/>
          <cell r="L379">
            <v>3002783245</v>
          </cell>
          <cell r="M379" t="str">
            <v>fundacionfundasec@hotmail.com</v>
          </cell>
          <cell r="N379" t="str">
            <v>SRPA</v>
          </cell>
          <cell r="O379" t="str">
            <v>Centro transitorio</v>
          </cell>
          <cell r="P379"/>
          <cell r="Q379" t="str">
            <v>SRPA</v>
          </cell>
          <cell r="R379"/>
          <cell r="S379" t="str">
            <v>19-00392-2019</v>
          </cell>
          <cell r="T379">
            <v>4</v>
          </cell>
          <cell r="U379"/>
          <cell r="V379">
            <v>43815</v>
          </cell>
          <cell r="W379">
            <v>44135</v>
          </cell>
          <cell r="X379">
            <v>81268580</v>
          </cell>
          <cell r="Y379" t="str">
            <v>Lesset Andrea Lis Guerrero</v>
          </cell>
        </row>
        <row r="380">
          <cell r="B380" t="str">
            <v>19-47-379</v>
          </cell>
          <cell r="C380" t="str">
            <v>Cauca</v>
          </cell>
          <cell r="D380" t="str">
            <v>Congregación religiosos terciarios capuchinos nuestra señora de los dolores</v>
          </cell>
          <cell r="E380" t="str">
            <v>860005068-3</v>
          </cell>
          <cell r="F380" t="str">
            <v>Padre José Leví Ramírez López</v>
          </cell>
          <cell r="G380" t="str">
            <v>-</v>
          </cell>
          <cell r="H380" t="str">
            <v>Carrera 8 No. 74N-0</v>
          </cell>
          <cell r="I380" t="str">
            <v>Popayán</v>
          </cell>
          <cell r="J380" t="str">
            <v>Popayán</v>
          </cell>
          <cell r="K380">
            <v>8333808</v>
          </cell>
          <cell r="L380">
            <v>3115134255</v>
          </cell>
          <cell r="M380" t="str">
            <v>institutotoribiomaya@gmail.com</v>
          </cell>
          <cell r="N380" t="str">
            <v>SRPA</v>
          </cell>
          <cell r="O380" t="str">
            <v>Centro de atención especializada</v>
          </cell>
          <cell r="P380"/>
          <cell r="Q380" t="str">
            <v>SRPA</v>
          </cell>
          <cell r="R380"/>
          <cell r="S380" t="str">
            <v>19-00393-2019</v>
          </cell>
          <cell r="T380">
            <v>143</v>
          </cell>
          <cell r="U380"/>
          <cell r="V380">
            <v>43815</v>
          </cell>
          <cell r="W380">
            <v>44135</v>
          </cell>
          <cell r="X380">
            <v>3128021357</v>
          </cell>
          <cell r="Y380" t="str">
            <v xml:space="preserve">Diana Marcela Guzman Doncel </v>
          </cell>
        </row>
        <row r="381">
          <cell r="B381" t="str">
            <v>19-47-380</v>
          </cell>
          <cell r="C381" t="str">
            <v>Cauca</v>
          </cell>
          <cell r="D381" t="str">
            <v>Congregación religiosos terciarios capuchinos nuestra señora de los dolores</v>
          </cell>
          <cell r="E381" t="str">
            <v>860005068-3</v>
          </cell>
          <cell r="F381" t="str">
            <v>Padre José Leví Ramírez López</v>
          </cell>
          <cell r="G381" t="str">
            <v>-</v>
          </cell>
          <cell r="H381" t="str">
            <v>Carrera 8 No. 74N-0</v>
          </cell>
          <cell r="I381" t="str">
            <v>Popayán</v>
          </cell>
          <cell r="J381" t="str">
            <v>Popayán</v>
          </cell>
          <cell r="K381">
            <v>8333808</v>
          </cell>
          <cell r="L381">
            <v>3115134255</v>
          </cell>
          <cell r="M381" t="str">
            <v>institutotoribiomaya@gmail.com</v>
          </cell>
          <cell r="N381" t="str">
            <v>SRPA</v>
          </cell>
          <cell r="O381" t="str">
            <v>Centro de internamiento preventivo</v>
          </cell>
          <cell r="P381"/>
          <cell r="Q381" t="str">
            <v>SRPA</v>
          </cell>
          <cell r="R381"/>
          <cell r="S381" t="str">
            <v>19-00394-2019</v>
          </cell>
          <cell r="T381">
            <v>24</v>
          </cell>
          <cell r="U381"/>
          <cell r="V381">
            <v>43815</v>
          </cell>
          <cell r="W381">
            <v>44135</v>
          </cell>
          <cell r="X381">
            <v>524172040</v>
          </cell>
          <cell r="Y381" t="str">
            <v xml:space="preserve">Diana Marcela Guzman Doncel </v>
          </cell>
        </row>
        <row r="382">
          <cell r="B382" t="str">
            <v>19-47-381</v>
          </cell>
          <cell r="C382" t="str">
            <v>Cauca</v>
          </cell>
          <cell r="D382" t="str">
            <v>Congregación religiosos terciarios capuchinos nuestra señora de los dolores</v>
          </cell>
          <cell r="E382" t="str">
            <v>860005068-3</v>
          </cell>
          <cell r="F382" t="str">
            <v>Padre José Leví Ramírez López</v>
          </cell>
          <cell r="G382" t="str">
            <v>-</v>
          </cell>
          <cell r="H382" t="str">
            <v>Carrera 8 No. 74N-0</v>
          </cell>
          <cell r="I382" t="str">
            <v>Popayán</v>
          </cell>
          <cell r="J382" t="str">
            <v>Popayán</v>
          </cell>
          <cell r="K382">
            <v>8333808</v>
          </cell>
          <cell r="L382">
            <v>3115134255</v>
          </cell>
          <cell r="M382" t="str">
            <v>institutotoribiomaya@gmail.com</v>
          </cell>
          <cell r="N382" t="str">
            <v>SRPA</v>
          </cell>
          <cell r="O382" t="str">
            <v>Internado RAJ</v>
          </cell>
          <cell r="P382"/>
          <cell r="Q382" t="str">
            <v>RAJ</v>
          </cell>
          <cell r="R382"/>
          <cell r="S382" t="str">
            <v>19-00395-2019</v>
          </cell>
          <cell r="T382">
            <v>92</v>
          </cell>
          <cell r="U382"/>
          <cell r="V382">
            <v>43815</v>
          </cell>
          <cell r="W382">
            <v>44135</v>
          </cell>
          <cell r="X382">
            <v>1557102346</v>
          </cell>
          <cell r="Y382" t="str">
            <v xml:space="preserve">Diana Marcela Guzman Doncel </v>
          </cell>
        </row>
        <row r="383">
          <cell r="B383" t="str">
            <v>19-176-382</v>
          </cell>
          <cell r="C383" t="str">
            <v>Cauca</v>
          </cell>
          <cell r="D383" t="str">
            <v>Fundación para la orientación familiar - FUNOF</v>
          </cell>
          <cell r="E383" t="str">
            <v>891310770-2</v>
          </cell>
          <cell r="F383" t="str">
            <v>Astrid Elena Sevilla López</v>
          </cell>
          <cell r="G383" t="str">
            <v>-</v>
          </cell>
          <cell r="H383" t="str">
            <v>Carrera 13 No. 10-48 Barrio las Americas</v>
          </cell>
          <cell r="I383" t="str">
            <v>Popayán</v>
          </cell>
          <cell r="J383" t="str">
            <v>Popayán</v>
          </cell>
          <cell r="K383">
            <v>8353539</v>
          </cell>
          <cell r="L383">
            <v>3113776890</v>
          </cell>
          <cell r="M383" t="str">
            <v>coordinadorfunofpopayan@gmail.com</v>
          </cell>
          <cell r="N383" t="str">
            <v>SRPA</v>
          </cell>
          <cell r="O383" t="str">
            <v>Intervención de apoyo RAJ</v>
          </cell>
          <cell r="P383"/>
          <cell r="Q383" t="str">
            <v>RAJ</v>
          </cell>
          <cell r="R383"/>
          <cell r="S383" t="str">
            <v>19-00403-2019</v>
          </cell>
          <cell r="T383">
            <v>50</v>
          </cell>
          <cell r="U383"/>
          <cell r="V383">
            <v>43815</v>
          </cell>
          <cell r="W383">
            <v>44135</v>
          </cell>
          <cell r="X383">
            <v>182797375</v>
          </cell>
          <cell r="Y383" t="str">
            <v xml:space="preserve">Diana Marcela Guzman Doncel </v>
          </cell>
        </row>
        <row r="384">
          <cell r="B384" t="str">
            <v>19-176-383</v>
          </cell>
          <cell r="C384" t="str">
            <v>Cauca</v>
          </cell>
          <cell r="D384" t="str">
            <v>Fundación para la orientación familiar - FUNOF</v>
          </cell>
          <cell r="E384" t="str">
            <v>891310770-2</v>
          </cell>
          <cell r="F384" t="str">
            <v>Astrid Elena Sevilla López</v>
          </cell>
          <cell r="G384" t="str">
            <v>-</v>
          </cell>
          <cell r="H384" t="str">
            <v>Carrera 14 No. 13-46</v>
          </cell>
          <cell r="I384" t="str">
            <v>Santander De Quilichao</v>
          </cell>
          <cell r="J384" t="str">
            <v>Norte</v>
          </cell>
          <cell r="K384">
            <v>8296838</v>
          </cell>
          <cell r="L384">
            <v>3175180433</v>
          </cell>
          <cell r="M384" t="str">
            <v>coordifunofsantander@gmail.com</v>
          </cell>
          <cell r="N384" t="str">
            <v>SRPA</v>
          </cell>
          <cell r="O384" t="str">
            <v>Libertad vigilada – asistida</v>
          </cell>
          <cell r="P384"/>
          <cell r="Q384" t="str">
            <v>SRPA</v>
          </cell>
          <cell r="R384"/>
          <cell r="S384" t="str">
            <v>19-00405-2019</v>
          </cell>
          <cell r="T384">
            <v>57</v>
          </cell>
          <cell r="U384"/>
          <cell r="V384">
            <v>43815</v>
          </cell>
          <cell r="W384">
            <v>44135</v>
          </cell>
          <cell r="X384">
            <v>272658332</v>
          </cell>
          <cell r="Y384" t="str">
            <v xml:space="preserve">Diana Marcela Guzman Doncel </v>
          </cell>
        </row>
        <row r="385">
          <cell r="B385" t="str">
            <v>19-80-384</v>
          </cell>
          <cell r="C385" t="str">
            <v>Cauca</v>
          </cell>
          <cell r="D385" t="str">
            <v>Corporación unida por el desarrollo - CORPUDESA</v>
          </cell>
          <cell r="E385" t="str">
            <v>900208959-7</v>
          </cell>
          <cell r="F385" t="str">
            <v>Adrian Eduardo Ocampo Escobar</v>
          </cell>
          <cell r="G385" t="str">
            <v>-</v>
          </cell>
          <cell r="H385" t="str">
            <v>Calle 3 Bis No. 14-34 Barrio el Cadillal</v>
          </cell>
          <cell r="I385" t="str">
            <v>Popayán</v>
          </cell>
          <cell r="J385" t="str">
            <v>Popayán</v>
          </cell>
          <cell r="K385">
            <v>8368371</v>
          </cell>
          <cell r="L385">
            <v>3058358711</v>
          </cell>
          <cell r="M385" t="str">
            <v>prestacionservicioscomunidad.popayan@corpudesa.org</v>
          </cell>
          <cell r="N385" t="str">
            <v>SRPA</v>
          </cell>
          <cell r="O385" t="str">
            <v>Prestación de servicios sociales a la comunidad</v>
          </cell>
          <cell r="P385"/>
          <cell r="Q385" t="str">
            <v>SRPA</v>
          </cell>
          <cell r="R385"/>
          <cell r="S385" t="str">
            <v>19-00408-2019</v>
          </cell>
          <cell r="T385">
            <v>40</v>
          </cell>
          <cell r="U385"/>
          <cell r="V385">
            <v>43815</v>
          </cell>
          <cell r="W385">
            <v>44135</v>
          </cell>
          <cell r="X385">
            <v>131793520</v>
          </cell>
          <cell r="Y385" t="str">
            <v xml:space="preserve">Diana Marcela Guzman Doncel </v>
          </cell>
        </row>
        <row r="386">
          <cell r="B386" t="str">
            <v>19-80-385</v>
          </cell>
          <cell r="C386" t="str">
            <v>Cauca</v>
          </cell>
          <cell r="D386" t="str">
            <v>Corporación unida por el desarrollo - CORPUDESA</v>
          </cell>
          <cell r="E386" t="str">
            <v>900208959-7</v>
          </cell>
          <cell r="F386" t="str">
            <v>Adrian Eduardo Ocampo Escobar</v>
          </cell>
          <cell r="G386" t="str">
            <v>-</v>
          </cell>
          <cell r="H386" t="str">
            <v>Calle 3 Bis No. 14-34 Barrio el Cadillal</v>
          </cell>
          <cell r="I386" t="str">
            <v>Popayán</v>
          </cell>
          <cell r="J386" t="str">
            <v>Popayán</v>
          </cell>
          <cell r="K386">
            <v>8368371</v>
          </cell>
          <cell r="L386">
            <v>3058358711</v>
          </cell>
          <cell r="M386" t="str">
            <v>apoyopostinstitucional.popayan@corpudesa.org</v>
          </cell>
          <cell r="N386" t="str">
            <v>SRPA</v>
          </cell>
          <cell r="O386" t="str">
            <v xml:space="preserve">Apoyo postinstitucional – SRPA </v>
          </cell>
          <cell r="P386"/>
          <cell r="Q386" t="str">
            <v>SRPA</v>
          </cell>
          <cell r="R386"/>
          <cell r="S386" t="str">
            <v>19-00409-2019</v>
          </cell>
          <cell r="T386">
            <v>40</v>
          </cell>
          <cell r="U386"/>
          <cell r="V386">
            <v>43815</v>
          </cell>
          <cell r="W386">
            <v>44135</v>
          </cell>
          <cell r="X386">
            <v>151503800</v>
          </cell>
          <cell r="Y386" t="str">
            <v xml:space="preserve">Diana Marcela Guzman Doncel </v>
          </cell>
        </row>
        <row r="387">
          <cell r="B387" t="str">
            <v>19-80-386</v>
          </cell>
          <cell r="C387" t="str">
            <v>Cauca</v>
          </cell>
          <cell r="D387" t="str">
            <v>Corporación unida por el desarrollo - CORPUDESA</v>
          </cell>
          <cell r="E387" t="str">
            <v>900208959-7</v>
          </cell>
          <cell r="F387" t="str">
            <v>Adrian Eduardo Ocampo Escobar</v>
          </cell>
          <cell r="G387" t="str">
            <v>-</v>
          </cell>
          <cell r="H387" t="str">
            <v>Calle 3 No. 14-13 Segundo piso</v>
          </cell>
          <cell r="I387" t="str">
            <v>Popayán</v>
          </cell>
          <cell r="J387" t="str">
            <v>Popayán</v>
          </cell>
          <cell r="K387">
            <v>8339641</v>
          </cell>
          <cell r="L387">
            <v>3163541058</v>
          </cell>
          <cell r="M387" t="str">
            <v>administracion@corpudesa.org</v>
          </cell>
          <cell r="N387" t="str">
            <v>SRPA</v>
          </cell>
          <cell r="O387" t="str">
            <v>Libertad vigilada – asistida</v>
          </cell>
          <cell r="P387"/>
          <cell r="Q387" t="str">
            <v>SRPA</v>
          </cell>
          <cell r="R387"/>
          <cell r="S387" t="str">
            <v>19-00410-2019</v>
          </cell>
          <cell r="T387">
            <v>50</v>
          </cell>
          <cell r="U387"/>
          <cell r="V387">
            <v>43815</v>
          </cell>
          <cell r="W387">
            <v>44135</v>
          </cell>
          <cell r="X387">
            <v>239173975</v>
          </cell>
          <cell r="Y387" t="str">
            <v xml:space="preserve">Diana Marcela Guzman Doncel </v>
          </cell>
        </row>
        <row r="388">
          <cell r="B388" t="str">
            <v>20-14-387</v>
          </cell>
          <cell r="C388" t="str">
            <v>Cesar</v>
          </cell>
          <cell r="D388" t="str">
            <v>Asociación de profesionales en programas de promoción y prevención, para la salud, la educación, la familia y la comunidad - APSEFACOM</v>
          </cell>
          <cell r="E388" t="str">
            <v>824002390-6</v>
          </cell>
          <cell r="F388" t="str">
            <v>Sahuri Emiliani Ruiz</v>
          </cell>
          <cell r="G388" t="str">
            <v>-</v>
          </cell>
          <cell r="H388" t="str">
            <v>Calle 13 No. 22-40</v>
          </cell>
          <cell r="I388" t="str">
            <v>Bosconia</v>
          </cell>
          <cell r="J388" t="str">
            <v>Valledupar 2</v>
          </cell>
          <cell r="K388"/>
          <cell r="L388">
            <v>3157244530</v>
          </cell>
          <cell r="M388" t="str">
            <v>apsefacomgeneral@outlook.com</v>
          </cell>
          <cell r="N388" t="str">
            <v>SRD</v>
          </cell>
          <cell r="O388" t="str">
            <v>Externado</v>
          </cell>
          <cell r="P388" t="str">
            <v>Media jornada</v>
          </cell>
          <cell r="Q388" t="str">
            <v>Trabajo infantil</v>
          </cell>
          <cell r="R388"/>
          <cell r="S388" t="str">
            <v>20 292 2019</v>
          </cell>
          <cell r="T388">
            <v>100</v>
          </cell>
          <cell r="U388"/>
          <cell r="V388">
            <v>43815</v>
          </cell>
          <cell r="W388">
            <v>44135</v>
          </cell>
          <cell r="X388">
            <v>541042900</v>
          </cell>
          <cell r="Y388" t="str">
            <v>Zoberida Rocio Galvan Vega</v>
          </cell>
        </row>
        <row r="389">
          <cell r="B389" t="str">
            <v>20-14-388</v>
          </cell>
          <cell r="C389" t="str">
            <v>Cesar</v>
          </cell>
          <cell r="D389" t="str">
            <v>Asociación de profesionales en programas de promoción y prevención, para la salud, la educación, la familia y la comunidad - APSEFACOM</v>
          </cell>
          <cell r="E389" t="str">
            <v>824002390-6</v>
          </cell>
          <cell r="F389" t="str">
            <v>Sahuri Emiliani Ruiz</v>
          </cell>
          <cell r="G389" t="str">
            <v>-</v>
          </cell>
          <cell r="H389" t="str">
            <v>Carrera 8 No. 13B-106</v>
          </cell>
          <cell r="I389" t="str">
            <v>Valledupar</v>
          </cell>
          <cell r="J389" t="str">
            <v>Valledupar 2</v>
          </cell>
          <cell r="K389"/>
          <cell r="L389">
            <v>3157244530</v>
          </cell>
          <cell r="M389" t="str">
            <v>apsefacomgeneral@outlook.com</v>
          </cell>
          <cell r="N389" t="str">
            <v>SRD</v>
          </cell>
          <cell r="O389" t="str">
            <v>Intervención de apoyo - Apoyo psicológico especializado</v>
          </cell>
          <cell r="P389"/>
          <cell r="Q389" t="str">
            <v>Vulneración</v>
          </cell>
          <cell r="R389"/>
          <cell r="S389" t="str">
            <v>20-288-2019</v>
          </cell>
          <cell r="T389"/>
          <cell r="U389">
            <v>310</v>
          </cell>
          <cell r="V389">
            <v>43815</v>
          </cell>
          <cell r="W389">
            <v>44135</v>
          </cell>
          <cell r="X389">
            <v>219816970</v>
          </cell>
          <cell r="Y389" t="str">
            <v>Zoberida Rocio Galvan Vega</v>
          </cell>
        </row>
        <row r="390">
          <cell r="B390" t="str">
            <v>20-14-389</v>
          </cell>
          <cell r="C390" t="str">
            <v>Cesar</v>
          </cell>
          <cell r="D390" t="str">
            <v>Asociación de profesionales en programas de promoción y prevención, para la salud, la educación, la familia y la comunidad - APSEFACOM</v>
          </cell>
          <cell r="E390" t="str">
            <v>824002390-6</v>
          </cell>
          <cell r="F390" t="str">
            <v>Sahuri Emiliani Ruiz</v>
          </cell>
          <cell r="G390" t="str">
            <v>-</v>
          </cell>
          <cell r="H390" t="str">
            <v>Calle 18 No. 13-145</v>
          </cell>
          <cell r="I390" t="str">
            <v>Agustín Codazzi</v>
          </cell>
          <cell r="J390" t="str">
            <v>Codazzi</v>
          </cell>
          <cell r="K390"/>
          <cell r="L390">
            <v>3157244530</v>
          </cell>
          <cell r="M390" t="str">
            <v>apsefacomgeneral@outlook.com</v>
          </cell>
          <cell r="N390" t="str">
            <v>SRD</v>
          </cell>
          <cell r="O390" t="str">
            <v>Intervención de apoyo - Apoyo psicológico especializado</v>
          </cell>
          <cell r="P390"/>
          <cell r="Q390" t="str">
            <v>Vulneración</v>
          </cell>
          <cell r="R390"/>
          <cell r="S390" t="str">
            <v>20-288-2019</v>
          </cell>
          <cell r="T390"/>
          <cell r="U390"/>
          <cell r="V390"/>
          <cell r="W390"/>
          <cell r="X390"/>
          <cell r="Y390" t="str">
            <v>Rosa Felicia Daza Lopez</v>
          </cell>
        </row>
        <row r="391">
          <cell r="B391" t="str">
            <v>20-14-390</v>
          </cell>
          <cell r="C391" t="str">
            <v>Cesar</v>
          </cell>
          <cell r="D391" t="str">
            <v>Asociación de profesionales en programas de promoción y prevención, para la salud, la educación, la familia y la comunidad - APSEFACOM</v>
          </cell>
          <cell r="E391" t="str">
            <v>824002390-6</v>
          </cell>
          <cell r="F391" t="str">
            <v>Sahuri Emiliani Ruiz</v>
          </cell>
          <cell r="G391" t="str">
            <v>-</v>
          </cell>
          <cell r="H391" t="str">
            <v>Carrera 4 No. 8-45</v>
          </cell>
          <cell r="I391" t="str">
            <v>Chiriguaná</v>
          </cell>
          <cell r="J391" t="str">
            <v>Chiriguana</v>
          </cell>
          <cell r="K391"/>
          <cell r="L391">
            <v>3157244530</v>
          </cell>
          <cell r="M391" t="str">
            <v>apsefacomgeneral@outlook.com</v>
          </cell>
          <cell r="N391" t="str">
            <v>SRD</v>
          </cell>
          <cell r="O391" t="str">
            <v>Intervención de apoyo - Apoyo psicológico especializado</v>
          </cell>
          <cell r="P391"/>
          <cell r="Q391" t="str">
            <v>Vulneración</v>
          </cell>
          <cell r="R391"/>
          <cell r="S391" t="str">
            <v>20-288-2019</v>
          </cell>
          <cell r="T391"/>
          <cell r="U391"/>
          <cell r="V391"/>
          <cell r="W391"/>
          <cell r="X391"/>
          <cell r="Y391" t="str">
            <v>Albenys Del Salazar Mejia</v>
          </cell>
        </row>
        <row r="392">
          <cell r="B392" t="str">
            <v>20-14-391</v>
          </cell>
          <cell r="C392" t="str">
            <v>Cesar</v>
          </cell>
          <cell r="D392" t="str">
            <v>Asociación de profesionales en programas de promoción y prevención, para la salud, la educación, la familia y la comunidad - APSEFACOM</v>
          </cell>
          <cell r="E392" t="str">
            <v>824002390-6</v>
          </cell>
          <cell r="F392" t="str">
            <v>Sahuri Emiliani Ruiz</v>
          </cell>
          <cell r="G392" t="str">
            <v>-</v>
          </cell>
          <cell r="H392" t="str">
            <v>Calle 3 No. 19-31</v>
          </cell>
          <cell r="I392" t="str">
            <v>Aguachica</v>
          </cell>
          <cell r="J392" t="str">
            <v>Aguachica</v>
          </cell>
          <cell r="K392"/>
          <cell r="L392">
            <v>3157244530</v>
          </cell>
          <cell r="M392" t="str">
            <v>apsefacomgeneral@outlook.com</v>
          </cell>
          <cell r="N392" t="str">
            <v>SRD</v>
          </cell>
          <cell r="O392" t="str">
            <v>Intervención de apoyo - Apoyo psicológico especializado</v>
          </cell>
          <cell r="P392"/>
          <cell r="Q392" t="str">
            <v>Vulneración</v>
          </cell>
          <cell r="R392"/>
          <cell r="S392" t="str">
            <v>20-288-2019</v>
          </cell>
          <cell r="T392"/>
          <cell r="U392"/>
          <cell r="V392"/>
          <cell r="W392"/>
          <cell r="X392"/>
          <cell r="Y392" t="str">
            <v>Glenis Galvis Ramos</v>
          </cell>
        </row>
        <row r="393">
          <cell r="B393" t="str">
            <v>20-14-392</v>
          </cell>
          <cell r="C393" t="str">
            <v>Cesar</v>
          </cell>
          <cell r="D393" t="str">
            <v>Asociación de profesionales en programas de promoción y prevención, para la salud, la educación, la familia y la comunidad - APSEFACOM</v>
          </cell>
          <cell r="E393" t="str">
            <v>824002390-6</v>
          </cell>
          <cell r="F393" t="str">
            <v>Sahuri Emiliani Ruiz</v>
          </cell>
          <cell r="G393" t="str">
            <v>-</v>
          </cell>
          <cell r="H393" t="str">
            <v>Calle 13 No. 11-05</v>
          </cell>
          <cell r="I393" t="str">
            <v>Aguachica</v>
          </cell>
          <cell r="J393" t="str">
            <v>Aguachica</v>
          </cell>
          <cell r="K393"/>
          <cell r="L393">
            <v>3157244530</v>
          </cell>
          <cell r="M393" t="str">
            <v>apsefacomgeneral@outlook.com</v>
          </cell>
          <cell r="N393" t="str">
            <v>SRD</v>
          </cell>
          <cell r="O393" t="str">
            <v>Intervención de apoyo - Apoyo psicosocial</v>
          </cell>
          <cell r="P393"/>
          <cell r="Q393" t="str">
            <v>Vulneración</v>
          </cell>
          <cell r="R393"/>
          <cell r="S393" t="str">
            <v>20-289-2019</v>
          </cell>
          <cell r="T393">
            <v>139</v>
          </cell>
          <cell r="U393"/>
          <cell r="V393">
            <v>43815</v>
          </cell>
          <cell r="W393">
            <v>44135</v>
          </cell>
          <cell r="X393">
            <v>488968362</v>
          </cell>
          <cell r="Y393" t="str">
            <v>Glenis Galvis Ramos</v>
          </cell>
        </row>
        <row r="394">
          <cell r="B394" t="str">
            <v>20-23-393</v>
          </cell>
          <cell r="C394" t="str">
            <v>Cesar</v>
          </cell>
          <cell r="D394" t="str">
            <v>Asociación popular de mujeres del Cesar</v>
          </cell>
          <cell r="E394" t="str">
            <v>824002211-6</v>
          </cell>
          <cell r="F394" t="str">
            <v>Jose Rafael Verga Ariza</v>
          </cell>
          <cell r="G394" t="str">
            <v>-</v>
          </cell>
          <cell r="H394" t="str">
            <v>Calle 26 No. 18-30 Barrio Simón Bolívar</v>
          </cell>
          <cell r="I394" t="str">
            <v>Valledupar</v>
          </cell>
          <cell r="J394" t="str">
            <v>Valledupar 2</v>
          </cell>
          <cell r="K394"/>
          <cell r="L394">
            <v>3012095557</v>
          </cell>
          <cell r="M394" t="str">
            <v>aspomujeres@hotmail.com</v>
          </cell>
          <cell r="N394" t="str">
            <v>SRD</v>
          </cell>
          <cell r="O394" t="str">
            <v>Intervención de apoyo - Apoyo psicosocial</v>
          </cell>
          <cell r="P394"/>
          <cell r="Q394" t="str">
            <v>Vulneración</v>
          </cell>
          <cell r="R394"/>
          <cell r="S394" t="str">
            <v>20-290-2019</v>
          </cell>
          <cell r="T394">
            <v>80</v>
          </cell>
          <cell r="U394"/>
          <cell r="V394">
            <v>43815</v>
          </cell>
          <cell r="W394">
            <v>44135</v>
          </cell>
          <cell r="X394">
            <v>1055327400</v>
          </cell>
          <cell r="Y394" t="str">
            <v>Zoberida Rocio Galvan Vega</v>
          </cell>
        </row>
        <row r="395">
          <cell r="B395" t="str">
            <v>20-23-394</v>
          </cell>
          <cell r="C395" t="str">
            <v>Cesar</v>
          </cell>
          <cell r="D395" t="str">
            <v>Asociación popular de mujeres del Cesar</v>
          </cell>
          <cell r="E395" t="str">
            <v>824002211-6</v>
          </cell>
          <cell r="F395" t="str">
            <v>Jose Rafael Verga Ariza</v>
          </cell>
          <cell r="G395" t="str">
            <v>-</v>
          </cell>
          <cell r="H395" t="str">
            <v>Calle 26 No. 18-25 Barrio El Tesoro</v>
          </cell>
          <cell r="I395" t="str">
            <v>Agustín Codazzi</v>
          </cell>
          <cell r="J395" t="str">
            <v>Codazzi</v>
          </cell>
          <cell r="K395"/>
          <cell r="L395">
            <v>3012095557</v>
          </cell>
          <cell r="M395" t="str">
            <v>aspomujeres@hotmail.com</v>
          </cell>
          <cell r="N395" t="str">
            <v>SRD</v>
          </cell>
          <cell r="O395" t="str">
            <v>Intervención de apoyo - Apoyo psicosocial</v>
          </cell>
          <cell r="P395"/>
          <cell r="Q395" t="str">
            <v>Vulneración</v>
          </cell>
          <cell r="R395"/>
          <cell r="S395" t="str">
            <v>20-290-2019</v>
          </cell>
          <cell r="T395">
            <v>120</v>
          </cell>
          <cell r="U395"/>
          <cell r="V395"/>
          <cell r="W395"/>
          <cell r="X395"/>
          <cell r="Y395" t="str">
            <v>Rosa Felicia Daza Lopez</v>
          </cell>
        </row>
        <row r="396">
          <cell r="B396" t="str">
            <v>20-23-395</v>
          </cell>
          <cell r="C396" t="str">
            <v>Cesar</v>
          </cell>
          <cell r="D396" t="str">
            <v>Asociación popular de mujeres del Cesar</v>
          </cell>
          <cell r="E396" t="str">
            <v>824002211-6</v>
          </cell>
          <cell r="F396" t="str">
            <v>Jose Rafael Verga Ariza</v>
          </cell>
          <cell r="G396" t="str">
            <v>-</v>
          </cell>
          <cell r="H396" t="str">
            <v>Calle 7 No. 7-35 Barrio Ovelio Jimenez</v>
          </cell>
          <cell r="I396" t="str">
            <v>La Jagua De Ibirico</v>
          </cell>
          <cell r="J396" t="str">
            <v>Codazzi</v>
          </cell>
          <cell r="K396"/>
          <cell r="L396">
            <v>3012095557</v>
          </cell>
          <cell r="M396" t="str">
            <v>aspomujeres@hotmail.com</v>
          </cell>
          <cell r="N396" t="str">
            <v>SRD</v>
          </cell>
          <cell r="O396" t="str">
            <v>Intervención de apoyo - Apoyo psicosocial</v>
          </cell>
          <cell r="P396"/>
          <cell r="Q396" t="str">
            <v>Vulneración</v>
          </cell>
          <cell r="R396"/>
          <cell r="S396" t="str">
            <v>20-290-2019</v>
          </cell>
          <cell r="T396">
            <v>100</v>
          </cell>
          <cell r="U396"/>
          <cell r="V396"/>
          <cell r="W396"/>
          <cell r="X396"/>
          <cell r="Y396" t="str">
            <v>Rosa Felicia Daza Lopez</v>
          </cell>
        </row>
        <row r="397">
          <cell r="B397" t="str">
            <v>20-165-396</v>
          </cell>
          <cell r="C397" t="str">
            <v>Cesar</v>
          </cell>
          <cell r="D397" t="str">
            <v>Fundación para el desarrollo de la infancia la adolescencia y la juventud - FUNDINAJ</v>
          </cell>
          <cell r="E397" t="str">
            <v>824006684-4</v>
          </cell>
          <cell r="F397" t="str">
            <v>Rosa Laguna Lamilla</v>
          </cell>
          <cell r="G397" t="str">
            <v>-</v>
          </cell>
          <cell r="H397" t="str">
            <v>Casa Campo Villa Janeth Manzana 3 Lote 12 - Unidad Inmobiliaria Las Marías</v>
          </cell>
          <cell r="I397" t="str">
            <v>Valledupar</v>
          </cell>
          <cell r="J397" t="str">
            <v>Valledupar 2</v>
          </cell>
          <cell r="K397"/>
          <cell r="L397">
            <v>3002120949</v>
          </cell>
          <cell r="M397" t="str">
            <v>fundinaj@hotmail.com</v>
          </cell>
          <cell r="N397" t="str">
            <v>SRD</v>
          </cell>
          <cell r="O397" t="str">
            <v>Internado</v>
          </cell>
          <cell r="P397"/>
          <cell r="Q397" t="str">
            <v>Calle</v>
          </cell>
          <cell r="R397"/>
          <cell r="S397" t="str">
            <v>20-291-2019</v>
          </cell>
          <cell r="T397">
            <v>70</v>
          </cell>
          <cell r="U397"/>
          <cell r="V397">
            <v>43815</v>
          </cell>
          <cell r="W397">
            <v>44135</v>
          </cell>
          <cell r="X397">
            <v>1036327845</v>
          </cell>
          <cell r="Y397" t="str">
            <v>Zoberida Rocio Galvan Vega</v>
          </cell>
        </row>
        <row r="398">
          <cell r="B398" t="str">
            <v>20-146-397</v>
          </cell>
          <cell r="C398" t="str">
            <v>Cesar</v>
          </cell>
          <cell r="D398" t="str">
            <v>Fundación menores del futuro</v>
          </cell>
          <cell r="E398" t="str">
            <v>824002319-2</v>
          </cell>
          <cell r="F398" t="str">
            <v>Piedad Rodriguez Cotes</v>
          </cell>
          <cell r="G398" t="str">
            <v>-</v>
          </cell>
          <cell r="H398" t="str">
            <v>Carrera 3 Bis No. 10A-84</v>
          </cell>
          <cell r="I398" t="str">
            <v>El Paso</v>
          </cell>
          <cell r="J398" t="str">
            <v>Chiriguana</v>
          </cell>
          <cell r="K398"/>
          <cell r="L398">
            <v>3135755700</v>
          </cell>
          <cell r="M398" t="str">
            <v>proteccionfmf@gmail.com</v>
          </cell>
          <cell r="N398" t="str">
            <v>SRD</v>
          </cell>
          <cell r="O398" t="str">
            <v>Externado</v>
          </cell>
          <cell r="P398" t="str">
            <v>Media jornada</v>
          </cell>
          <cell r="Q398" t="str">
            <v>Trabajo infantil</v>
          </cell>
          <cell r="R398"/>
          <cell r="S398" t="str">
            <v>20-293-2019</v>
          </cell>
          <cell r="T398">
            <v>160</v>
          </cell>
          <cell r="U398"/>
          <cell r="V398">
            <v>43815</v>
          </cell>
          <cell r="W398">
            <v>44135</v>
          </cell>
          <cell r="X398">
            <v>1785441570</v>
          </cell>
          <cell r="Y398" t="str">
            <v>Albenys Del Salazar Mejia</v>
          </cell>
        </row>
        <row r="399">
          <cell r="B399" t="str">
            <v>20-146-398</v>
          </cell>
          <cell r="C399" t="str">
            <v>Cesar</v>
          </cell>
          <cell r="D399" t="str">
            <v>Fundación menores del futuro</v>
          </cell>
          <cell r="E399" t="str">
            <v>824002319-2</v>
          </cell>
          <cell r="F399" t="str">
            <v>Piedad Rodriguez Cotes</v>
          </cell>
          <cell r="G399" t="str">
            <v>-</v>
          </cell>
          <cell r="H399" t="str">
            <v>Carrera 6 No. 7-64</v>
          </cell>
          <cell r="I399" t="str">
            <v>Aguachica</v>
          </cell>
          <cell r="J399" t="str">
            <v>Aguachica</v>
          </cell>
          <cell r="K399"/>
          <cell r="L399">
            <v>3135755700</v>
          </cell>
          <cell r="M399" t="str">
            <v>proteccionfmf@gmail.com</v>
          </cell>
          <cell r="N399" t="str">
            <v>SRD</v>
          </cell>
          <cell r="O399" t="str">
            <v>Externado</v>
          </cell>
          <cell r="P399" t="str">
            <v>Media jornada</v>
          </cell>
          <cell r="Q399" t="str">
            <v>Trabajo infantil</v>
          </cell>
          <cell r="R399"/>
          <cell r="S399" t="str">
            <v>20-293-2019</v>
          </cell>
          <cell r="T399">
            <v>100</v>
          </cell>
          <cell r="U399"/>
          <cell r="V399"/>
          <cell r="W399"/>
          <cell r="X399"/>
          <cell r="Y399" t="str">
            <v>Glenis Galvis Ramos</v>
          </cell>
        </row>
        <row r="400">
          <cell r="B400" t="str">
            <v>20-146-399</v>
          </cell>
          <cell r="C400" t="str">
            <v>Cesar</v>
          </cell>
          <cell r="D400" t="str">
            <v>Fundación menores del futuro</v>
          </cell>
          <cell r="E400" t="str">
            <v>824002319-2</v>
          </cell>
          <cell r="F400" t="str">
            <v>Piedad Rodriguez Cotes</v>
          </cell>
          <cell r="G400" t="str">
            <v>-</v>
          </cell>
          <cell r="H400" t="str">
            <v>Calle 3 No. 7-110</v>
          </cell>
          <cell r="I400" t="str">
            <v>Chiriguaná</v>
          </cell>
          <cell r="J400" t="str">
            <v>Chiriguana</v>
          </cell>
          <cell r="K400"/>
          <cell r="L400">
            <v>3135755700</v>
          </cell>
          <cell r="M400" t="str">
            <v>proteccionfmf@gmail.com</v>
          </cell>
          <cell r="N400" t="str">
            <v>SRD</v>
          </cell>
          <cell r="O400" t="str">
            <v>Externado</v>
          </cell>
          <cell r="P400" t="str">
            <v>Media jornada</v>
          </cell>
          <cell r="Q400" t="str">
            <v>Trabajo infantil</v>
          </cell>
          <cell r="R400"/>
          <cell r="S400" t="str">
            <v>20-293-2019</v>
          </cell>
          <cell r="T400">
            <v>70</v>
          </cell>
          <cell r="U400"/>
          <cell r="V400"/>
          <cell r="W400"/>
          <cell r="X400"/>
          <cell r="Y400" t="str">
            <v>Albenys Del Salazar Mejia</v>
          </cell>
        </row>
        <row r="401">
          <cell r="B401" t="str">
            <v>20-239-400</v>
          </cell>
          <cell r="C401" t="str">
            <v>Cesar</v>
          </cell>
          <cell r="D401" t="str">
            <v>Secretariado de pastoral social Valledupar</v>
          </cell>
          <cell r="E401" t="str">
            <v>824006577-4</v>
          </cell>
          <cell r="F401" t="str">
            <v>Jesus Alberto Torres Ariza</v>
          </cell>
          <cell r="G401" t="str">
            <v>Casa Betania</v>
          </cell>
          <cell r="H401" t="str">
            <v>Calle 38 No. 18E-57</v>
          </cell>
          <cell r="I401" t="str">
            <v>Valledupar</v>
          </cell>
          <cell r="J401" t="str">
            <v>Valledupar 2</v>
          </cell>
          <cell r="K401"/>
          <cell r="L401">
            <v>3006928544</v>
          </cell>
          <cell r="M401" t="str">
            <v>subdireccionps@diocesisdevalledupar.org</v>
          </cell>
          <cell r="N401" t="str">
            <v>SRPA</v>
          </cell>
          <cell r="O401" t="str">
            <v>Semicerrado externado</v>
          </cell>
          <cell r="P401" t="str">
            <v>Media jornada</v>
          </cell>
          <cell r="Q401" t="str">
            <v>SRPA</v>
          </cell>
          <cell r="R401"/>
          <cell r="S401" t="str">
            <v>20 300 2019</v>
          </cell>
          <cell r="T401">
            <v>16</v>
          </cell>
          <cell r="U401"/>
          <cell r="V401">
            <v>43815</v>
          </cell>
          <cell r="W401">
            <v>44135</v>
          </cell>
          <cell r="X401">
            <v>92272224</v>
          </cell>
          <cell r="Y401" t="str">
            <v>Zoberida Rocio Galvan Vega</v>
          </cell>
        </row>
        <row r="402">
          <cell r="B402" t="str">
            <v>20-34-401</v>
          </cell>
          <cell r="C402" t="str">
            <v>Cesar</v>
          </cell>
          <cell r="D402" t="str">
            <v>Centro de formación juvenil del Cesar</v>
          </cell>
          <cell r="E402" t="str">
            <v>800215578-0</v>
          </cell>
          <cell r="F402" t="str">
            <v>Daniela Pumarejo Medina</v>
          </cell>
          <cell r="G402" t="str">
            <v>-</v>
          </cell>
          <cell r="H402" t="str">
            <v>Carrera 19E No. 6-32</v>
          </cell>
          <cell r="I402" t="str">
            <v>Valledupar</v>
          </cell>
          <cell r="J402" t="str">
            <v>Valledupar 2</v>
          </cell>
          <cell r="K402"/>
          <cell r="L402">
            <v>3004730088</v>
          </cell>
          <cell r="M402" t="str">
            <v>cfjdelcesar@gmail.com</v>
          </cell>
          <cell r="N402" t="str">
            <v>SRPA</v>
          </cell>
          <cell r="O402" t="str">
            <v>Centro de internamiento preventivo</v>
          </cell>
          <cell r="P402"/>
          <cell r="Q402" t="str">
            <v>SRPA</v>
          </cell>
          <cell r="R402"/>
          <cell r="S402" t="str">
            <v>20 302 2019</v>
          </cell>
          <cell r="T402">
            <v>11</v>
          </cell>
          <cell r="U402"/>
          <cell r="V402">
            <v>43815</v>
          </cell>
          <cell r="W402">
            <v>44135</v>
          </cell>
          <cell r="X402">
            <v>239803273</v>
          </cell>
          <cell r="Y402" t="str">
            <v>Zoberida Rocio Galvan Vega</v>
          </cell>
        </row>
        <row r="403">
          <cell r="B403" t="str">
            <v>20-239-402</v>
          </cell>
          <cell r="C403" t="str">
            <v>Cesar</v>
          </cell>
          <cell r="D403" t="str">
            <v>Secretariado de pastoral social Valledupar</v>
          </cell>
          <cell r="E403" t="str">
            <v>824006577-4</v>
          </cell>
          <cell r="F403" t="str">
            <v>Jesus Alberto Torres Ariza</v>
          </cell>
          <cell r="G403" t="str">
            <v>Casa Betania</v>
          </cell>
          <cell r="H403" t="str">
            <v>Calle 38 No. 18E-57</v>
          </cell>
          <cell r="I403" t="str">
            <v>Valledupar</v>
          </cell>
          <cell r="J403" t="str">
            <v>Valledupar 2</v>
          </cell>
          <cell r="K403"/>
          <cell r="L403">
            <v>3006928544</v>
          </cell>
          <cell r="M403" t="str">
            <v>subdireccionps@diocesisdevalledupar.org</v>
          </cell>
          <cell r="N403" t="str">
            <v>SRPA</v>
          </cell>
          <cell r="O403" t="str">
            <v>Externado RAJ</v>
          </cell>
          <cell r="P403" t="str">
            <v>Jornada completa</v>
          </cell>
          <cell r="Q403" t="str">
            <v>RAJ</v>
          </cell>
          <cell r="R403"/>
          <cell r="S403" t="str">
            <v>20-294-2019</v>
          </cell>
          <cell r="T403">
            <v>10</v>
          </cell>
          <cell r="U403"/>
          <cell r="V403">
            <v>43815</v>
          </cell>
          <cell r="W403">
            <v>44135</v>
          </cell>
          <cell r="X403">
            <v>97746225</v>
          </cell>
          <cell r="Y403" t="str">
            <v>Zoberida Rocio Galvan Vega</v>
          </cell>
        </row>
        <row r="404">
          <cell r="B404" t="str">
            <v>20-239-403</v>
          </cell>
          <cell r="C404" t="str">
            <v>Cesar</v>
          </cell>
          <cell r="D404" t="str">
            <v>Secretariado de pastoral social Valledupar</v>
          </cell>
          <cell r="E404" t="str">
            <v>824006577-4</v>
          </cell>
          <cell r="F404" t="str">
            <v>Jesus Alberto Torres Ariza</v>
          </cell>
          <cell r="G404" t="str">
            <v>Sagrado corazón de Jesús</v>
          </cell>
          <cell r="H404" t="str">
            <v>Carrera 7 No. 13B-72</v>
          </cell>
          <cell r="I404" t="str">
            <v>Valledupar</v>
          </cell>
          <cell r="J404" t="str">
            <v>Valledupar 2</v>
          </cell>
          <cell r="K404"/>
          <cell r="L404">
            <v>3006928544</v>
          </cell>
          <cell r="M404" t="str">
            <v>subdireccionps@diocesisdevalledupar.org</v>
          </cell>
          <cell r="N404" t="str">
            <v>SRPA</v>
          </cell>
          <cell r="O404" t="str">
            <v xml:space="preserve">Apoyo postinstitucional – SRPA </v>
          </cell>
          <cell r="P404"/>
          <cell r="Q404" t="str">
            <v>SRPA</v>
          </cell>
          <cell r="R404"/>
          <cell r="S404" t="str">
            <v>20-295-2019</v>
          </cell>
          <cell r="T404">
            <v>6</v>
          </cell>
          <cell r="U404"/>
          <cell r="V404">
            <v>43815</v>
          </cell>
          <cell r="W404">
            <v>44135</v>
          </cell>
          <cell r="X404">
            <v>22725570</v>
          </cell>
          <cell r="Y404" t="str">
            <v>Zoberida Rocio Galvan Vega</v>
          </cell>
        </row>
        <row r="405">
          <cell r="B405" t="str">
            <v>20-239-404</v>
          </cell>
          <cell r="C405" t="str">
            <v>Cesar</v>
          </cell>
          <cell r="D405" t="str">
            <v>Secretariado de pastoral social Valledupar</v>
          </cell>
          <cell r="E405" t="str">
            <v>824006577-4</v>
          </cell>
          <cell r="F405" t="str">
            <v>Jesus Alberto Torres Ariza</v>
          </cell>
          <cell r="G405" t="str">
            <v>Casa Betania</v>
          </cell>
          <cell r="H405" t="str">
            <v>Calle 38 No. 18E-57</v>
          </cell>
          <cell r="I405" t="str">
            <v>Valledupar</v>
          </cell>
          <cell r="J405" t="str">
            <v>Valledupar 2</v>
          </cell>
          <cell r="K405"/>
          <cell r="L405">
            <v>3006928544</v>
          </cell>
          <cell r="M405" t="str">
            <v>subdireccionps@diocesisdevalledupar.org</v>
          </cell>
          <cell r="N405" t="str">
            <v>SRPA</v>
          </cell>
          <cell r="O405" t="str">
            <v>Externado RAJ</v>
          </cell>
          <cell r="P405" t="str">
            <v>Media jornada</v>
          </cell>
          <cell r="Q405" t="str">
            <v>RAJ</v>
          </cell>
          <cell r="R405"/>
          <cell r="S405" t="str">
            <v>20-296-2019</v>
          </cell>
          <cell r="T405">
            <v>12</v>
          </cell>
          <cell r="U405"/>
          <cell r="V405">
            <v>43815</v>
          </cell>
          <cell r="W405">
            <v>44135</v>
          </cell>
          <cell r="X405">
            <v>67949328</v>
          </cell>
          <cell r="Y405" t="str">
            <v>Zoberida Rocio Galvan Vega</v>
          </cell>
        </row>
        <row r="406">
          <cell r="B406" t="str">
            <v>20-239-405</v>
          </cell>
          <cell r="C406" t="str">
            <v>Cesar</v>
          </cell>
          <cell r="D406" t="str">
            <v>Secretariado de pastoral social Valledupar</v>
          </cell>
          <cell r="E406" t="str">
            <v>824006577-4</v>
          </cell>
          <cell r="F406" t="str">
            <v>Jesus Alberto Torres Ariza</v>
          </cell>
          <cell r="G406" t="str">
            <v>Sagrado corazón de Jesús</v>
          </cell>
          <cell r="H406" t="str">
            <v>Carrera 7 No. 13B-72</v>
          </cell>
          <cell r="I406" t="str">
            <v>Valledupar</v>
          </cell>
          <cell r="J406" t="str">
            <v>Valledupar 2</v>
          </cell>
          <cell r="K406"/>
          <cell r="L406">
            <v>3006928544</v>
          </cell>
          <cell r="M406" t="str">
            <v>subdireccionps@diocesisdevalledupar.org</v>
          </cell>
          <cell r="N406" t="str">
            <v>SRPA</v>
          </cell>
          <cell r="O406" t="str">
            <v>Libertad vigilada – asistida</v>
          </cell>
          <cell r="P406"/>
          <cell r="Q406" t="str">
            <v>SRPA</v>
          </cell>
          <cell r="R406"/>
          <cell r="S406" t="str">
            <v>20-297-2019</v>
          </cell>
          <cell r="T406">
            <v>28</v>
          </cell>
          <cell r="U406"/>
          <cell r="V406">
            <v>43815</v>
          </cell>
          <cell r="W406">
            <v>44135</v>
          </cell>
          <cell r="X406">
            <v>133937426</v>
          </cell>
          <cell r="Y406" t="str">
            <v>Zoberida Rocio Galvan Vega</v>
          </cell>
        </row>
        <row r="407">
          <cell r="B407" t="str">
            <v>20-239-406</v>
          </cell>
          <cell r="C407" t="str">
            <v>Cesar</v>
          </cell>
          <cell r="D407" t="str">
            <v>Secretariado de pastoral social Valledupar</v>
          </cell>
          <cell r="E407" t="str">
            <v>824006577-4</v>
          </cell>
          <cell r="F407" t="str">
            <v>Jesus Alberto Torres Ariza</v>
          </cell>
          <cell r="G407" t="str">
            <v>Sagrado corazón de Jesús</v>
          </cell>
          <cell r="H407" t="str">
            <v>Carrera 7 No. 13B-72</v>
          </cell>
          <cell r="I407" t="str">
            <v>Valledupar</v>
          </cell>
          <cell r="J407" t="str">
            <v>Valledupar 2</v>
          </cell>
          <cell r="K407"/>
          <cell r="L407">
            <v>3006928544</v>
          </cell>
          <cell r="M407" t="str">
            <v>subdireccionps@diocesisdevalledupar.org</v>
          </cell>
          <cell r="N407" t="str">
            <v>SRPA</v>
          </cell>
          <cell r="O407" t="str">
            <v>Prestación de servicios sociales a la comunidad</v>
          </cell>
          <cell r="P407"/>
          <cell r="Q407" t="str">
            <v>SRPA</v>
          </cell>
          <cell r="R407"/>
          <cell r="S407" t="str">
            <v>20-298-2019</v>
          </cell>
          <cell r="T407">
            <v>9</v>
          </cell>
          <cell r="U407"/>
          <cell r="V407">
            <v>43815</v>
          </cell>
          <cell r="W407">
            <v>44135</v>
          </cell>
          <cell r="X407">
            <v>29653542</v>
          </cell>
          <cell r="Y407" t="str">
            <v>Zoberida Rocio Galvan Vega</v>
          </cell>
        </row>
        <row r="408">
          <cell r="B408" t="str">
            <v>20-239-407</v>
          </cell>
          <cell r="C408" t="str">
            <v>Cesar</v>
          </cell>
          <cell r="D408" t="str">
            <v>Secretariado de pastoral social Valledupar</v>
          </cell>
          <cell r="E408" t="str">
            <v>824006577-4</v>
          </cell>
          <cell r="F408" t="str">
            <v>Jesus Alberto Torres Ariza</v>
          </cell>
          <cell r="G408" t="str">
            <v>Casa Betania</v>
          </cell>
          <cell r="H408" t="str">
            <v>Calle 38 No. 18E-57</v>
          </cell>
          <cell r="I408" t="str">
            <v>Valledupar</v>
          </cell>
          <cell r="J408" t="str">
            <v>Valledupar 2</v>
          </cell>
          <cell r="K408"/>
          <cell r="L408">
            <v>3006928544</v>
          </cell>
          <cell r="M408" t="str">
            <v>subdireccionps@diocesisdevalledupar.org</v>
          </cell>
          <cell r="N408" t="str">
            <v>SRPA</v>
          </cell>
          <cell r="O408" t="str">
            <v>Semicerrado externado</v>
          </cell>
          <cell r="P408" t="str">
            <v>Media jornada</v>
          </cell>
          <cell r="Q408" t="str">
            <v>SRPA</v>
          </cell>
          <cell r="R408"/>
          <cell r="S408" t="str">
            <v>20-299-2019</v>
          </cell>
          <cell r="T408">
            <v>16</v>
          </cell>
          <cell r="U408"/>
          <cell r="V408">
            <v>43815</v>
          </cell>
          <cell r="W408">
            <v>44135</v>
          </cell>
          <cell r="X408">
            <v>156393960</v>
          </cell>
          <cell r="Y408" t="str">
            <v>Zoberida Rocio Galvan Vega</v>
          </cell>
        </row>
        <row r="409">
          <cell r="B409" t="str">
            <v>20-239-408</v>
          </cell>
          <cell r="C409" t="str">
            <v>Cesar</v>
          </cell>
          <cell r="D409" t="str">
            <v>Secretariado de pastoral social Valledupar</v>
          </cell>
          <cell r="E409" t="str">
            <v>824006577-4</v>
          </cell>
          <cell r="F409" t="str">
            <v>Jesus Alberto Torres Ariza</v>
          </cell>
          <cell r="G409" t="str">
            <v>Sagrado corazón de Jesús</v>
          </cell>
          <cell r="H409" t="str">
            <v>Carrera 7 No. 13B-72</v>
          </cell>
          <cell r="I409" t="str">
            <v>Valledupar</v>
          </cell>
          <cell r="J409" t="str">
            <v>Valledupar 2</v>
          </cell>
          <cell r="K409"/>
          <cell r="L409">
            <v>3006928544</v>
          </cell>
          <cell r="M409" t="str">
            <v>subdireccionps@diocesisdevalledupar.org</v>
          </cell>
          <cell r="N409" t="str">
            <v>SRPA</v>
          </cell>
          <cell r="O409" t="str">
            <v>Intervención de apoyo RAJ</v>
          </cell>
          <cell r="P409"/>
          <cell r="Q409" t="str">
            <v>RAJ</v>
          </cell>
          <cell r="R409"/>
          <cell r="S409" t="str">
            <v>20-301-2019</v>
          </cell>
          <cell r="T409">
            <v>8</v>
          </cell>
          <cell r="U409"/>
          <cell r="V409">
            <v>43815</v>
          </cell>
          <cell r="W409">
            <v>44135</v>
          </cell>
          <cell r="X409">
            <v>29247580</v>
          </cell>
          <cell r="Y409" t="str">
            <v>Zoberida Rocio Galvan Vega</v>
          </cell>
        </row>
        <row r="410">
          <cell r="B410" t="str">
            <v>20-34-409</v>
          </cell>
          <cell r="C410" t="str">
            <v>Cesar</v>
          </cell>
          <cell r="D410" t="str">
            <v>Centro de formación juvenil del Cesar</v>
          </cell>
          <cell r="E410" t="str">
            <v>800215578-0</v>
          </cell>
          <cell r="F410" t="str">
            <v>Daniela Pumarejo Medina</v>
          </cell>
          <cell r="G410" t="str">
            <v>-</v>
          </cell>
          <cell r="H410" t="str">
            <v>Carrera 19E No. 6-32</v>
          </cell>
          <cell r="I410" t="str">
            <v>Valledupar</v>
          </cell>
          <cell r="J410" t="str">
            <v>Valledupar 2</v>
          </cell>
          <cell r="K410"/>
          <cell r="L410">
            <v>3004730088</v>
          </cell>
          <cell r="M410" t="str">
            <v>direccion.cfjc@gmail.com</v>
          </cell>
          <cell r="N410" t="str">
            <v>SRPA</v>
          </cell>
          <cell r="O410" t="str">
            <v>Centro transitorio</v>
          </cell>
          <cell r="P410"/>
          <cell r="Q410" t="str">
            <v>SRPA</v>
          </cell>
          <cell r="R410"/>
          <cell r="S410" t="str">
            <v>20-303-2019</v>
          </cell>
          <cell r="T410">
            <v>1</v>
          </cell>
          <cell r="U410"/>
          <cell r="V410">
            <v>43815</v>
          </cell>
          <cell r="W410">
            <v>44135</v>
          </cell>
          <cell r="X410">
            <v>20317145</v>
          </cell>
          <cell r="Y410" t="str">
            <v>Zoberida Rocio Galvan Vega</v>
          </cell>
        </row>
        <row r="411">
          <cell r="B411" t="str">
            <v>20-34-410</v>
          </cell>
          <cell r="C411" t="str">
            <v>Cesar</v>
          </cell>
          <cell r="D411" t="str">
            <v>Centro de formación juvenil del Cesar</v>
          </cell>
          <cell r="E411" t="str">
            <v>800215578-0</v>
          </cell>
          <cell r="F411" t="str">
            <v>Daniela Pumarejo Medina</v>
          </cell>
          <cell r="G411" t="str">
            <v>-</v>
          </cell>
          <cell r="H411" t="str">
            <v>Carrera 19E No. 6-32</v>
          </cell>
          <cell r="I411" t="str">
            <v>Valledupar</v>
          </cell>
          <cell r="J411" t="str">
            <v>Valledupar 2</v>
          </cell>
          <cell r="K411"/>
          <cell r="L411">
            <v>3004730088</v>
          </cell>
          <cell r="M411" t="str">
            <v>cfjdelcesar@gmail.com</v>
          </cell>
          <cell r="N411" t="str">
            <v>SRPA</v>
          </cell>
          <cell r="O411" t="str">
            <v>Centro de atención especializada</v>
          </cell>
          <cell r="P411"/>
          <cell r="Q411" t="str">
            <v>SRPA</v>
          </cell>
          <cell r="R411"/>
          <cell r="S411" t="str">
            <v>20-304-2019</v>
          </cell>
          <cell r="T411">
            <v>24</v>
          </cell>
          <cell r="U411"/>
          <cell r="V411">
            <v>43815</v>
          </cell>
          <cell r="W411">
            <v>44135</v>
          </cell>
          <cell r="X411">
            <v>530845737</v>
          </cell>
          <cell r="Y411" t="str">
            <v>Zoberida Rocio Galvan Vega</v>
          </cell>
        </row>
        <row r="412">
          <cell r="B412" t="str">
            <v>27-45-411</v>
          </cell>
          <cell r="C412" t="str">
            <v>Chocó</v>
          </cell>
          <cell r="D412" t="str">
            <v>Congregación religiosa madres de desamparados y san José de la montaña</v>
          </cell>
          <cell r="E412" t="str">
            <v>890980493-0</v>
          </cell>
          <cell r="F412" t="str">
            <v>Alba Estela Bran Barrientos</v>
          </cell>
          <cell r="G412" t="str">
            <v>-</v>
          </cell>
          <cell r="H412" t="str">
            <v>Medio San Juan - Andagoya</v>
          </cell>
          <cell r="I412" t="str">
            <v>Istmina</v>
          </cell>
          <cell r="J412" t="str">
            <v>Istmina</v>
          </cell>
          <cell r="K412"/>
          <cell r="L412">
            <v>3217133347</v>
          </cell>
          <cell r="M412" t="str">
            <v>albabrand1219@hotmail.com</v>
          </cell>
          <cell r="N412" t="str">
            <v>SRD</v>
          </cell>
          <cell r="O412" t="str">
            <v>Internado</v>
          </cell>
          <cell r="P412"/>
          <cell r="Q412" t="str">
            <v>Vulneración</v>
          </cell>
          <cell r="R412"/>
          <cell r="S412">
            <v>272</v>
          </cell>
          <cell r="T412">
            <v>20</v>
          </cell>
          <cell r="U412"/>
          <cell r="V412">
            <v>43815</v>
          </cell>
          <cell r="W412">
            <v>44135</v>
          </cell>
          <cell r="X412">
            <v>296093670</v>
          </cell>
          <cell r="Y412" t="str">
            <v>Rosa Ines Mosquera Rivas</v>
          </cell>
        </row>
        <row r="413">
          <cell r="B413" t="str">
            <v>27-230-412</v>
          </cell>
          <cell r="C413" t="str">
            <v>Chocó</v>
          </cell>
          <cell r="D413" t="str">
            <v>ONG crecer en familia</v>
          </cell>
          <cell r="E413" t="str">
            <v>805020621-1</v>
          </cell>
          <cell r="F413" t="str">
            <v>Zulamita Ana Liliana Kaim Torres</v>
          </cell>
          <cell r="G413" t="str">
            <v>-</v>
          </cell>
          <cell r="H413" t="str">
            <v>Carrera 8 No. 28-45 Barrio Silencio</v>
          </cell>
          <cell r="I413" t="str">
            <v>Quibdó</v>
          </cell>
          <cell r="J413" t="str">
            <v>Quibdó</v>
          </cell>
          <cell r="K413">
            <v>714323</v>
          </cell>
          <cell r="L413">
            <v>3217771424</v>
          </cell>
          <cell r="M413" t="str">
            <v>crecefamilia_choco@hotmail.com</v>
          </cell>
          <cell r="N413" t="str">
            <v>SRD</v>
          </cell>
          <cell r="O413" t="str">
            <v>Hogar sustituto entidad</v>
          </cell>
          <cell r="P413"/>
          <cell r="Q413" t="str">
            <v>Vulneración - Discapacidad</v>
          </cell>
          <cell r="R413"/>
          <cell r="S413">
            <v>275</v>
          </cell>
          <cell r="T413">
            <v>126</v>
          </cell>
          <cell r="U413"/>
          <cell r="V413">
            <v>43815</v>
          </cell>
          <cell r="W413">
            <v>44135</v>
          </cell>
          <cell r="X413">
            <v>1686505834</v>
          </cell>
          <cell r="Y413" t="str">
            <v>Vilma Maria Trujillo Valencia</v>
          </cell>
        </row>
        <row r="414">
          <cell r="B414" t="str">
            <v>27-120-413</v>
          </cell>
          <cell r="C414" t="str">
            <v>Chocó</v>
          </cell>
          <cell r="D414" t="str">
            <v>Fundación familia entorno individuo - FEI</v>
          </cell>
          <cell r="E414" t="str">
            <v>900001876-4</v>
          </cell>
          <cell r="F414" t="str">
            <v>Jeisson Paul Cardona Garcia</v>
          </cell>
          <cell r="G414" t="str">
            <v>Centro de atención Cristo Rey</v>
          </cell>
          <cell r="H414" t="str">
            <v>Kilometro 8 via yuto</v>
          </cell>
          <cell r="I414" t="str">
            <v>Quibdó</v>
          </cell>
          <cell r="J414" t="str">
            <v>Quibdó</v>
          </cell>
          <cell r="K414"/>
          <cell r="L414">
            <v>3159286013</v>
          </cell>
          <cell r="M414" t="str">
            <v>Chocofundacionfei@gmail.com</v>
          </cell>
          <cell r="N414" t="str">
            <v>SRPA</v>
          </cell>
          <cell r="O414" t="str">
            <v>Centro de atención especializada</v>
          </cell>
          <cell r="P414"/>
          <cell r="Q414" t="str">
            <v>SRPA</v>
          </cell>
          <cell r="R414"/>
          <cell r="S414">
            <v>273</v>
          </cell>
          <cell r="T414">
            <v>32</v>
          </cell>
          <cell r="U414"/>
          <cell r="V414">
            <v>43815</v>
          </cell>
          <cell r="W414">
            <v>44135</v>
          </cell>
          <cell r="X414">
            <v>699202368</v>
          </cell>
          <cell r="Y414" t="str">
            <v>Yassy Yanisa Cuesta Chaverra</v>
          </cell>
        </row>
        <row r="415">
          <cell r="B415" t="str">
            <v>27-120-414</v>
          </cell>
          <cell r="C415" t="str">
            <v>Chocó</v>
          </cell>
          <cell r="D415" t="str">
            <v>Fundación familia entorno individuo - FEI</v>
          </cell>
          <cell r="E415" t="str">
            <v>900001876-4</v>
          </cell>
          <cell r="F415" t="str">
            <v>Jeisson Paul Cardona Garcia</v>
          </cell>
          <cell r="G415" t="str">
            <v>Centro de atención Cristo Rey</v>
          </cell>
          <cell r="H415" t="str">
            <v>Kilometro 8 via yuto</v>
          </cell>
          <cell r="I415" t="str">
            <v>Quibdó</v>
          </cell>
          <cell r="J415" t="str">
            <v>Quibdó</v>
          </cell>
          <cell r="K415"/>
          <cell r="L415">
            <v>3159286013</v>
          </cell>
          <cell r="M415" t="str">
            <v>Chocofundacionfei@gmail.com</v>
          </cell>
          <cell r="N415" t="str">
            <v>SRPA</v>
          </cell>
          <cell r="O415" t="str">
            <v>Centro de internamiento preventivo</v>
          </cell>
          <cell r="P415"/>
          <cell r="Q415" t="str">
            <v>SRPA</v>
          </cell>
          <cell r="R415"/>
          <cell r="S415">
            <v>274</v>
          </cell>
          <cell r="T415">
            <v>9</v>
          </cell>
          <cell r="U415"/>
          <cell r="V415">
            <v>43815</v>
          </cell>
          <cell r="W415">
            <v>44135</v>
          </cell>
          <cell r="X415">
            <v>196202678</v>
          </cell>
          <cell r="Y415" t="str">
            <v>Yassy Yanisa Cuesta Chaverra</v>
          </cell>
        </row>
        <row r="416">
          <cell r="B416" t="str">
            <v>23-90-415</v>
          </cell>
          <cell r="C416" t="str">
            <v>Córdoba</v>
          </cell>
          <cell r="D416" t="str">
            <v>Fundación casa del niño IPS</v>
          </cell>
          <cell r="E416" t="str">
            <v>806008935-1</v>
          </cell>
          <cell r="F416" t="str">
            <v>Nestor Rafael De Oro Lora</v>
          </cell>
          <cell r="G416" t="str">
            <v>-</v>
          </cell>
          <cell r="H416" t="str">
            <v>Calle 15 No. 14-25 Barrio Urbina</v>
          </cell>
          <cell r="I416" t="str">
            <v>Montería</v>
          </cell>
          <cell r="J416" t="str">
            <v>Monteria</v>
          </cell>
          <cell r="K416"/>
          <cell r="L416">
            <v>3126225295</v>
          </cell>
          <cell r="M416" t="str">
            <v>fucanino@hotmail.com</v>
          </cell>
          <cell r="N416" t="str">
            <v>SRD</v>
          </cell>
          <cell r="O416" t="str">
            <v>Hogar sustituto entidad</v>
          </cell>
          <cell r="P416"/>
          <cell r="Q416" t="str">
            <v>Vulneración - Discapacidad</v>
          </cell>
          <cell r="R416"/>
          <cell r="S416" t="str">
            <v>23-2019-314</v>
          </cell>
          <cell r="T416">
            <v>191</v>
          </cell>
          <cell r="U416"/>
          <cell r="V416">
            <v>43815</v>
          </cell>
          <cell r="W416">
            <v>43982</v>
          </cell>
          <cell r="X416">
            <v>1455267537</v>
          </cell>
          <cell r="Y416" t="str">
            <v>Elvia Cristina Cordoba</v>
          </cell>
        </row>
        <row r="417">
          <cell r="B417" t="str">
            <v>23-142-416</v>
          </cell>
          <cell r="C417" t="str">
            <v>Córdoba</v>
          </cell>
          <cell r="D417" t="str">
            <v>Fundación labriegos por la paz</v>
          </cell>
          <cell r="E417" t="str">
            <v>900064245-7</v>
          </cell>
          <cell r="F417" t="str">
            <v>Katia Cecilia Brunal Cabrales</v>
          </cell>
          <cell r="G417" t="str">
            <v>-</v>
          </cell>
          <cell r="H417" t="str">
            <v>Calle 41 No. 14C-20</v>
          </cell>
          <cell r="I417" t="str">
            <v>Montería</v>
          </cell>
          <cell r="J417" t="str">
            <v>Monteria</v>
          </cell>
          <cell r="K417"/>
          <cell r="L417">
            <v>3013616750</v>
          </cell>
          <cell r="M417" t="str">
            <v>funlapazhs@gmail.com</v>
          </cell>
          <cell r="N417" t="str">
            <v>SRD</v>
          </cell>
          <cell r="O417" t="str">
            <v>Hogar sustituto entidad</v>
          </cell>
          <cell r="P417"/>
          <cell r="Q417" t="str">
            <v>Vulneración</v>
          </cell>
          <cell r="R417"/>
          <cell r="S417" t="str">
            <v>23-2019-315</v>
          </cell>
          <cell r="T417">
            <v>110</v>
          </cell>
          <cell r="U417"/>
          <cell r="V417">
            <v>43815</v>
          </cell>
          <cell r="W417">
            <v>43982</v>
          </cell>
          <cell r="X417">
            <v>724995517</v>
          </cell>
          <cell r="Y417" t="str">
            <v>Elvia Cristina Cordoba</v>
          </cell>
        </row>
        <row r="418">
          <cell r="B418" t="str">
            <v>23-91-417</v>
          </cell>
          <cell r="C418" t="str">
            <v>Córdoba</v>
          </cell>
          <cell r="D418" t="str">
            <v>Fundación Casalud</v>
          </cell>
          <cell r="E418" t="str">
            <v>812007647-2</v>
          </cell>
          <cell r="F418" t="str">
            <v>Ledys Burgos Rodriguez</v>
          </cell>
          <cell r="G418" t="str">
            <v>-</v>
          </cell>
          <cell r="H418" t="str">
            <v>Calle 14 No. 3B-46 Barrio Nueva Granada</v>
          </cell>
          <cell r="I418" t="str">
            <v>Sahagún</v>
          </cell>
          <cell r="J418" t="str">
            <v>Sahagún</v>
          </cell>
          <cell r="K418"/>
          <cell r="L418">
            <v>3015696397</v>
          </cell>
          <cell r="M418" t="str">
            <v>fundacioncasalud@hotmail.com</v>
          </cell>
          <cell r="N418" t="str">
            <v>SRD</v>
          </cell>
          <cell r="O418" t="str">
            <v>Intervención de apoyo - Apoyo psicosocial</v>
          </cell>
          <cell r="P418"/>
          <cell r="Q418" t="str">
            <v>Consumo SPA</v>
          </cell>
          <cell r="R418"/>
          <cell r="S418" t="str">
            <v>23-2019-316</v>
          </cell>
          <cell r="T418">
            <v>20</v>
          </cell>
          <cell r="U418"/>
          <cell r="V418">
            <v>43815</v>
          </cell>
          <cell r="W418">
            <v>44135</v>
          </cell>
          <cell r="X418">
            <v>70355160</v>
          </cell>
          <cell r="Y418" t="str">
            <v>Fermina Del Castillo Santos</v>
          </cell>
        </row>
        <row r="419">
          <cell r="B419" t="str">
            <v>23-91-418</v>
          </cell>
          <cell r="C419" t="str">
            <v>Córdoba</v>
          </cell>
          <cell r="D419" t="str">
            <v>Fundación Casalud</v>
          </cell>
          <cell r="E419" t="str">
            <v>812007647-2</v>
          </cell>
          <cell r="F419" t="str">
            <v>Ledys Burgos Rodriguez</v>
          </cell>
          <cell r="G419" t="str">
            <v>-</v>
          </cell>
          <cell r="H419" t="str">
            <v>Calle 31 No. 7-25 Centro</v>
          </cell>
          <cell r="I419" t="str">
            <v>Montería</v>
          </cell>
          <cell r="J419" t="str">
            <v>Monteria</v>
          </cell>
          <cell r="K419"/>
          <cell r="L419">
            <v>3015696397</v>
          </cell>
          <cell r="M419" t="str">
            <v>fundacioncasalud@hotmail.com</v>
          </cell>
          <cell r="N419" t="str">
            <v>SRD</v>
          </cell>
          <cell r="O419" t="str">
            <v>Externado</v>
          </cell>
          <cell r="P419" t="str">
            <v>Media jornada</v>
          </cell>
          <cell r="Q419" t="str">
            <v>Consumo SPA</v>
          </cell>
          <cell r="R419"/>
          <cell r="S419" t="str">
            <v>23-2019-317</v>
          </cell>
          <cell r="T419">
            <v>83</v>
          </cell>
          <cell r="U419"/>
          <cell r="V419">
            <v>43815</v>
          </cell>
          <cell r="W419">
            <v>44135</v>
          </cell>
          <cell r="X419">
            <v>449065607</v>
          </cell>
          <cell r="Y419" t="str">
            <v>Elcira Regino Yepez</v>
          </cell>
        </row>
        <row r="420">
          <cell r="B420" t="str">
            <v>23-175-419</v>
          </cell>
          <cell r="C420" t="str">
            <v>Córdoba</v>
          </cell>
          <cell r="D420" t="str">
            <v>Fundación para la investigación y el desarrollo regional alternativo - Finderreal</v>
          </cell>
          <cell r="E420" t="str">
            <v>812003848-8</v>
          </cell>
          <cell r="F420" t="str">
            <v>Marelis Candanoza Padilla</v>
          </cell>
          <cell r="G420" t="str">
            <v>-</v>
          </cell>
          <cell r="H420" t="str">
            <v>Calle 17 carrera 4 No. 3 Barrio el Carmen</v>
          </cell>
          <cell r="I420" t="str">
            <v>Sahagún</v>
          </cell>
          <cell r="J420" t="str">
            <v>Sahagún</v>
          </cell>
          <cell r="K420"/>
          <cell r="L420">
            <v>3013616824</v>
          </cell>
          <cell r="M420" t="str">
            <v>fundacionfinderreal@hotmail.com</v>
          </cell>
          <cell r="N420" t="str">
            <v>SRD</v>
          </cell>
          <cell r="O420" t="str">
            <v>Intervención de apoyo - Apoyo psicosocial</v>
          </cell>
          <cell r="P420"/>
          <cell r="Q420" t="str">
            <v>Trabajo infantil</v>
          </cell>
          <cell r="R420"/>
          <cell r="S420" t="str">
            <v>23-2019-318</v>
          </cell>
          <cell r="T420">
            <v>60</v>
          </cell>
          <cell r="U420"/>
          <cell r="V420">
            <v>43815</v>
          </cell>
          <cell r="W420">
            <v>44135</v>
          </cell>
          <cell r="X420">
            <v>211065480</v>
          </cell>
          <cell r="Y420" t="str">
            <v>Fermina Del Castillo Santos</v>
          </cell>
        </row>
        <row r="421">
          <cell r="B421" t="str">
            <v>23-156-420</v>
          </cell>
          <cell r="C421" t="str">
            <v>Córdoba</v>
          </cell>
          <cell r="D421" t="str">
            <v>Fundación niños del futuro</v>
          </cell>
          <cell r="E421" t="str">
            <v>812005460-3</v>
          </cell>
          <cell r="F421" t="str">
            <v>Leomar Pacheco Salgado</v>
          </cell>
          <cell r="G421" t="str">
            <v>-</v>
          </cell>
          <cell r="H421" t="str">
            <v>Calle 11 # 11-107 Barrio Piñalito</v>
          </cell>
          <cell r="I421" t="str">
            <v>Montelíbano</v>
          </cell>
          <cell r="J421" t="str">
            <v>Montelibano</v>
          </cell>
          <cell r="K421"/>
          <cell r="L421">
            <v>3108342627</v>
          </cell>
          <cell r="M421" t="str">
            <v>fundaciondelfuturo2010@gmail.com</v>
          </cell>
          <cell r="N421" t="str">
            <v>SRD</v>
          </cell>
          <cell r="O421" t="str">
            <v>Externado</v>
          </cell>
          <cell r="P421" t="str">
            <v>Media jornada</v>
          </cell>
          <cell r="Q421" t="str">
            <v>Trabajo infantil</v>
          </cell>
          <cell r="R421"/>
          <cell r="S421" t="str">
            <v>23-2019-319</v>
          </cell>
          <cell r="T421">
            <v>120</v>
          </cell>
          <cell r="U421"/>
          <cell r="V421">
            <v>43815</v>
          </cell>
          <cell r="W421">
            <v>44135</v>
          </cell>
          <cell r="X421">
            <v>649251480</v>
          </cell>
          <cell r="Y421" t="str">
            <v>Lesvia Ruiz Marquez</v>
          </cell>
        </row>
        <row r="422">
          <cell r="B422" t="str">
            <v>23-136-421</v>
          </cell>
          <cell r="C422" t="str">
            <v>Córdoba</v>
          </cell>
          <cell r="D422" t="str">
            <v>Fundación integral para el desarrollo humano y social - Fintedes</v>
          </cell>
          <cell r="E422" t="str">
            <v>900690558-1</v>
          </cell>
          <cell r="F422" t="str">
            <v>Ana Carmela Comas Covo</v>
          </cell>
          <cell r="G422" t="str">
            <v>Sede 1</v>
          </cell>
          <cell r="H422" t="str">
            <v>Calle 22 No. 10-52 Barrio la Julia</v>
          </cell>
          <cell r="I422" t="str">
            <v>Montería</v>
          </cell>
          <cell r="J422" t="str">
            <v>Monteria</v>
          </cell>
          <cell r="K422"/>
          <cell r="L422">
            <v>3008146700</v>
          </cell>
          <cell r="M422" t="str">
            <v>fintedes@gmail.com</v>
          </cell>
          <cell r="N422" t="str">
            <v>SRD</v>
          </cell>
          <cell r="O422" t="str">
            <v>Externado</v>
          </cell>
          <cell r="P422" t="str">
            <v>Media jornada</v>
          </cell>
          <cell r="Q422" t="str">
            <v>Trabajo infantil</v>
          </cell>
          <cell r="R422"/>
          <cell r="S422" t="str">
            <v>23-2019-320</v>
          </cell>
          <cell r="T422">
            <v>180</v>
          </cell>
          <cell r="U422"/>
          <cell r="V422">
            <v>43815</v>
          </cell>
          <cell r="W422">
            <v>44135</v>
          </cell>
          <cell r="X422">
            <v>973877220</v>
          </cell>
          <cell r="Y422" t="str">
            <v>Elcira Regino Yepez</v>
          </cell>
        </row>
        <row r="423">
          <cell r="B423" t="str">
            <v>23-136-422</v>
          </cell>
          <cell r="C423" t="str">
            <v>Córdoba</v>
          </cell>
          <cell r="D423" t="str">
            <v>Fundación integral para el desarrollo humano y social - Fintedes</v>
          </cell>
          <cell r="E423" t="str">
            <v>900690558-1</v>
          </cell>
          <cell r="F423" t="str">
            <v>Ana Carmela Comas Covo</v>
          </cell>
          <cell r="G423" t="str">
            <v>Sede 2</v>
          </cell>
          <cell r="H423" t="str">
            <v>Carrera 8A # 22-40 Barrio Santa Clara</v>
          </cell>
          <cell r="I423" t="str">
            <v>Montería</v>
          </cell>
          <cell r="J423" t="str">
            <v>Monteria</v>
          </cell>
          <cell r="K423"/>
          <cell r="L423">
            <v>3008146700</v>
          </cell>
          <cell r="M423" t="str">
            <v>fintedes@gmail.com</v>
          </cell>
          <cell r="N423" t="str">
            <v>SRD</v>
          </cell>
          <cell r="O423" t="str">
            <v>Externado</v>
          </cell>
          <cell r="P423" t="str">
            <v>Media jornada</v>
          </cell>
          <cell r="Q423" t="str">
            <v>Trabajo infantil</v>
          </cell>
          <cell r="R423"/>
          <cell r="S423" t="str">
            <v>23-2019-320</v>
          </cell>
          <cell r="T423"/>
          <cell r="U423"/>
          <cell r="V423"/>
          <cell r="W423"/>
          <cell r="X423"/>
          <cell r="Y423" t="str">
            <v>Elcira Regino Yepez</v>
          </cell>
        </row>
        <row r="424">
          <cell r="B424" t="str">
            <v>23-205-423</v>
          </cell>
          <cell r="C424" t="str">
            <v>Córdoba</v>
          </cell>
          <cell r="D424" t="str">
            <v>Fundación vivir mejor - Funvime</v>
          </cell>
          <cell r="E424" t="str">
            <v>812000479-1</v>
          </cell>
          <cell r="F424" t="str">
            <v>Adriana Maria Castilla Tobia</v>
          </cell>
          <cell r="G424" t="str">
            <v>Sede Esther</v>
          </cell>
          <cell r="H424" t="str">
            <v>Carrera 8B No. 22-15</v>
          </cell>
          <cell r="I424" t="str">
            <v>Montería</v>
          </cell>
          <cell r="J424" t="str">
            <v>Monteria</v>
          </cell>
          <cell r="K424"/>
          <cell r="L424">
            <v>3007356049</v>
          </cell>
          <cell r="M424" t="str">
            <v>fundacionvivirmejor97@gmail.com</v>
          </cell>
          <cell r="N424" t="str">
            <v>SRD</v>
          </cell>
          <cell r="O424" t="str">
            <v>Centro de emergencia</v>
          </cell>
          <cell r="P424"/>
          <cell r="Q424" t="str">
            <v>Vulneración</v>
          </cell>
          <cell r="R424"/>
          <cell r="S424" t="str">
            <v>23-2019-321</v>
          </cell>
          <cell r="T424">
            <v>54</v>
          </cell>
          <cell r="U424"/>
          <cell r="V424">
            <v>43815</v>
          </cell>
          <cell r="W424">
            <v>44135</v>
          </cell>
          <cell r="X424">
            <v>957611322</v>
          </cell>
          <cell r="Y424" t="str">
            <v>Elcira Regino Yepez</v>
          </cell>
        </row>
        <row r="425">
          <cell r="B425" t="str">
            <v>23-205-424</v>
          </cell>
          <cell r="C425" t="str">
            <v>Córdoba</v>
          </cell>
          <cell r="D425" t="str">
            <v>Fundación vivir mejor - Funvime</v>
          </cell>
          <cell r="E425" t="str">
            <v>812000479-1</v>
          </cell>
          <cell r="F425" t="str">
            <v>Adriana Maria Castilla Tobia</v>
          </cell>
          <cell r="G425" t="str">
            <v>Sede Josue</v>
          </cell>
          <cell r="H425" t="str">
            <v>Carrera 9 No. 22C-11</v>
          </cell>
          <cell r="I425" t="str">
            <v>Montería</v>
          </cell>
          <cell r="J425" t="str">
            <v>Monteria</v>
          </cell>
          <cell r="K425"/>
          <cell r="L425">
            <v>3007356049</v>
          </cell>
          <cell r="M425" t="str">
            <v>fundacionvivirmejor97@gmail.com</v>
          </cell>
          <cell r="N425" t="str">
            <v>SRD</v>
          </cell>
          <cell r="O425" t="str">
            <v>Centro de emergencia</v>
          </cell>
          <cell r="P425"/>
          <cell r="Q425" t="str">
            <v>Vulneración</v>
          </cell>
          <cell r="R425"/>
          <cell r="S425" t="str">
            <v>23-2019-321</v>
          </cell>
          <cell r="T425"/>
          <cell r="U425"/>
          <cell r="V425"/>
          <cell r="W425"/>
          <cell r="X425"/>
          <cell r="Y425" t="str">
            <v>Elcira Regino Yepez</v>
          </cell>
        </row>
        <row r="426">
          <cell r="B426" t="str">
            <v>23-130-425</v>
          </cell>
          <cell r="C426" t="str">
            <v>Córdoba</v>
          </cell>
          <cell r="D426" t="str">
            <v>Fundación hogar feliz de Nazareth</v>
          </cell>
          <cell r="E426" t="str">
            <v>900563087-0</v>
          </cell>
          <cell r="F426" t="str">
            <v>Elbert Navarro Hernandez</v>
          </cell>
          <cell r="G426" t="str">
            <v>-</v>
          </cell>
          <cell r="H426" t="str">
            <v>Carrera 1 No. 9-46 Antiguo Colegio Sagrado Corazon de Jesus</v>
          </cell>
          <cell r="I426" t="str">
            <v>San Pelayo</v>
          </cell>
          <cell r="J426" t="str">
            <v>Cerete</v>
          </cell>
          <cell r="K426"/>
          <cell r="L426">
            <v>3017665249</v>
          </cell>
          <cell r="M426" t="str">
            <v>harlyrojes@hotmail.com</v>
          </cell>
          <cell r="N426" t="str">
            <v>SRD</v>
          </cell>
          <cell r="O426" t="str">
            <v>Intervención de apoyo - Apoyo psicosocial</v>
          </cell>
          <cell r="P426"/>
          <cell r="Q426" t="str">
            <v>Trabajo infantil</v>
          </cell>
          <cell r="R426"/>
          <cell r="S426" t="str">
            <v>23-2019-322</v>
          </cell>
          <cell r="T426">
            <v>100</v>
          </cell>
          <cell r="U426"/>
          <cell r="V426">
            <v>43815</v>
          </cell>
          <cell r="W426">
            <v>44135</v>
          </cell>
          <cell r="X426">
            <v>351775800</v>
          </cell>
          <cell r="Y426" t="str">
            <v>Sandra Leonor Martinez</v>
          </cell>
        </row>
        <row r="427">
          <cell r="B427" t="str">
            <v>23-72-426</v>
          </cell>
          <cell r="C427" t="str">
            <v>Córdoba</v>
          </cell>
          <cell r="D427" t="str">
            <v>Corporación para el desarrollo social comunitario - CORSOC</v>
          </cell>
          <cell r="E427" t="str">
            <v>800179753-9</v>
          </cell>
          <cell r="F427" t="str">
            <v>Pedro Segundo Acosta Fernandez</v>
          </cell>
          <cell r="G427" t="str">
            <v>-</v>
          </cell>
          <cell r="H427" t="str">
            <v>Carrera 15 No. 16-44 Barrio Alfonso Lopez</v>
          </cell>
          <cell r="I427" t="str">
            <v>Tierralta</v>
          </cell>
          <cell r="J427" t="str">
            <v>Tierralta</v>
          </cell>
          <cell r="K427"/>
          <cell r="L427">
            <v>3016079626</v>
          </cell>
          <cell r="M427" t="str">
            <v>coordinadora.semilla@gmail.com</v>
          </cell>
          <cell r="N427" t="str">
            <v>SRD</v>
          </cell>
          <cell r="O427" t="str">
            <v>Intervención de apoyo - Apoyo psicosocial</v>
          </cell>
          <cell r="P427"/>
          <cell r="Q427" t="str">
            <v>Trabajo infantil</v>
          </cell>
          <cell r="R427"/>
          <cell r="S427" t="str">
            <v>23-2019-323</v>
          </cell>
          <cell r="T427">
            <v>50</v>
          </cell>
          <cell r="U427"/>
          <cell r="V427">
            <v>43815</v>
          </cell>
          <cell r="W427">
            <v>44135</v>
          </cell>
          <cell r="X427">
            <v>175887900</v>
          </cell>
          <cell r="Y427" t="str">
            <v>Beatriz Buelvas</v>
          </cell>
        </row>
        <row r="428">
          <cell r="B428" t="str">
            <v>23-225-427</v>
          </cell>
          <cell r="C428" t="str">
            <v>Córdoba</v>
          </cell>
          <cell r="D428" t="str">
            <v>Instituto psicoeducativo de Colombia - IPSICOL</v>
          </cell>
          <cell r="E428" t="str">
            <v>890983904-1</v>
          </cell>
          <cell r="F428" t="str">
            <v xml:space="preserve">Padre Oscar Manuel Betancur Arango
</v>
          </cell>
          <cell r="G428" t="str">
            <v>-</v>
          </cell>
          <cell r="H428" t="str">
            <v>Carrera 7 No. 31-46</v>
          </cell>
          <cell r="I428" t="str">
            <v>Montería</v>
          </cell>
          <cell r="J428" t="str">
            <v>Monteria</v>
          </cell>
          <cell r="K428"/>
          <cell r="L428">
            <v>3023562861</v>
          </cell>
          <cell r="M428" t="str">
            <v>libertadvigiladamonteria@gmail.com</v>
          </cell>
          <cell r="N428" t="str">
            <v>SRPA</v>
          </cell>
          <cell r="O428" t="str">
            <v>Libertad vigilada – asistida</v>
          </cell>
          <cell r="P428"/>
          <cell r="Q428" t="str">
            <v>SRPA</v>
          </cell>
          <cell r="R428"/>
          <cell r="S428" t="str">
            <v>23-2019-325</v>
          </cell>
          <cell r="T428">
            <v>50</v>
          </cell>
          <cell r="U428"/>
          <cell r="V428">
            <v>43816</v>
          </cell>
          <cell r="W428">
            <v>44135</v>
          </cell>
          <cell r="X428">
            <v>239173975</v>
          </cell>
          <cell r="Y428" t="str">
            <v>Elcira Regino Yepez</v>
          </cell>
        </row>
        <row r="429">
          <cell r="B429" t="str">
            <v>23-225-428</v>
          </cell>
          <cell r="C429" t="str">
            <v>Córdoba</v>
          </cell>
          <cell r="D429" t="str">
            <v>Instituto psicoeducativo de Colombia - IPSICOL</v>
          </cell>
          <cell r="E429" t="str">
            <v>890983904-1</v>
          </cell>
          <cell r="F429" t="str">
            <v xml:space="preserve">Padre Oscar Manuel Betancur Arango
</v>
          </cell>
          <cell r="G429" t="str">
            <v>-</v>
          </cell>
          <cell r="H429" t="str">
            <v>Carrera 8 No. 28-32</v>
          </cell>
          <cell r="I429" t="str">
            <v>Montería</v>
          </cell>
          <cell r="J429" t="str">
            <v>Monteria</v>
          </cell>
          <cell r="K429"/>
          <cell r="L429">
            <v>3023562861</v>
          </cell>
          <cell r="M429" t="str">
            <v>ipsicolah@yahoo.com</v>
          </cell>
          <cell r="N429" t="str">
            <v>SRPA</v>
          </cell>
          <cell r="O429" t="str">
            <v>Centro transitorio</v>
          </cell>
          <cell r="P429"/>
          <cell r="Q429" t="str">
            <v>SRPA</v>
          </cell>
          <cell r="R429"/>
          <cell r="S429" t="str">
            <v>23-2019-326</v>
          </cell>
          <cell r="T429">
            <v>4</v>
          </cell>
          <cell r="U429"/>
          <cell r="V429">
            <v>43816</v>
          </cell>
          <cell r="W429">
            <v>44135</v>
          </cell>
          <cell r="X429">
            <v>81268580</v>
          </cell>
          <cell r="Y429" t="str">
            <v>Elcira Regino Yepez</v>
          </cell>
        </row>
        <row r="430">
          <cell r="B430" t="str">
            <v>23-225-429</v>
          </cell>
          <cell r="C430" t="str">
            <v>Córdoba</v>
          </cell>
          <cell r="D430" t="str">
            <v>Instituto psicoeducativo de Colombia - IPSICOL</v>
          </cell>
          <cell r="E430" t="str">
            <v>890983904-1</v>
          </cell>
          <cell r="F430" t="str">
            <v xml:space="preserve">Padre Oscar Manuel Betancur Arango
</v>
          </cell>
          <cell r="G430" t="str">
            <v>-</v>
          </cell>
          <cell r="H430" t="str">
            <v>Kilometro 11 via Cereté a Monteria</v>
          </cell>
          <cell r="I430" t="str">
            <v>Montería</v>
          </cell>
          <cell r="J430" t="str">
            <v>Monteria</v>
          </cell>
          <cell r="K430"/>
          <cell r="L430">
            <v>3023562861</v>
          </cell>
          <cell r="M430" t="str">
            <v>ipsicolahmonteria@gmail.com</v>
          </cell>
          <cell r="N430" t="str">
            <v>SRPA</v>
          </cell>
          <cell r="O430" t="str">
            <v>Centro de internamiento preventivo</v>
          </cell>
          <cell r="P430"/>
          <cell r="Q430" t="str">
            <v>SRPA</v>
          </cell>
          <cell r="R430"/>
          <cell r="S430" t="str">
            <v>23-2019-327</v>
          </cell>
          <cell r="T430">
            <v>28</v>
          </cell>
          <cell r="U430"/>
          <cell r="V430">
            <v>43816</v>
          </cell>
          <cell r="W430">
            <v>44135</v>
          </cell>
          <cell r="X430">
            <v>610408330</v>
          </cell>
          <cell r="Y430" t="str">
            <v>Elcira Regino Yepez</v>
          </cell>
        </row>
        <row r="431">
          <cell r="B431" t="str">
            <v>25-93-430</v>
          </cell>
          <cell r="C431" t="str">
            <v>Cundinamarca</v>
          </cell>
          <cell r="D431" t="str">
            <v>Fundación centro de estimulación, nivelación y desarrollo - CEDESNID</v>
          </cell>
          <cell r="E431" t="str">
            <v>860071892-7</v>
          </cell>
          <cell r="F431" t="str">
            <v>Camilo Alberto Arenas</v>
          </cell>
          <cell r="G431" t="str">
            <v>Pinos</v>
          </cell>
          <cell r="H431" t="str">
            <v>Vereda Guayabal - Finca los Pinos</v>
          </cell>
          <cell r="I431" t="str">
            <v>Fusagasugá</v>
          </cell>
          <cell r="J431" t="str">
            <v>Fusagasugá</v>
          </cell>
          <cell r="K431"/>
          <cell r="L431">
            <v>3202752005</v>
          </cell>
          <cell r="M431" t="str">
            <v>contacto@cedesnid.org.co;
patricianemoga@cedesnid.org.co;
camiloarenas@cedesnid.org.co;</v>
          </cell>
          <cell r="N431" t="str">
            <v>SRD</v>
          </cell>
          <cell r="O431" t="str">
            <v>Internado</v>
          </cell>
          <cell r="P431"/>
          <cell r="Q431" t="str">
            <v>Discapacidad</v>
          </cell>
          <cell r="R431" t="str">
            <v>Mental psicosocial</v>
          </cell>
          <cell r="S431" t="str">
            <v>25-18-2019-426</v>
          </cell>
          <cell r="T431">
            <v>11</v>
          </cell>
          <cell r="U431"/>
          <cell r="V431">
            <v>43815</v>
          </cell>
          <cell r="W431">
            <v>44134</v>
          </cell>
          <cell r="X431">
            <v>2676210074</v>
          </cell>
          <cell r="Y431" t="str">
            <v>Sandra Milena Vargas Varela</v>
          </cell>
        </row>
        <row r="432">
          <cell r="B432" t="str">
            <v>25-93-431</v>
          </cell>
          <cell r="C432" t="str">
            <v>Cundinamarca</v>
          </cell>
          <cell r="D432" t="str">
            <v>Fundación centro de estimulación, nivelación y desarrollo - CEDESNID</v>
          </cell>
          <cell r="E432" t="str">
            <v>860071892-7</v>
          </cell>
          <cell r="F432" t="str">
            <v>Camilo Alberto Arenas</v>
          </cell>
          <cell r="G432" t="str">
            <v>Tulipanes</v>
          </cell>
          <cell r="H432" t="str">
            <v>Kilometro 65 Avenida Los Cerezos - Finca Los Tulipanes - Chinauta</v>
          </cell>
          <cell r="I432" t="str">
            <v>Fusagasugá</v>
          </cell>
          <cell r="J432" t="str">
            <v>Fusagasugá</v>
          </cell>
          <cell r="K432"/>
          <cell r="L432">
            <v>3202752005</v>
          </cell>
          <cell r="M432" t="str">
            <v>contacto@cedesnid.org.co;
patricianemoga@cedesnid.org.co;
camiloarenas@cedesnid.org.co;</v>
          </cell>
          <cell r="N432" t="str">
            <v>SRD</v>
          </cell>
          <cell r="O432" t="str">
            <v>Internado</v>
          </cell>
          <cell r="P432"/>
          <cell r="Q432" t="str">
            <v>Discapacidad</v>
          </cell>
          <cell r="R432" t="str">
            <v>Mental psicosocial</v>
          </cell>
          <cell r="S432" t="str">
            <v>25-18-2019-426</v>
          </cell>
          <cell r="T432">
            <v>40</v>
          </cell>
          <cell r="U432"/>
          <cell r="V432"/>
          <cell r="W432"/>
          <cell r="X432"/>
          <cell r="Y432" t="str">
            <v>Sandra Milena Vargas Varela</v>
          </cell>
        </row>
        <row r="433">
          <cell r="B433" t="str">
            <v>25-93-432</v>
          </cell>
          <cell r="C433" t="str">
            <v>Cundinamarca</v>
          </cell>
          <cell r="D433" t="str">
            <v>Fundación centro de estimulación, nivelación y desarrollo - CEDESNID</v>
          </cell>
          <cell r="E433" t="str">
            <v>860071892-7</v>
          </cell>
          <cell r="F433" t="str">
            <v>Camilo Alberto Arenas</v>
          </cell>
          <cell r="G433" t="str">
            <v>Sede esperanza</v>
          </cell>
          <cell r="H433" t="str">
            <v>Calle 7 No. 8-35 centro</v>
          </cell>
          <cell r="I433" t="str">
            <v>Fusagasugá</v>
          </cell>
          <cell r="J433" t="str">
            <v>Fusagasugá</v>
          </cell>
          <cell r="K433"/>
          <cell r="L433">
            <v>3202752005</v>
          </cell>
          <cell r="M433" t="str">
            <v>contacto@cedesnid.org.co;
patricianemoga@cedesnid.org.co;
camiloarenas@cedesnid.org.co;</v>
          </cell>
          <cell r="N433" t="str">
            <v>SRD</v>
          </cell>
          <cell r="O433" t="str">
            <v>Internado</v>
          </cell>
          <cell r="P433"/>
          <cell r="Q433" t="str">
            <v>Discapacidad</v>
          </cell>
          <cell r="R433" t="str">
            <v>Mental psicosocial</v>
          </cell>
          <cell r="S433" t="str">
            <v>25-18-2019-426</v>
          </cell>
          <cell r="T433">
            <v>18</v>
          </cell>
          <cell r="U433"/>
          <cell r="V433"/>
          <cell r="W433"/>
          <cell r="X433"/>
          <cell r="Y433" t="str">
            <v>Sandra Milena Vargas Varela</v>
          </cell>
        </row>
        <row r="434">
          <cell r="B434" t="str">
            <v>25-93-433</v>
          </cell>
          <cell r="C434" t="str">
            <v>Cundinamarca</v>
          </cell>
          <cell r="D434" t="str">
            <v>Fundación centro de estimulación, nivelación y desarrollo - CEDESNID</v>
          </cell>
          <cell r="E434" t="str">
            <v>860071892-7</v>
          </cell>
          <cell r="F434" t="str">
            <v>Camilo Alberto Arenas</v>
          </cell>
          <cell r="G434" t="str">
            <v>Alegría</v>
          </cell>
          <cell r="H434" t="str">
            <v>Vereda la Puerta - Villa Calazans - Chinauta</v>
          </cell>
          <cell r="I434" t="str">
            <v>Fusagasugá</v>
          </cell>
          <cell r="J434" t="str">
            <v>Fusagasugá</v>
          </cell>
          <cell r="K434"/>
          <cell r="L434">
            <v>3202752005</v>
          </cell>
          <cell r="M434" t="str">
            <v>contacto@cedesnid.org.co;
patricianemoga@cedesnid.org.co;
camiloarenas@cedesnid.org.co;</v>
          </cell>
          <cell r="N434" t="str">
            <v>SRD</v>
          </cell>
          <cell r="O434" t="str">
            <v>Internado</v>
          </cell>
          <cell r="P434"/>
          <cell r="Q434" t="str">
            <v>Discapacidad</v>
          </cell>
          <cell r="R434" t="str">
            <v>Mental psicosocial</v>
          </cell>
          <cell r="S434" t="str">
            <v>25-18-2019-426</v>
          </cell>
          <cell r="T434">
            <v>40</v>
          </cell>
          <cell r="U434"/>
          <cell r="V434"/>
          <cell r="W434"/>
          <cell r="X434"/>
          <cell r="Y434" t="str">
            <v>Sandra Milena Vargas Varela</v>
          </cell>
        </row>
        <row r="435">
          <cell r="B435" t="str">
            <v>25-194-434</v>
          </cell>
          <cell r="C435" t="str">
            <v>Cundinamarca</v>
          </cell>
          <cell r="D435" t="str">
            <v>Fundación Significarte</v>
          </cell>
          <cell r="E435" t="str">
            <v>901034401-5</v>
          </cell>
          <cell r="F435" t="str">
            <v>Isaira Patricia Espitia Petro</v>
          </cell>
          <cell r="G435" t="str">
            <v>-</v>
          </cell>
          <cell r="H435" t="str">
            <v>Carrera 16 No. 39A-52 Barrio Teusaquillo</v>
          </cell>
          <cell r="I435" t="str">
            <v>Bogotá, D.C.</v>
          </cell>
          <cell r="J435" t="str">
            <v>Regional</v>
          </cell>
          <cell r="K435"/>
          <cell r="L435">
            <v>3017225702</v>
          </cell>
          <cell r="M435" t="str">
            <v>fsignificarte@gmail.com;</v>
          </cell>
          <cell r="N435" t="str">
            <v>SRD</v>
          </cell>
          <cell r="O435" t="str">
            <v>Internado</v>
          </cell>
          <cell r="P435"/>
          <cell r="Q435" t="str">
            <v>Gestantes</v>
          </cell>
          <cell r="R435"/>
          <cell r="S435" t="str">
            <v>25-18-2019-427</v>
          </cell>
          <cell r="T435">
            <v>9</v>
          </cell>
          <cell r="U435"/>
          <cell r="V435">
            <v>43815</v>
          </cell>
          <cell r="W435">
            <v>44134</v>
          </cell>
          <cell r="X435">
            <v>134796105</v>
          </cell>
          <cell r="Y435" t="str">
            <v>Monica Consuelo Murillo Leon</v>
          </cell>
        </row>
        <row r="436">
          <cell r="B436" t="str">
            <v>25-17-435</v>
          </cell>
          <cell r="C436" t="str">
            <v>Cundinamarca</v>
          </cell>
          <cell r="D436" t="str">
            <v>Asociación hogar para el niño especial - AHPNE</v>
          </cell>
          <cell r="E436" t="str">
            <v>860090041-7</v>
          </cell>
          <cell r="F436" t="str">
            <v>Edith Ordoñez de Oliveros</v>
          </cell>
          <cell r="G436" t="str">
            <v>Villa Luz</v>
          </cell>
          <cell r="H436" t="str">
            <v>Finca el Trébol - Villa Luz Guaymaral - Vía a Guaymaral</v>
          </cell>
          <cell r="I436" t="str">
            <v>Bogotá, D.C.</v>
          </cell>
          <cell r="J436" t="str">
            <v>Regional</v>
          </cell>
          <cell r="K436">
            <v>8660321</v>
          </cell>
          <cell r="L436">
            <v>3138533844</v>
          </cell>
          <cell r="M436" t="str">
            <v>ahpnecoordinaciongeneral@gmail.com;
internadovillatataahpne@gmail.com;
villatataahpne@gmail.com;
 villaluzahpne@gmail.com;</v>
          </cell>
          <cell r="N436" t="str">
            <v>SRD</v>
          </cell>
          <cell r="O436" t="str">
            <v>Internado</v>
          </cell>
          <cell r="P436"/>
          <cell r="Q436" t="str">
            <v>Discapacidad</v>
          </cell>
          <cell r="R436" t="str">
            <v>Intelectual</v>
          </cell>
          <cell r="S436" t="str">
            <v>25-18-2019-428</v>
          </cell>
          <cell r="T436">
            <v>38</v>
          </cell>
          <cell r="U436"/>
          <cell r="V436">
            <v>43815</v>
          </cell>
          <cell r="W436">
            <v>44134</v>
          </cell>
          <cell r="X436">
            <v>645389929</v>
          </cell>
          <cell r="Y436" t="str">
            <v>Monica Morales Betancourt</v>
          </cell>
        </row>
        <row r="437">
          <cell r="B437" t="str">
            <v>25-17-436</v>
          </cell>
          <cell r="C437" t="str">
            <v>Cundinamarca</v>
          </cell>
          <cell r="D437" t="str">
            <v>Asociación hogar para el niño especial - AHPNE</v>
          </cell>
          <cell r="E437" t="str">
            <v>860090041-7</v>
          </cell>
          <cell r="F437" t="str">
            <v>Edith Ordoñez de Oliveros</v>
          </cell>
          <cell r="G437" t="str">
            <v>Villa Tata</v>
          </cell>
          <cell r="H437" t="str">
            <v>Kilómetro 44 vía La Vega - Vereda el Arrayan Alto - Finca Guayabalito</v>
          </cell>
          <cell r="I437" t="str">
            <v>San Francisco</v>
          </cell>
          <cell r="J437" t="str">
            <v>Villeta</v>
          </cell>
          <cell r="K437">
            <v>8660321</v>
          </cell>
          <cell r="L437">
            <v>3138533844</v>
          </cell>
          <cell r="M437" t="str">
            <v>ahpnecoordinaciongeneral@gmail.com;
internadovillatataahpne@gmail.com;
villatataahpne@gmail.com;
 villaluzahpne@gmail.com;</v>
          </cell>
          <cell r="N437" t="str">
            <v>SRD</v>
          </cell>
          <cell r="O437" t="str">
            <v>Internado</v>
          </cell>
          <cell r="P437"/>
          <cell r="Q437" t="str">
            <v>Discapacidad</v>
          </cell>
          <cell r="R437" t="str">
            <v>Intelectual</v>
          </cell>
          <cell r="S437" t="str">
            <v>25-18-2019-429</v>
          </cell>
          <cell r="T437">
            <v>61</v>
          </cell>
          <cell r="U437"/>
          <cell r="V437">
            <v>43815</v>
          </cell>
          <cell r="W437">
            <v>43951</v>
          </cell>
          <cell r="X437">
            <v>443106898</v>
          </cell>
          <cell r="Y437" t="str">
            <v>Monica Morales Betancourt</v>
          </cell>
        </row>
        <row r="438">
          <cell r="B438" t="str">
            <v>25-37-437</v>
          </cell>
          <cell r="C438" t="str">
            <v>Cundinamarca</v>
          </cell>
          <cell r="D438" t="str">
            <v>Centro MYA</v>
          </cell>
          <cell r="E438" t="str">
            <v>860020533-1</v>
          </cell>
          <cell r="F438" t="str">
            <v>Letty Buitrago Gonzalez</v>
          </cell>
          <cell r="G438" t="str">
            <v>-</v>
          </cell>
          <cell r="H438" t="str">
            <v>Finca el Mirador de los Ángeles Vereda el Marquez</v>
          </cell>
          <cell r="I438" t="str">
            <v>La Calera</v>
          </cell>
          <cell r="J438" t="str">
            <v>Zipaquirá</v>
          </cell>
          <cell r="K438"/>
          <cell r="L438">
            <v>3203470404</v>
          </cell>
          <cell r="M438" t="str">
            <v>admo@centromya.org;
 centromya@centromya.org;</v>
          </cell>
          <cell r="N438" t="str">
            <v>SRD</v>
          </cell>
          <cell r="O438" t="str">
            <v>Internado</v>
          </cell>
          <cell r="P438"/>
          <cell r="Q438" t="str">
            <v>Discapacidad</v>
          </cell>
          <cell r="R438" t="str">
            <v>Intelectual</v>
          </cell>
          <cell r="S438" t="str">
            <v>25-18-2019-430</v>
          </cell>
          <cell r="T438">
            <v>49</v>
          </cell>
          <cell r="U438"/>
          <cell r="V438">
            <v>43815</v>
          </cell>
          <cell r="W438">
            <v>44134</v>
          </cell>
          <cell r="X438">
            <v>832213330</v>
          </cell>
          <cell r="Y438" t="str">
            <v>Jorge Enrique Morales Hortua</v>
          </cell>
        </row>
        <row r="439">
          <cell r="B439" t="str">
            <v>25-37-438</v>
          </cell>
          <cell r="C439" t="str">
            <v>Cundinamarca</v>
          </cell>
          <cell r="D439" t="str">
            <v>Centro MYA</v>
          </cell>
          <cell r="E439" t="str">
            <v>860020533-1</v>
          </cell>
          <cell r="F439" t="str">
            <v>Letty Buitrago Gonzalez</v>
          </cell>
          <cell r="G439" t="str">
            <v>-</v>
          </cell>
          <cell r="H439" t="str">
            <v>Carrera 67 No. 180-15</v>
          </cell>
          <cell r="I439" t="str">
            <v>Bogotá, D.C.</v>
          </cell>
          <cell r="J439" t="str">
            <v>Regional</v>
          </cell>
          <cell r="K439"/>
          <cell r="L439">
            <v>3203470404</v>
          </cell>
          <cell r="M439" t="str">
            <v>admo@centromya.org;
 centromya@centromya.org;</v>
          </cell>
          <cell r="N439" t="str">
            <v>SRD</v>
          </cell>
          <cell r="O439" t="str">
            <v>Internado</v>
          </cell>
          <cell r="P439"/>
          <cell r="Q439" t="str">
            <v>Discapacidad</v>
          </cell>
          <cell r="R439" t="str">
            <v>Intelectual</v>
          </cell>
          <cell r="S439" t="str">
            <v>25-18-2019-430</v>
          </cell>
          <cell r="T439">
            <v>38</v>
          </cell>
          <cell r="U439"/>
          <cell r="V439"/>
          <cell r="W439"/>
          <cell r="X439">
            <v>645389929</v>
          </cell>
          <cell r="Y439" t="str">
            <v>Jorge Enrique Morales Hortua</v>
          </cell>
        </row>
        <row r="440">
          <cell r="B440" t="str">
            <v>25-153-439</v>
          </cell>
          <cell r="C440" t="str">
            <v>Cundinamarca</v>
          </cell>
          <cell r="D440" t="str">
            <v>Fundación niña María</v>
          </cell>
          <cell r="E440" t="str">
            <v>830058704-8</v>
          </cell>
          <cell r="F440" t="str">
            <v>Rosa Marlen Gomez</v>
          </cell>
          <cell r="G440" t="str">
            <v>-</v>
          </cell>
          <cell r="H440" t="str">
            <v>Kilómetro 3 vía Alban - Villeta</v>
          </cell>
          <cell r="I440" t="str">
            <v>Albán</v>
          </cell>
          <cell r="J440" t="str">
            <v>Villeta</v>
          </cell>
          <cell r="K440"/>
          <cell r="L440" t="str">
            <v>3187150464 - 3125046602 - 3143640356.</v>
          </cell>
          <cell r="M440" t="str">
            <v>ninamaria03@yahoo.com; ninamariafinanciera@gmail.com; romago777@yahoo.com;</v>
          </cell>
          <cell r="N440" t="str">
            <v>SRD</v>
          </cell>
          <cell r="O440" t="str">
            <v>Internado</v>
          </cell>
          <cell r="P440"/>
          <cell r="Q440" t="str">
            <v>Discapacidad</v>
          </cell>
          <cell r="R440" t="str">
            <v>Mental psicosocial</v>
          </cell>
          <cell r="S440" t="str">
            <v>25-18-2019-431</v>
          </cell>
          <cell r="T440">
            <v>105</v>
          </cell>
          <cell r="U440"/>
          <cell r="V440">
            <v>43815</v>
          </cell>
          <cell r="W440">
            <v>44134</v>
          </cell>
          <cell r="X440">
            <v>2578000530</v>
          </cell>
          <cell r="Y440" t="str">
            <v>Monica Morales Betancourt</v>
          </cell>
        </row>
        <row r="441">
          <cell r="B441" t="str">
            <v>25-153-440</v>
          </cell>
          <cell r="C441" t="str">
            <v>Cundinamarca</v>
          </cell>
          <cell r="D441" t="str">
            <v>Fundación niña María</v>
          </cell>
          <cell r="E441" t="str">
            <v>830058704-8</v>
          </cell>
          <cell r="F441" t="str">
            <v>Rosa Marlen Gomez</v>
          </cell>
          <cell r="G441" t="str">
            <v>-</v>
          </cell>
          <cell r="H441" t="str">
            <v>Vereda la Fagua - Finca Bulevar de Fagua</v>
          </cell>
          <cell r="I441" t="str">
            <v>Chía</v>
          </cell>
          <cell r="J441" t="str">
            <v>Zipaquirá</v>
          </cell>
          <cell r="K441"/>
          <cell r="L441" t="str">
            <v>3187150464 - 3125046602 - 3143640356.</v>
          </cell>
          <cell r="M441" t="str">
            <v>ninamaria03@yahoo.com; ninamariafinanciera@gmail.com; romago777@yahoo.com;</v>
          </cell>
          <cell r="N441" t="str">
            <v>SRD</v>
          </cell>
          <cell r="O441" t="str">
            <v>Internado</v>
          </cell>
          <cell r="P441"/>
          <cell r="Q441" t="str">
            <v>Discapacidad</v>
          </cell>
          <cell r="R441" t="str">
            <v>Mental psicosocial</v>
          </cell>
          <cell r="S441" t="str">
            <v>25-18-2019-431</v>
          </cell>
          <cell r="T441">
            <v>40</v>
          </cell>
          <cell r="U441"/>
          <cell r="V441"/>
          <cell r="W441"/>
          <cell r="X441">
            <v>982095440</v>
          </cell>
          <cell r="Y441" t="str">
            <v>Monica Morales Betancourt</v>
          </cell>
        </row>
        <row r="442">
          <cell r="B442" t="str">
            <v>25-8-441</v>
          </cell>
          <cell r="C442" t="str">
            <v>Cundinamarca</v>
          </cell>
          <cell r="D442" t="str">
            <v>Asociación creemos en ti</v>
          </cell>
          <cell r="E442" t="str">
            <v>830051999-1</v>
          </cell>
          <cell r="F442" t="str">
            <v>Ana Patricia Vargas Angel</v>
          </cell>
          <cell r="G442" t="str">
            <v>-</v>
          </cell>
          <cell r="H442" t="str">
            <v>Calle 5 No. 10-15 Consultorios 306-308-311</v>
          </cell>
          <cell r="I442" t="str">
            <v>Zipaquirá</v>
          </cell>
          <cell r="J442" t="str">
            <v>Zipaquirá</v>
          </cell>
          <cell r="K442">
            <v>8522973</v>
          </cell>
          <cell r="L442"/>
          <cell r="M442" t="str">
            <v>marcela.vejarano@asocreemosenti.org; patricia.vargas@asocreemosenti.org;cundinamarca@asocreemosenti.org</v>
          </cell>
          <cell r="N442" t="str">
            <v>SRD</v>
          </cell>
          <cell r="O442" t="str">
            <v>Intervención de apoyo - Apoyo psicológico especializado</v>
          </cell>
          <cell r="P442"/>
          <cell r="Q442" t="str">
            <v>Violencia sexual</v>
          </cell>
          <cell r="R442"/>
          <cell r="S442" t="str">
            <v>25-18-2019-434</v>
          </cell>
          <cell r="T442"/>
          <cell r="U442">
            <v>584</v>
          </cell>
          <cell r="V442">
            <v>43815</v>
          </cell>
          <cell r="W442">
            <v>44134</v>
          </cell>
          <cell r="X442">
            <v>414106808</v>
          </cell>
          <cell r="Y442" t="str">
            <v>Jorge Enrique Morales Hortua</v>
          </cell>
        </row>
        <row r="443">
          <cell r="B443" t="str">
            <v>25-8-442</v>
          </cell>
          <cell r="C443" t="str">
            <v>Cundinamarca</v>
          </cell>
          <cell r="D443" t="str">
            <v>Asociación creemos en ti</v>
          </cell>
          <cell r="E443" t="str">
            <v>830051999-1</v>
          </cell>
          <cell r="F443" t="str">
            <v>Ana Patricia Vargas Angel</v>
          </cell>
          <cell r="G443" t="str">
            <v>-</v>
          </cell>
          <cell r="H443" t="str">
            <v>Calle 39 No. 28-40 Barrio la Soledad</v>
          </cell>
          <cell r="I443" t="str">
            <v>Bogotá, D.C.</v>
          </cell>
          <cell r="J443" t="str">
            <v>Regional</v>
          </cell>
          <cell r="K443">
            <v>8522973</v>
          </cell>
          <cell r="L443"/>
          <cell r="M443" t="str">
            <v>marcela.vejarano@asocreemosenti.org; patricia.vargas@asocreemosenti.org;cundinamarca@asocreemosenti.org</v>
          </cell>
          <cell r="N443" t="str">
            <v>SRD</v>
          </cell>
          <cell r="O443" t="str">
            <v>Intervención de apoyo - Apoyo psicológico especializado</v>
          </cell>
          <cell r="P443"/>
          <cell r="Q443" t="str">
            <v>Violencia sexual</v>
          </cell>
          <cell r="R443"/>
          <cell r="S443" t="str">
            <v>25-18-2019-434</v>
          </cell>
          <cell r="T443"/>
          <cell r="U443">
            <v>419</v>
          </cell>
          <cell r="V443"/>
          <cell r="W443"/>
          <cell r="X443">
            <v>297107453</v>
          </cell>
          <cell r="Y443" t="str">
            <v>Jorge Enrique Morales Hortua</v>
          </cell>
        </row>
        <row r="444">
          <cell r="B444" t="str">
            <v>25-8-443</v>
          </cell>
          <cell r="C444" t="str">
            <v>Cundinamarca</v>
          </cell>
          <cell r="D444" t="str">
            <v>Asociación creemos en ti</v>
          </cell>
          <cell r="E444" t="str">
            <v>830051999-1</v>
          </cell>
          <cell r="F444" t="str">
            <v>Ana Patricia Vargas Angel</v>
          </cell>
          <cell r="G444" t="str">
            <v>-</v>
          </cell>
          <cell r="H444" t="str">
            <v>Carrera 1 No. 6A-106 Local 304</v>
          </cell>
          <cell r="I444" t="str">
            <v>Facatativá</v>
          </cell>
          <cell r="J444" t="str">
            <v>Facatativá</v>
          </cell>
          <cell r="K444">
            <v>8522973</v>
          </cell>
          <cell r="L444"/>
          <cell r="M444" t="str">
            <v>marcela.vejarano@asocreemosenti.org; patricia.vargas@asocreemosenti.org;cundinamarca@asocreemosenti.org</v>
          </cell>
          <cell r="N444" t="str">
            <v>SRD</v>
          </cell>
          <cell r="O444" t="str">
            <v>Intervención de apoyo - Apoyo psicológico especializado</v>
          </cell>
          <cell r="P444"/>
          <cell r="Q444" t="str">
            <v>Violencia sexual</v>
          </cell>
          <cell r="R444"/>
          <cell r="S444" t="str">
            <v>25-18-2019-434</v>
          </cell>
          <cell r="T444"/>
          <cell r="U444">
            <v>394</v>
          </cell>
          <cell r="V444"/>
          <cell r="W444"/>
          <cell r="X444">
            <v>279380278</v>
          </cell>
          <cell r="Y444" t="str">
            <v>Jorge Enrique Morales Hortua</v>
          </cell>
        </row>
        <row r="445">
          <cell r="B445" t="str">
            <v>25-8-444</v>
          </cell>
          <cell r="C445" t="str">
            <v>Cundinamarca</v>
          </cell>
          <cell r="D445" t="str">
            <v>Asociación creemos en ti</v>
          </cell>
          <cell r="E445" t="str">
            <v>830051999-1</v>
          </cell>
          <cell r="F445" t="str">
            <v>Ana Patricia Vargas Angel</v>
          </cell>
          <cell r="G445" t="str">
            <v>-</v>
          </cell>
          <cell r="H445" t="str">
            <v>Carrera 3 No. 29-02 Local 1052</v>
          </cell>
          <cell r="I445" t="str">
            <v>Soacha</v>
          </cell>
          <cell r="J445" t="str">
            <v>Soacha</v>
          </cell>
          <cell r="K445">
            <v>8522973</v>
          </cell>
          <cell r="L445"/>
          <cell r="M445" t="str">
            <v>marcela.vejarano@asocreemosenti.org; patricia.vargas@asocreemosenti.org;cundinamarca@asocreemosenti.org</v>
          </cell>
          <cell r="N445" t="str">
            <v>SRD</v>
          </cell>
          <cell r="O445" t="str">
            <v>Intervención de apoyo - Apoyo psicológico especializado</v>
          </cell>
          <cell r="P445"/>
          <cell r="Q445" t="str">
            <v>Violencia sexual</v>
          </cell>
          <cell r="R445"/>
          <cell r="S445" t="str">
            <v>25-18-2019-434</v>
          </cell>
          <cell r="T445"/>
          <cell r="U445">
            <v>317</v>
          </cell>
          <cell r="V445"/>
          <cell r="W445"/>
          <cell r="X445">
            <v>224780579</v>
          </cell>
          <cell r="Y445" t="str">
            <v>Jorge Enrique Morales Hortua</v>
          </cell>
        </row>
        <row r="446">
          <cell r="B446" t="str">
            <v>25-8-445</v>
          </cell>
          <cell r="C446" t="str">
            <v>Cundinamarca</v>
          </cell>
          <cell r="D446" t="str">
            <v>Asociación creemos en ti</v>
          </cell>
          <cell r="E446" t="str">
            <v>830051999-1</v>
          </cell>
          <cell r="F446" t="str">
            <v>Ana Patricia Vargas Angel</v>
          </cell>
          <cell r="G446" t="str">
            <v>-</v>
          </cell>
          <cell r="H446" t="str">
            <v>Calle 5 No. 6-17 Consultorio 406</v>
          </cell>
          <cell r="I446" t="str">
            <v>Villeta</v>
          </cell>
          <cell r="J446" t="str">
            <v>Villeta</v>
          </cell>
          <cell r="K446">
            <v>8522973</v>
          </cell>
          <cell r="L446"/>
          <cell r="M446" t="str">
            <v>marcela.vejarano@asocreemosenti.org; patricia.vargas@asocreemosenti.org;cundinamarca@asocreemosenti.org</v>
          </cell>
          <cell r="N446" t="str">
            <v>SRD</v>
          </cell>
          <cell r="O446" t="str">
            <v>Intervención de apoyo - Apoyo psicológico especializado</v>
          </cell>
          <cell r="P446"/>
          <cell r="Q446" t="str">
            <v>Violencia sexual</v>
          </cell>
          <cell r="R446"/>
          <cell r="S446" t="str">
            <v>25-18-2019-434</v>
          </cell>
          <cell r="T446"/>
          <cell r="U446">
            <v>213</v>
          </cell>
          <cell r="V446"/>
          <cell r="W446"/>
          <cell r="X446">
            <v>151035531</v>
          </cell>
          <cell r="Y446" t="str">
            <v>Jorge Enrique Morales Hortua</v>
          </cell>
        </row>
        <row r="447">
          <cell r="B447" t="str">
            <v>25-8-446</v>
          </cell>
          <cell r="C447" t="str">
            <v>Cundinamarca</v>
          </cell>
          <cell r="D447" t="str">
            <v>Asociación creemos en ti</v>
          </cell>
          <cell r="E447" t="str">
            <v>830051999-1</v>
          </cell>
          <cell r="F447" t="str">
            <v>Ana Patricia Vargas Angel</v>
          </cell>
          <cell r="G447" t="str">
            <v>-</v>
          </cell>
          <cell r="H447" t="str">
            <v>Carrera 17 No. 10-29</v>
          </cell>
          <cell r="I447" t="str">
            <v>Girardot</v>
          </cell>
          <cell r="J447" t="str">
            <v>Girardot</v>
          </cell>
          <cell r="K447">
            <v>8522973</v>
          </cell>
          <cell r="L447"/>
          <cell r="M447" t="str">
            <v>marcela.vejarano@asocreemosenti.org; patricia.vargas@asocreemosenti.org;cundinamarca@asocreemosenti.org</v>
          </cell>
          <cell r="N447" t="str">
            <v>SRD</v>
          </cell>
          <cell r="O447" t="str">
            <v>Intervención de apoyo - Apoyo psicológico especializado</v>
          </cell>
          <cell r="P447"/>
          <cell r="Q447" t="str">
            <v>Violencia sexual</v>
          </cell>
          <cell r="R447"/>
          <cell r="S447" t="str">
            <v>25-18-2019-434</v>
          </cell>
          <cell r="T447"/>
          <cell r="U447">
            <v>213</v>
          </cell>
          <cell r="V447"/>
          <cell r="W447"/>
          <cell r="X447">
            <v>151035531</v>
          </cell>
          <cell r="Y447" t="str">
            <v>Jorge Enrique Morales Hortua</v>
          </cell>
        </row>
        <row r="448">
          <cell r="B448" t="str">
            <v>25-54-447</v>
          </cell>
          <cell r="C448" t="str">
            <v>Cundinamarca</v>
          </cell>
          <cell r="D448" t="str">
            <v>Corporación amor por Colombia</v>
          </cell>
          <cell r="E448" t="str">
            <v>830085547-2</v>
          </cell>
          <cell r="F448" t="str">
            <v>Magnolia Celis Torres</v>
          </cell>
          <cell r="G448" t="str">
            <v>-</v>
          </cell>
          <cell r="H448" t="str">
            <v>Carrera 6 No. 16-09 Barrio San Luis</v>
          </cell>
          <cell r="I448" t="str">
            <v>Soacha</v>
          </cell>
          <cell r="J448" t="str">
            <v>Soacha</v>
          </cell>
          <cell r="K448"/>
          <cell r="L448" t="str">
            <v>3105591673 - 3212539081 - 3002135288</v>
          </cell>
          <cell r="M448" t="str">
            <v>direccion@axc.com.co; cupos.cundinamarca@axc.com.co</v>
          </cell>
          <cell r="N448" t="str">
            <v>SRD</v>
          </cell>
          <cell r="O448" t="str">
            <v>Hogar sustituto entidad</v>
          </cell>
          <cell r="P448"/>
          <cell r="Q448" t="str">
            <v>Discapacidad</v>
          </cell>
          <cell r="R448"/>
          <cell r="S448" t="str">
            <v>25-18-2019-435</v>
          </cell>
          <cell r="T448">
            <v>50</v>
          </cell>
          <cell r="U448"/>
          <cell r="V448">
            <v>43815</v>
          </cell>
          <cell r="W448">
            <v>44134</v>
          </cell>
          <cell r="X448">
            <v>836312925</v>
          </cell>
          <cell r="Y448" t="str">
            <v>Nidia Milena Lozano Caldas</v>
          </cell>
        </row>
        <row r="449">
          <cell r="B449" t="str">
            <v>25-54-448</v>
          </cell>
          <cell r="C449" t="str">
            <v>Cundinamarca</v>
          </cell>
          <cell r="D449" t="str">
            <v>Corporación amor por Colombia</v>
          </cell>
          <cell r="E449" t="str">
            <v>830085547-2</v>
          </cell>
          <cell r="F449" t="str">
            <v>Magnolia Celis Torres</v>
          </cell>
          <cell r="G449" t="str">
            <v>-</v>
          </cell>
          <cell r="H449" t="str">
            <v>Carrera 20 No. 4A-42 Barrio Algarra II</v>
          </cell>
          <cell r="I449" t="str">
            <v>Zipaquirá</v>
          </cell>
          <cell r="J449" t="str">
            <v>Zipaquirá</v>
          </cell>
          <cell r="K449"/>
          <cell r="L449" t="str">
            <v>3105591673 - 3212539081 - 3002135288</v>
          </cell>
          <cell r="M449" t="str">
            <v>direccion@axc.com.co; cupos.cundinamarca@axc.com.co</v>
          </cell>
          <cell r="N449" t="str">
            <v>SRD</v>
          </cell>
          <cell r="O449" t="str">
            <v>Hogar sustituto entidad</v>
          </cell>
          <cell r="P449"/>
          <cell r="Q449" t="str">
            <v>Discapacidad</v>
          </cell>
          <cell r="R449"/>
          <cell r="S449" t="str">
            <v>25-18-2019-435</v>
          </cell>
          <cell r="T449"/>
          <cell r="U449"/>
          <cell r="V449"/>
          <cell r="W449"/>
          <cell r="X449"/>
          <cell r="Y449" t="str">
            <v>Nidia Milena Lozano Caldas</v>
          </cell>
        </row>
        <row r="450">
          <cell r="B450" t="str">
            <v>25-54-449</v>
          </cell>
          <cell r="C450" t="str">
            <v>Cundinamarca</v>
          </cell>
          <cell r="D450" t="str">
            <v>Corporación amor por Colombia</v>
          </cell>
          <cell r="E450" t="str">
            <v>830085547-2</v>
          </cell>
          <cell r="F450" t="str">
            <v>Magnolia Celis Torres</v>
          </cell>
          <cell r="G450" t="str">
            <v>-</v>
          </cell>
          <cell r="H450" t="str">
            <v>Calle 8 No. 7A-20</v>
          </cell>
          <cell r="I450" t="str">
            <v>Facatativá</v>
          </cell>
          <cell r="J450" t="str">
            <v>Facatativá</v>
          </cell>
          <cell r="K450"/>
          <cell r="L450" t="str">
            <v>3105591673 - 3212539081 - 3002135288</v>
          </cell>
          <cell r="M450" t="str">
            <v>direccion@axc.com.co; cupos.cundinamarca@axc.com.co</v>
          </cell>
          <cell r="N450" t="str">
            <v>SRD</v>
          </cell>
          <cell r="O450" t="str">
            <v>Hogar sustituto entidad</v>
          </cell>
          <cell r="P450"/>
          <cell r="Q450" t="str">
            <v>Discapacidad</v>
          </cell>
          <cell r="R450"/>
          <cell r="S450" t="str">
            <v>25-18-2019-435</v>
          </cell>
          <cell r="T450"/>
          <cell r="U450"/>
          <cell r="V450"/>
          <cell r="W450"/>
          <cell r="X450"/>
          <cell r="Y450" t="str">
            <v>Nidia Milena Lozano Caldas</v>
          </cell>
        </row>
        <row r="451">
          <cell r="B451" t="str">
            <v>25-132-450</v>
          </cell>
          <cell r="C451" t="str">
            <v>Cundinamarca</v>
          </cell>
          <cell r="D451" t="str">
            <v>Fundación hogares Claret</v>
          </cell>
          <cell r="E451" t="str">
            <v>800098983-8</v>
          </cell>
          <cell r="F451" t="str">
            <v>Padre Hernan Montoya Cadavid</v>
          </cell>
          <cell r="G451" t="str">
            <v>-</v>
          </cell>
          <cell r="H451" t="str">
            <v>Calle 5A No. 23-56 Barrio el Progreso</v>
          </cell>
          <cell r="I451" t="str">
            <v>Bogotá, D.C.</v>
          </cell>
          <cell r="J451" t="str">
            <v>Regional</v>
          </cell>
          <cell r="K451">
            <v>3404251</v>
          </cell>
          <cell r="L451">
            <v>3112504585</v>
          </cell>
          <cell r="M451" t="str">
            <v>alberto.guzman@fundacionhogaresclaret.org;</v>
          </cell>
          <cell r="N451" t="str">
            <v>SRD</v>
          </cell>
          <cell r="O451" t="str">
            <v>Centro de emergencia</v>
          </cell>
          <cell r="P451"/>
          <cell r="Q451" t="str">
            <v>Vulneración</v>
          </cell>
          <cell r="R451"/>
          <cell r="S451" t="str">
            <v>25-18-2019-436</v>
          </cell>
          <cell r="T451">
            <v>26</v>
          </cell>
          <cell r="U451"/>
          <cell r="V451">
            <v>43815</v>
          </cell>
          <cell r="W451">
            <v>44134</v>
          </cell>
          <cell r="X451">
            <v>461072118</v>
          </cell>
          <cell r="Y451" t="str">
            <v>Gloria Ernestina Rojas Lopez</v>
          </cell>
        </row>
        <row r="452">
          <cell r="B452" t="str">
            <v>25-132-451</v>
          </cell>
          <cell r="C452" t="str">
            <v>Cundinamarca</v>
          </cell>
          <cell r="D452" t="str">
            <v>Fundación hogares Claret</v>
          </cell>
          <cell r="E452" t="str">
            <v>800098983-8</v>
          </cell>
          <cell r="F452" t="str">
            <v>Padre Hernan Montoya Cadavid</v>
          </cell>
          <cell r="G452" t="str">
            <v>Acojida</v>
          </cell>
          <cell r="H452" t="str">
            <v>Carrera 68 I No. 37A-06 Sur Barrio Carvajal</v>
          </cell>
          <cell r="I452" t="str">
            <v>Bogotá, D.C.</v>
          </cell>
          <cell r="J452" t="str">
            <v>Regional</v>
          </cell>
          <cell r="K452">
            <v>3404251</v>
          </cell>
          <cell r="L452">
            <v>3112504585</v>
          </cell>
          <cell r="M452" t="str">
            <v>alberto.guzman@fundacionhogaresclaret.org;</v>
          </cell>
          <cell r="N452" t="str">
            <v>SRD</v>
          </cell>
          <cell r="O452" t="str">
            <v>Internado</v>
          </cell>
          <cell r="P452"/>
          <cell r="Q452" t="str">
            <v>Consumo SPA</v>
          </cell>
          <cell r="R452"/>
          <cell r="S452" t="str">
            <v>25-18-2019-437</v>
          </cell>
          <cell r="T452">
            <v>20</v>
          </cell>
          <cell r="U452"/>
          <cell r="V452">
            <v>43815</v>
          </cell>
          <cell r="W452">
            <v>44134</v>
          </cell>
          <cell r="X452">
            <v>296093670</v>
          </cell>
          <cell r="Y452" t="str">
            <v>Monica Andrea Rojas Murillo</v>
          </cell>
        </row>
        <row r="453">
          <cell r="B453" t="str">
            <v>25-132-452</v>
          </cell>
          <cell r="C453" t="str">
            <v>Cundinamarca</v>
          </cell>
          <cell r="D453" t="str">
            <v>Fundación hogares Claret</v>
          </cell>
          <cell r="E453" t="str">
            <v>800098983-8</v>
          </cell>
          <cell r="F453" t="str">
            <v>Padre Hernan Montoya Cadavid</v>
          </cell>
          <cell r="G453" t="str">
            <v>-</v>
          </cell>
          <cell r="H453" t="str">
            <v>Vereda San Bernardo - Finca los Naranjos</v>
          </cell>
          <cell r="I453" t="str">
            <v>Sasaima</v>
          </cell>
          <cell r="J453" t="str">
            <v>Villeta</v>
          </cell>
          <cell r="K453">
            <v>3404251</v>
          </cell>
          <cell r="L453">
            <v>3112504585</v>
          </cell>
          <cell r="M453" t="str">
            <v>alberto.guzman@fundacionhogaresclaret.org;</v>
          </cell>
          <cell r="N453" t="str">
            <v>SRD</v>
          </cell>
          <cell r="O453" t="str">
            <v>Internado</v>
          </cell>
          <cell r="P453"/>
          <cell r="Q453" t="str">
            <v>Consumo SPA</v>
          </cell>
          <cell r="R453"/>
          <cell r="S453" t="str">
            <v>25-18-2019-437</v>
          </cell>
          <cell r="T453"/>
          <cell r="U453"/>
          <cell r="V453"/>
          <cell r="W453"/>
          <cell r="X453"/>
          <cell r="Y453" t="str">
            <v>Monica Andrea Rojas Murillo</v>
          </cell>
        </row>
        <row r="454">
          <cell r="B454" t="str">
            <v>25-187-453</v>
          </cell>
          <cell r="C454" t="str">
            <v>Cundinamarca</v>
          </cell>
          <cell r="D454" t="str">
            <v>Fundación san Miguel protector</v>
          </cell>
          <cell r="E454" t="str">
            <v>901034202-6</v>
          </cell>
          <cell r="F454" t="str">
            <v>Raul Fernando Ricardo Rosario</v>
          </cell>
          <cell r="G454" t="str">
            <v>-</v>
          </cell>
          <cell r="H454" t="str">
            <v>Vereda Ibañez Sector los chorros Finca la Esperanza</v>
          </cell>
          <cell r="I454" t="str">
            <v>Agua De Dios</v>
          </cell>
          <cell r="J454" t="str">
            <v>Girardot</v>
          </cell>
          <cell r="K454"/>
          <cell r="L454" t="str">
            <v>3127934091 - 3229031492 - 3005647692</v>
          </cell>
          <cell r="M454" t="str">
            <v>fundacionsanmiguelprotector@gmail.com</v>
          </cell>
          <cell r="N454" t="str">
            <v>SRD</v>
          </cell>
          <cell r="O454" t="str">
            <v>Internado</v>
          </cell>
          <cell r="P454"/>
          <cell r="Q454" t="str">
            <v>Discapacidad</v>
          </cell>
          <cell r="R454" t="str">
            <v>Mental psicosocial</v>
          </cell>
          <cell r="S454" t="str">
            <v>25-18-2019-440</v>
          </cell>
          <cell r="T454">
            <v>50</v>
          </cell>
          <cell r="U454"/>
          <cell r="V454">
            <v>43815</v>
          </cell>
          <cell r="W454">
            <v>44134</v>
          </cell>
          <cell r="X454">
            <v>1227619300</v>
          </cell>
          <cell r="Y454" t="str">
            <v>Lilian Yaneth Orjuela Rozo</v>
          </cell>
        </row>
        <row r="455">
          <cell r="B455" t="str">
            <v>25-160-454</v>
          </cell>
          <cell r="C455" t="str">
            <v>Cundinamarca</v>
          </cell>
          <cell r="D455" t="str">
            <v>Fundación pacto Belén</v>
          </cell>
          <cell r="E455" t="str">
            <v>830125241-7</v>
          </cell>
          <cell r="F455" t="str">
            <v>Doctor Walter Beltran Ramirez</v>
          </cell>
          <cell r="G455" t="str">
            <v>-</v>
          </cell>
          <cell r="H455" t="str">
            <v>Kilómetro 45.5 Autopista Medellin - Finca el Refugio Vereda la Esmeralda</v>
          </cell>
          <cell r="I455" t="str">
            <v>La Vega</v>
          </cell>
          <cell r="J455" t="str">
            <v>Villeta</v>
          </cell>
          <cell r="K455"/>
          <cell r="L455">
            <v>3118112985</v>
          </cell>
          <cell r="M455" t="str">
            <v>pactobelen14@gmail.com;</v>
          </cell>
          <cell r="N455" t="str">
            <v>SRD</v>
          </cell>
          <cell r="O455" t="str">
            <v>Internado</v>
          </cell>
          <cell r="P455"/>
          <cell r="Q455" t="str">
            <v>Vulneración</v>
          </cell>
          <cell r="R455"/>
          <cell r="S455" t="str">
            <v>25-18-2019-441</v>
          </cell>
          <cell r="T455">
            <v>40</v>
          </cell>
          <cell r="U455"/>
          <cell r="V455">
            <v>43815</v>
          </cell>
          <cell r="W455">
            <v>44134</v>
          </cell>
          <cell r="X455">
            <v>592187340</v>
          </cell>
          <cell r="Y455" t="str">
            <v>Monica Andrea Rojas Murillo</v>
          </cell>
        </row>
        <row r="456">
          <cell r="B456" t="str">
            <v>25-121-455</v>
          </cell>
          <cell r="C456" t="str">
            <v>Cundinamarca</v>
          </cell>
          <cell r="D456" t="str">
            <v>Fundación familia y futuro - FUNDAFAM</v>
          </cell>
          <cell r="E456" t="str">
            <v>900916893-7</v>
          </cell>
          <cell r="F456" t="str">
            <v>Mauricio Murillo Gutierrez</v>
          </cell>
          <cell r="G456" t="str">
            <v>-</v>
          </cell>
          <cell r="H456" t="str">
            <v>Finca El Bosque - Vereda La Moya</v>
          </cell>
          <cell r="I456" t="str">
            <v>Cota</v>
          </cell>
          <cell r="J456" t="str">
            <v>Zipaquirá</v>
          </cell>
          <cell r="K456"/>
          <cell r="L456">
            <v>3165335743</v>
          </cell>
          <cell r="M456" t="str">
            <v>direccionfundafam@gmail.com;</v>
          </cell>
          <cell r="N456" t="str">
            <v>SRD</v>
          </cell>
          <cell r="O456" t="str">
            <v>Internado</v>
          </cell>
          <cell r="P456"/>
          <cell r="Q456" t="str">
            <v>Vulneración</v>
          </cell>
          <cell r="R456"/>
          <cell r="S456" t="str">
            <v>25-18-2019-442</v>
          </cell>
          <cell r="T456">
            <v>50</v>
          </cell>
          <cell r="U456"/>
          <cell r="V456">
            <v>43815</v>
          </cell>
          <cell r="W456">
            <v>44134</v>
          </cell>
          <cell r="X456">
            <v>740234175</v>
          </cell>
          <cell r="Y456" t="str">
            <v>Monica Consuelo Murillo Leon</v>
          </cell>
        </row>
        <row r="457">
          <cell r="B457" t="str">
            <v>25-121-456</v>
          </cell>
          <cell r="C457" t="str">
            <v>Cundinamarca</v>
          </cell>
          <cell r="D457" t="str">
            <v>Fundación familia y futuro - FUNDAFAM</v>
          </cell>
          <cell r="E457" t="str">
            <v>900916893-7</v>
          </cell>
          <cell r="F457" t="str">
            <v>Mauricio Murillo Gutierrez</v>
          </cell>
          <cell r="G457" t="str">
            <v>-</v>
          </cell>
          <cell r="H457" t="str">
            <v>Finca Portobelo - Kilómetro 16 vía Fusagasugá - Girardot</v>
          </cell>
          <cell r="I457" t="str">
            <v>Fusagasugá</v>
          </cell>
          <cell r="J457" t="str">
            <v>Fusagasugá</v>
          </cell>
          <cell r="K457"/>
          <cell r="L457">
            <v>3165335743</v>
          </cell>
          <cell r="M457" t="str">
            <v>direccionfundafam@gmail.com;</v>
          </cell>
          <cell r="N457" t="str">
            <v>SRD</v>
          </cell>
          <cell r="O457" t="str">
            <v>Internado</v>
          </cell>
          <cell r="P457"/>
          <cell r="Q457" t="str">
            <v>Vulneración</v>
          </cell>
          <cell r="R457"/>
          <cell r="S457" t="str">
            <v>25-18-2019-442</v>
          </cell>
          <cell r="T457">
            <v>50</v>
          </cell>
          <cell r="U457"/>
          <cell r="V457"/>
          <cell r="W457"/>
          <cell r="X457">
            <v>740234175</v>
          </cell>
          <cell r="Y457" t="str">
            <v>Monica Consuelo Murillo Leon</v>
          </cell>
        </row>
        <row r="458">
          <cell r="B458" t="str">
            <v>25-117-457</v>
          </cell>
          <cell r="C458" t="str">
            <v>Cundinamarca</v>
          </cell>
          <cell r="D458" t="str">
            <v>Fundación el lugar, atención integral para el sujeto y la sociedad</v>
          </cell>
          <cell r="E458" t="str">
            <v>900509609-6</v>
          </cell>
          <cell r="F458" t="str">
            <v>Juan Pablo Gonzalez Rincon</v>
          </cell>
          <cell r="G458" t="str">
            <v>Sede femenina</v>
          </cell>
          <cell r="H458" t="str">
            <v>Vereda Francia - Finca Villa Laura</v>
          </cell>
          <cell r="I458" t="str">
            <v>El Colegio</v>
          </cell>
          <cell r="J458" t="str">
            <v>La Mesa</v>
          </cell>
          <cell r="K458"/>
          <cell r="L458">
            <v>3105770247</v>
          </cell>
          <cell r="M458" t="str">
            <v>fundacionelugaraiss@hotmail.com;</v>
          </cell>
          <cell r="N458" t="str">
            <v>SRD</v>
          </cell>
          <cell r="O458" t="str">
            <v>Internado</v>
          </cell>
          <cell r="P458"/>
          <cell r="Q458" t="str">
            <v>Vulneración</v>
          </cell>
          <cell r="R458"/>
          <cell r="S458" t="str">
            <v>25-18-2019-443</v>
          </cell>
          <cell r="T458">
            <v>50</v>
          </cell>
          <cell r="U458"/>
          <cell r="V458">
            <v>43815</v>
          </cell>
          <cell r="W458">
            <v>43981</v>
          </cell>
          <cell r="X458">
            <v>774409350</v>
          </cell>
          <cell r="Y458" t="str">
            <v>Nohora Bernal Hernandez</v>
          </cell>
        </row>
        <row r="459">
          <cell r="B459" t="str">
            <v>25-117-458</v>
          </cell>
          <cell r="C459" t="str">
            <v>Cundinamarca</v>
          </cell>
          <cell r="D459" t="str">
            <v>Fundación el lugar, atención integral para el sujeto y la sociedad</v>
          </cell>
          <cell r="E459" t="str">
            <v>900509609-6</v>
          </cell>
          <cell r="F459" t="str">
            <v>Juan Pablo Gonzalez Rincon</v>
          </cell>
          <cell r="G459" t="str">
            <v>Sede masculina</v>
          </cell>
          <cell r="H459" t="str">
            <v>Vereda Santa Isabel - Finca Mi Finca</v>
          </cell>
          <cell r="I459" t="str">
            <v>El Colegio</v>
          </cell>
          <cell r="J459" t="str">
            <v>La Mesa</v>
          </cell>
          <cell r="K459"/>
          <cell r="L459">
            <v>3105770247</v>
          </cell>
          <cell r="M459" t="str">
            <v>fundacionelugaraiss@hotmail.com;</v>
          </cell>
          <cell r="N459" t="str">
            <v>SRD</v>
          </cell>
          <cell r="O459" t="str">
            <v>Internado</v>
          </cell>
          <cell r="P459"/>
          <cell r="Q459" t="str">
            <v>Vulneración</v>
          </cell>
          <cell r="R459"/>
          <cell r="S459" t="str">
            <v>25-18-2019-443</v>
          </cell>
          <cell r="T459">
            <v>50</v>
          </cell>
          <cell r="U459"/>
          <cell r="V459"/>
          <cell r="W459"/>
          <cell r="X459"/>
          <cell r="Y459" t="str">
            <v>Nohora Bernal Hernandez</v>
          </cell>
        </row>
        <row r="460">
          <cell r="B460" t="str">
            <v>25-207-459</v>
          </cell>
          <cell r="C460" t="str">
            <v>Cundinamarca</v>
          </cell>
          <cell r="D460" t="str">
            <v>Hijas de la caridad de san Vicente de Paul</v>
          </cell>
          <cell r="E460" t="str">
            <v>860006696-3</v>
          </cell>
          <cell r="F460" t="str">
            <v>Sor Cecilia Triana Gonzalez</v>
          </cell>
          <cell r="G460" t="str">
            <v>-</v>
          </cell>
          <cell r="H460" t="str">
            <v>Carrera 11 No. 7-91</v>
          </cell>
          <cell r="I460" t="str">
            <v>Pacho</v>
          </cell>
          <cell r="J460" t="str">
            <v>Pacho</v>
          </cell>
          <cell r="K460">
            <v>8540050</v>
          </cell>
          <cell r="L460">
            <v>3132077156</v>
          </cell>
          <cell r="M460" t="str">
            <v>secreprovi@provincialamilagrosa.org; coalnica@yahoo.es; barrerapuentes@yahoo.com.co;</v>
          </cell>
          <cell r="N460" t="str">
            <v>SRD</v>
          </cell>
          <cell r="O460" t="str">
            <v>Internado</v>
          </cell>
          <cell r="P460"/>
          <cell r="Q460" t="str">
            <v>Vulneración</v>
          </cell>
          <cell r="R460"/>
          <cell r="S460" t="str">
            <v>25-18-2019-444</v>
          </cell>
          <cell r="T460">
            <v>90</v>
          </cell>
          <cell r="U460"/>
          <cell r="V460">
            <v>43815</v>
          </cell>
          <cell r="W460">
            <v>44134</v>
          </cell>
          <cell r="X460">
            <v>1332421515</v>
          </cell>
          <cell r="Y460" t="str">
            <v>Nury Johanna Castañeda Torres</v>
          </cell>
        </row>
        <row r="461">
          <cell r="B461" t="str">
            <v>25-18-460</v>
          </cell>
          <cell r="C461" t="str">
            <v>Cundinamarca</v>
          </cell>
          <cell r="D461" t="str">
            <v>Asociación hogares Luz y Vida</v>
          </cell>
          <cell r="E461" t="str">
            <v>800199818-4</v>
          </cell>
          <cell r="F461" t="str">
            <v>Hermana Valeriana Isabel Garcia Martín</v>
          </cell>
          <cell r="G461" t="str">
            <v>Sede Casa San José</v>
          </cell>
          <cell r="H461" t="str">
            <v>Carrera 1A No. 6C-55 sur Barrio Buenos Aires</v>
          </cell>
          <cell r="I461" t="str">
            <v>Bogotá, D.C.</v>
          </cell>
          <cell r="J461" t="str">
            <v>Regional</v>
          </cell>
          <cell r="K461">
            <v>5659683</v>
          </cell>
          <cell r="L461">
            <v>3112370627</v>
          </cell>
          <cell r="M461" t="str">
            <v>hogaresluzyvida@hotmail.com;</v>
          </cell>
          <cell r="N461" t="str">
            <v>SRD</v>
          </cell>
          <cell r="O461" t="str">
            <v>Internado</v>
          </cell>
          <cell r="P461"/>
          <cell r="Q461" t="str">
            <v>Discapacidad</v>
          </cell>
          <cell r="R461" t="str">
            <v>Intelectual</v>
          </cell>
          <cell r="S461" t="str">
            <v>25-18-2019-445</v>
          </cell>
          <cell r="T461">
            <v>39</v>
          </cell>
          <cell r="U461"/>
          <cell r="V461">
            <v>43815</v>
          </cell>
          <cell r="W461">
            <v>44134</v>
          </cell>
          <cell r="X461">
            <v>662373875</v>
          </cell>
          <cell r="Y461" t="str">
            <v>Andrea Priscila Molina Hernandez</v>
          </cell>
        </row>
        <row r="462">
          <cell r="B462" t="str">
            <v>25-18-461</v>
          </cell>
          <cell r="C462" t="str">
            <v>Cundinamarca</v>
          </cell>
          <cell r="D462" t="str">
            <v>Asociación hogares Luz y Vida</v>
          </cell>
          <cell r="E462" t="str">
            <v>800199818-4</v>
          </cell>
          <cell r="F462" t="str">
            <v>Hermana Valeriana Isabel Garcia Martín</v>
          </cell>
          <cell r="G462" t="str">
            <v>-</v>
          </cell>
          <cell r="H462" t="str">
            <v>Vereda el Mojón - Finca el Porfin nuestra Señora del Valle</v>
          </cell>
          <cell r="I462" t="str">
            <v>Sasaima</v>
          </cell>
          <cell r="J462" t="str">
            <v>Villeta</v>
          </cell>
          <cell r="K462">
            <v>5659683</v>
          </cell>
          <cell r="L462">
            <v>3112370627</v>
          </cell>
          <cell r="M462" t="str">
            <v>hogaresluzyvida@hotmail.com;</v>
          </cell>
          <cell r="N462" t="str">
            <v>SRD</v>
          </cell>
          <cell r="O462" t="str">
            <v>Internado</v>
          </cell>
          <cell r="P462"/>
          <cell r="Q462" t="str">
            <v>Discapacidad</v>
          </cell>
          <cell r="R462" t="str">
            <v>Intelectual</v>
          </cell>
          <cell r="S462" t="str">
            <v>25-18-2019-445</v>
          </cell>
          <cell r="T462">
            <v>24</v>
          </cell>
          <cell r="U462"/>
          <cell r="V462"/>
          <cell r="W462"/>
          <cell r="X462">
            <v>407614692</v>
          </cell>
          <cell r="Y462" t="str">
            <v>Andrea Priscila Molina Hernandez</v>
          </cell>
        </row>
        <row r="463">
          <cell r="B463" t="str">
            <v>25-3-462</v>
          </cell>
          <cell r="C463" t="str">
            <v>Cundinamarca</v>
          </cell>
          <cell r="D463" t="str">
            <v>Aldeas infantiles SOS Colombia</v>
          </cell>
          <cell r="E463" t="str">
            <v>860024041-6</v>
          </cell>
          <cell r="F463" t="str">
            <v>Angela Maria Monica Bibiana Rosales Rodriguez</v>
          </cell>
          <cell r="G463" t="str">
            <v>-</v>
          </cell>
          <cell r="H463" t="str">
            <v>Carrera 60 No. 66-55</v>
          </cell>
          <cell r="I463" t="str">
            <v>Bogotá, D.C.</v>
          </cell>
          <cell r="J463" t="str">
            <v>Regional</v>
          </cell>
          <cell r="K463" t="str">
            <v>6310469 - 6348049</v>
          </cell>
          <cell r="L463">
            <v>3183122551</v>
          </cell>
          <cell r="M463" t="str">
            <v>carlos.guzman@aldeasinfantiles.org.co; 
martha.correal@aldeasinfantiles.org.co; 
carmen.calderon@aldeasinfantiles.org.co; 
Lyda.Pardo@aldeasinfantiles.org.co</v>
          </cell>
          <cell r="N463" t="str">
            <v>SRD</v>
          </cell>
          <cell r="O463" t="str">
            <v>Internado</v>
          </cell>
          <cell r="P463"/>
          <cell r="Q463" t="str">
            <v>Vida independiente</v>
          </cell>
          <cell r="R463"/>
          <cell r="S463" t="str">
            <v>25-18-2019-446</v>
          </cell>
          <cell r="T463">
            <v>69</v>
          </cell>
          <cell r="U463"/>
          <cell r="V463">
            <v>43815</v>
          </cell>
          <cell r="W463">
            <v>44134</v>
          </cell>
          <cell r="X463">
            <v>1021523162</v>
          </cell>
          <cell r="Y463" t="str">
            <v>Segundo Ismael Rojas Herrera</v>
          </cell>
        </row>
        <row r="464">
          <cell r="B464" t="str">
            <v>25-3-463</v>
          </cell>
          <cell r="C464" t="str">
            <v>Cundinamarca</v>
          </cell>
          <cell r="D464" t="str">
            <v>Aldeas infantiles SOS Colombia</v>
          </cell>
          <cell r="E464" t="str">
            <v>860024041-6</v>
          </cell>
          <cell r="F464" t="str">
            <v>Angela Maria Monica Bibiana Rosales Rodriguez</v>
          </cell>
          <cell r="G464" t="str">
            <v>-</v>
          </cell>
          <cell r="H464" t="str">
            <v>Carrera 60 No. 66-55</v>
          </cell>
          <cell r="I464" t="str">
            <v>Bogotá, D.C.</v>
          </cell>
          <cell r="J464" t="str">
            <v>Regional</v>
          </cell>
          <cell r="K464" t="str">
            <v>6310469 - 6348049</v>
          </cell>
          <cell r="L464">
            <v>3183122551</v>
          </cell>
          <cell r="M464" t="str">
            <v>carlos.guzman@aldeasinfantiles.org.co; 
martha.correal@aldeasinfantiles.org.co;
 carmen.calderon@aldeasinfantiles.org.co; 
Lyda.Pardo@aldeasinfantiles.org.co</v>
          </cell>
          <cell r="N464" t="str">
            <v>SRD</v>
          </cell>
          <cell r="O464" t="str">
            <v>Casa hogar</v>
          </cell>
          <cell r="P464"/>
          <cell r="Q464" t="str">
            <v>Vulneración</v>
          </cell>
          <cell r="R464"/>
          <cell r="S464" t="str">
            <v>25-18-2019-447</v>
          </cell>
          <cell r="T464">
            <v>12</v>
          </cell>
          <cell r="U464"/>
          <cell r="V464">
            <v>43815</v>
          </cell>
          <cell r="W464">
            <v>44134</v>
          </cell>
          <cell r="X464">
            <v>132788172</v>
          </cell>
          <cell r="Y464" t="str">
            <v>Jenny Elizabeth Gonzalez Rubio</v>
          </cell>
        </row>
        <row r="465">
          <cell r="B465" t="str">
            <v>25-10-464</v>
          </cell>
          <cell r="C465" t="str">
            <v>Cundinamarca</v>
          </cell>
          <cell r="D465" t="str">
            <v>Asociación cristiana de jóvenes de Bogotá y Cundinamarca – ACJ YMCA</v>
          </cell>
          <cell r="E465" t="str">
            <v>860018862-1</v>
          </cell>
          <cell r="F465" t="str">
            <v>Gloria Cecilia Hidalgo Franco</v>
          </cell>
          <cell r="G465" t="str">
            <v>-</v>
          </cell>
          <cell r="H465" t="str">
            <v>Calle 6 No. 14-11 Barrio Algarra I</v>
          </cell>
          <cell r="I465" t="str">
            <v>Zipaquirá</v>
          </cell>
          <cell r="J465" t="str">
            <v>Zipaquirá</v>
          </cell>
          <cell r="K465">
            <v>2325449</v>
          </cell>
          <cell r="L465">
            <v>8816806</v>
          </cell>
          <cell r="M465" t="str">
            <v>acj@ymcabogota.org;contabilidad@ymcabogota.org;subdireccion@ymcabogota.org;bernardo.castro@ymcabogota.org</v>
          </cell>
          <cell r="N465" t="str">
            <v>SRD</v>
          </cell>
          <cell r="O465" t="str">
            <v>Intervención de apoyo - Apoyo psicosocial</v>
          </cell>
          <cell r="P465"/>
          <cell r="Q465" t="str">
            <v>Vulneración</v>
          </cell>
          <cell r="R465"/>
          <cell r="S465" t="str">
            <v>25-18-2019-449</v>
          </cell>
          <cell r="T465">
            <v>40</v>
          </cell>
          <cell r="U465"/>
          <cell r="V465">
            <v>43815</v>
          </cell>
          <cell r="W465">
            <v>44134</v>
          </cell>
          <cell r="X465">
            <v>140710320</v>
          </cell>
          <cell r="Y465" t="str">
            <v>Segundo Ismael Rojas Herrera</v>
          </cell>
        </row>
        <row r="466">
          <cell r="B466" t="str">
            <v>25-10-465</v>
          </cell>
          <cell r="C466" t="str">
            <v>Cundinamarca</v>
          </cell>
          <cell r="D466" t="str">
            <v>Asociación cristiana de jóvenes de Bogotá y Cundinamarca – ACJ YMCA</v>
          </cell>
          <cell r="E466" t="str">
            <v>860018862-1</v>
          </cell>
          <cell r="F466" t="str">
            <v>Gloria Cecilia Hidalgo Franco</v>
          </cell>
          <cell r="G466" t="str">
            <v>-</v>
          </cell>
          <cell r="H466" t="str">
            <v>Calle 19 No. 10-74 Barrio Sucre</v>
          </cell>
          <cell r="I466" t="str">
            <v>Girardot</v>
          </cell>
          <cell r="J466" t="str">
            <v>Girardot</v>
          </cell>
          <cell r="K466">
            <v>2325449</v>
          </cell>
          <cell r="L466">
            <v>8816806</v>
          </cell>
          <cell r="M466" t="str">
            <v>acj@ymcabogota.org;contabilidad@ymcabogota.org;subdireccion@ymcabogota.org;bernardo.castro@ymcabogota.org</v>
          </cell>
          <cell r="N466" t="str">
            <v>SRD</v>
          </cell>
          <cell r="O466" t="str">
            <v>Intervención de apoyo - Apoyo psicosocial</v>
          </cell>
          <cell r="P466"/>
          <cell r="Q466" t="str">
            <v>Vulneración</v>
          </cell>
          <cell r="R466"/>
          <cell r="S466" t="str">
            <v>25-18-2019-449</v>
          </cell>
          <cell r="T466">
            <v>40</v>
          </cell>
          <cell r="U466"/>
          <cell r="V466"/>
          <cell r="W466"/>
          <cell r="X466">
            <v>140710320</v>
          </cell>
          <cell r="Y466" t="str">
            <v>Segundo Ismael Rojas Herrera</v>
          </cell>
        </row>
        <row r="467">
          <cell r="B467" t="str">
            <v>25-198-466</v>
          </cell>
          <cell r="C467" t="str">
            <v>Cundinamarca</v>
          </cell>
          <cell r="D467" t="str">
            <v>Fundación social santa María</v>
          </cell>
          <cell r="E467" t="str">
            <v>900099178-2</v>
          </cell>
          <cell r="F467" t="str">
            <v>Rafael Antonio Castañeda Aponte</v>
          </cell>
          <cell r="G467" t="str">
            <v>Sede San José</v>
          </cell>
          <cell r="H467" t="str">
            <v>Calle 5 No. 8-79</v>
          </cell>
          <cell r="I467" t="str">
            <v>Tocaima</v>
          </cell>
          <cell r="J467" t="str">
            <v>Girardot</v>
          </cell>
          <cell r="K467"/>
          <cell r="L467">
            <v>3112482699</v>
          </cell>
          <cell r="M467" t="str">
            <v>presidencia@fundacionsantamaria.co;
coordinacion.hsj@fundacionsantamaria.co;</v>
          </cell>
          <cell r="N467" t="str">
            <v>SRD</v>
          </cell>
          <cell r="O467" t="str">
            <v>Internado</v>
          </cell>
          <cell r="P467"/>
          <cell r="Q467" t="str">
            <v>Discapacidad</v>
          </cell>
          <cell r="R467" t="str">
            <v>Mental psicosocial</v>
          </cell>
          <cell r="S467" t="str">
            <v>25-18-2019-452</v>
          </cell>
          <cell r="T467">
            <v>212</v>
          </cell>
          <cell r="U467"/>
          <cell r="V467">
            <v>43815</v>
          </cell>
          <cell r="W467">
            <v>44134</v>
          </cell>
          <cell r="X467">
            <v>5205105832</v>
          </cell>
          <cell r="Y467" t="str">
            <v>Johanna Scarlett Tovar Rojas</v>
          </cell>
        </row>
        <row r="468">
          <cell r="B468" t="str">
            <v>25-198-467</v>
          </cell>
          <cell r="C468" t="str">
            <v>Cundinamarca</v>
          </cell>
          <cell r="D468" t="str">
            <v>Fundación social santa María</v>
          </cell>
          <cell r="E468" t="str">
            <v>900099178-2</v>
          </cell>
          <cell r="F468" t="str">
            <v>Rafael Antonio Castañeda Aponte</v>
          </cell>
          <cell r="G468" t="str">
            <v>-</v>
          </cell>
          <cell r="H468" t="str">
            <v>Transversal 9 No. 48-20 Barrio Portachuelo</v>
          </cell>
          <cell r="I468" t="str">
            <v>Girardot</v>
          </cell>
          <cell r="J468" t="str">
            <v>Girardot</v>
          </cell>
          <cell r="K468"/>
          <cell r="L468">
            <v>3112482699</v>
          </cell>
          <cell r="M468" t="str">
            <v>presidencia@fundacionsantamaria.co;
coordinacion.hsf@fundacionsantamaria.co;</v>
          </cell>
          <cell r="N468" t="str">
            <v>SRD</v>
          </cell>
          <cell r="O468" t="str">
            <v>Internado</v>
          </cell>
          <cell r="P468"/>
          <cell r="Q468" t="str">
            <v>Discapacidad</v>
          </cell>
          <cell r="R468" t="str">
            <v>Intelectual</v>
          </cell>
          <cell r="S468" t="str">
            <v>25-18-2019-453</v>
          </cell>
          <cell r="T468">
            <v>112</v>
          </cell>
          <cell r="U468"/>
          <cell r="V468">
            <v>43815</v>
          </cell>
          <cell r="W468">
            <v>44134</v>
          </cell>
          <cell r="X468">
            <v>1902201896</v>
          </cell>
          <cell r="Y468" t="str">
            <v>Johanna Scarlett Tovar Rojas</v>
          </cell>
        </row>
        <row r="469">
          <cell r="B469" t="str">
            <v>25-21-468</v>
          </cell>
          <cell r="C469" t="str">
            <v>Cundinamarca</v>
          </cell>
          <cell r="D469" t="str">
            <v>Asociación para la salud mental de la familia - ASMEF</v>
          </cell>
          <cell r="E469" t="str">
            <v>900788597-1</v>
          </cell>
          <cell r="F469" t="str">
            <v>Paola Jay Gaviria</v>
          </cell>
          <cell r="G469" t="str">
            <v>-</v>
          </cell>
          <cell r="H469" t="str">
            <v>Calle 9 No. 6-10</v>
          </cell>
          <cell r="I469" t="str">
            <v>Chía</v>
          </cell>
          <cell r="J469" t="str">
            <v>Zipaquirá</v>
          </cell>
          <cell r="K469">
            <v>855223</v>
          </cell>
          <cell r="L469"/>
          <cell r="M469" t="str">
            <v>asmef2014@gmail.com;
admon.asmef@gmail.com;</v>
          </cell>
          <cell r="N469" t="str">
            <v>SRD</v>
          </cell>
          <cell r="O469" t="str">
            <v>Internado</v>
          </cell>
          <cell r="P469"/>
          <cell r="Q469" t="str">
            <v>Discapacidad</v>
          </cell>
          <cell r="R469" t="str">
            <v>Mental psicosocial</v>
          </cell>
          <cell r="S469" t="str">
            <v>25-18-2019-454</v>
          </cell>
          <cell r="T469">
            <v>62</v>
          </cell>
          <cell r="U469"/>
          <cell r="V469">
            <v>43815</v>
          </cell>
          <cell r="W469">
            <v>44134</v>
          </cell>
          <cell r="X469">
            <v>1522247932</v>
          </cell>
          <cell r="Y469" t="str">
            <v>Yudy Liliana Espitia Sandoval</v>
          </cell>
        </row>
        <row r="470">
          <cell r="B470" t="str">
            <v>25-89-469</v>
          </cell>
          <cell r="C470" t="str">
            <v>Cundinamarca</v>
          </cell>
          <cell r="D470" t="str">
            <v>Fundación casa de la madre y el niño</v>
          </cell>
          <cell r="E470" t="str">
            <v>860007398-8</v>
          </cell>
          <cell r="F470" t="str">
            <v>Barbara Escobar De Vargas</v>
          </cell>
          <cell r="G470" t="str">
            <v>-</v>
          </cell>
          <cell r="H470" t="str">
            <v>Calle 40B Bis No. 13-20</v>
          </cell>
          <cell r="I470" t="str">
            <v>Bogotá, D.C.</v>
          </cell>
          <cell r="J470" t="str">
            <v>Regional</v>
          </cell>
          <cell r="K470"/>
          <cell r="L470">
            <v>3103001418</v>
          </cell>
          <cell r="M470" t="str">
            <v>contabilidad.suenos@la-casa.org;
direccion.suenos@la-casa.org;</v>
          </cell>
          <cell r="N470" t="str">
            <v>SRD</v>
          </cell>
          <cell r="O470" t="str">
            <v>Casa universitaria</v>
          </cell>
          <cell r="P470"/>
          <cell r="Q470" t="str">
            <v>Vida independiente</v>
          </cell>
          <cell r="R470"/>
          <cell r="S470" t="str">
            <v>25-18-2019-455</v>
          </cell>
          <cell r="T470">
            <v>4</v>
          </cell>
          <cell r="U470"/>
          <cell r="V470">
            <v>43815</v>
          </cell>
          <cell r="W470">
            <v>44134</v>
          </cell>
          <cell r="X470">
            <v>63854728</v>
          </cell>
          <cell r="Y470" t="str">
            <v>Amanda Del Socorro Gutierrez Jimenez</v>
          </cell>
        </row>
        <row r="471">
          <cell r="B471" t="str">
            <v>25-47-470</v>
          </cell>
          <cell r="C471" t="str">
            <v>Cundinamarca</v>
          </cell>
          <cell r="D471" t="str">
            <v>Congregación religiosos terciarios capuchinos nuestra señora de los dolores</v>
          </cell>
          <cell r="E471" t="str">
            <v>860005068-3</v>
          </cell>
          <cell r="F471" t="str">
            <v>Padre Hector Anibal Gil Correa</v>
          </cell>
          <cell r="G471" t="str">
            <v>-</v>
          </cell>
          <cell r="H471" t="str">
            <v>Kilómetro 2 Vía Siberia</v>
          </cell>
          <cell r="I471" t="str">
            <v>Cota</v>
          </cell>
          <cell r="J471" t="str">
            <v>Zipaquirá</v>
          </cell>
          <cell r="K471">
            <v>8776458</v>
          </cell>
          <cell r="L471"/>
          <cell r="M471" t="str">
            <v>anavatu@gmail.com; opan_terciarios@yahoo.com; formativa-proteccion@hotmail.com;</v>
          </cell>
          <cell r="N471" t="str">
            <v>SRD</v>
          </cell>
          <cell r="O471" t="str">
            <v>Internado</v>
          </cell>
          <cell r="P471"/>
          <cell r="Q471" t="str">
            <v>Consumo SPA</v>
          </cell>
          <cell r="R471"/>
          <cell r="S471" t="str">
            <v>25-18-2019-458</v>
          </cell>
          <cell r="T471">
            <v>84</v>
          </cell>
          <cell r="U471"/>
          <cell r="V471">
            <v>43815</v>
          </cell>
          <cell r="W471">
            <v>44134</v>
          </cell>
          <cell r="X471">
            <v>1243593414</v>
          </cell>
          <cell r="Y471" t="str">
            <v>Monica Andrea Rojas Murillo</v>
          </cell>
        </row>
        <row r="472">
          <cell r="B472" t="str">
            <v>25-47-471</v>
          </cell>
          <cell r="C472" t="str">
            <v>Cundinamarca</v>
          </cell>
          <cell r="D472" t="str">
            <v>Congregación religiosos terciarios capuchinos nuestra señora de los dolores</v>
          </cell>
          <cell r="E472" t="str">
            <v>860005068-3</v>
          </cell>
          <cell r="F472" t="str">
            <v>Padre Hector Anibal Gil Correa</v>
          </cell>
          <cell r="G472" t="str">
            <v>Junior masculino</v>
          </cell>
          <cell r="H472" t="str">
            <v>Calle 21 No. 5-74 Barrio San Pedro</v>
          </cell>
          <cell r="I472" t="str">
            <v>Madrid</v>
          </cell>
          <cell r="J472" t="str">
            <v>Facatativá</v>
          </cell>
          <cell r="K472" t="str">
            <v>4824694 - 6241981</v>
          </cell>
          <cell r="L472">
            <v>3102415975</v>
          </cell>
          <cell r="M472" t="str">
            <v>anavatu@gmail.com; opan_terciarios@yahoo.com; formativa-proteccion@hotmail.com;</v>
          </cell>
          <cell r="N472" t="str">
            <v>SRD</v>
          </cell>
          <cell r="O472" t="str">
            <v>Internado</v>
          </cell>
          <cell r="P472"/>
          <cell r="Q472" t="str">
            <v>Consumo SPA</v>
          </cell>
          <cell r="R472"/>
          <cell r="S472" t="str">
            <v>25-18-2019-460</v>
          </cell>
          <cell r="T472">
            <v>49</v>
          </cell>
          <cell r="U472"/>
          <cell r="V472">
            <v>43815</v>
          </cell>
          <cell r="W472">
            <v>44134</v>
          </cell>
          <cell r="X472">
            <v>1613710502</v>
          </cell>
          <cell r="Y472" t="str">
            <v>Gloria Ernestina Rojas Lopez</v>
          </cell>
        </row>
        <row r="473">
          <cell r="B473" t="str">
            <v>25-47-472</v>
          </cell>
          <cell r="C473" t="str">
            <v>Cundinamarca</v>
          </cell>
          <cell r="D473" t="str">
            <v>Congregación religiosos terciarios capuchinos nuestra señora de los dolores</v>
          </cell>
          <cell r="E473" t="str">
            <v>860005068-3</v>
          </cell>
          <cell r="F473" t="str">
            <v>Padre Hector Anibal Gil Correa</v>
          </cell>
          <cell r="G473" t="str">
            <v>Ciudadela de la Niña</v>
          </cell>
          <cell r="H473" t="str">
            <v>Kilometro 24 vía Bogotá - Facatativá</v>
          </cell>
          <cell r="I473" t="str">
            <v>Madrid</v>
          </cell>
          <cell r="J473" t="str">
            <v>Facatativá</v>
          </cell>
          <cell r="K473" t="str">
            <v>4824694 - 6241981</v>
          </cell>
          <cell r="L473">
            <v>3102415975</v>
          </cell>
          <cell r="M473" t="str">
            <v>anavatu@gmail.com; opan_terciarios@yahoo.com; formativa-proteccion@hotmail.com;</v>
          </cell>
          <cell r="N473" t="str">
            <v>SRD</v>
          </cell>
          <cell r="O473" t="str">
            <v>Internado</v>
          </cell>
          <cell r="P473"/>
          <cell r="Q473" t="str">
            <v>Consumo SPA</v>
          </cell>
          <cell r="R473"/>
          <cell r="S473" t="str">
            <v>25-18-2019-460</v>
          </cell>
          <cell r="T473">
            <v>60</v>
          </cell>
          <cell r="U473"/>
          <cell r="V473"/>
          <cell r="W473"/>
          <cell r="X473"/>
          <cell r="Y473" t="str">
            <v>Gloria Ernestina Rojas Lopez</v>
          </cell>
        </row>
        <row r="474">
          <cell r="B474" t="str">
            <v>25-47-473</v>
          </cell>
          <cell r="C474" t="str">
            <v>Cundinamarca</v>
          </cell>
          <cell r="D474" t="str">
            <v>Congregación religiosos terciarios capuchinos nuestra señora de los dolores</v>
          </cell>
          <cell r="E474" t="str">
            <v>860005068-3</v>
          </cell>
          <cell r="F474" t="str">
            <v>Padre Hector Anibal Gil Correa</v>
          </cell>
          <cell r="G474" t="str">
            <v>-</v>
          </cell>
          <cell r="H474" t="str">
            <v>Kilometro 59 - Fusagasugá vía Bogotá - Girardot</v>
          </cell>
          <cell r="I474" t="str">
            <v>Fusagasugá</v>
          </cell>
          <cell r="J474" t="str">
            <v>Fusagasugá</v>
          </cell>
          <cell r="K474"/>
          <cell r="L474" t="str">
            <v>3002135574 - 3132359599</v>
          </cell>
          <cell r="M474" t="str">
            <v>anavatu@gmail.com; opan_terciarios@yahoo.com; formativa-proteccion@hotmail.com;</v>
          </cell>
          <cell r="N474" t="str">
            <v>SRD</v>
          </cell>
          <cell r="O474" t="str">
            <v>Internado</v>
          </cell>
          <cell r="P474"/>
          <cell r="Q474" t="str">
            <v>Vulneración</v>
          </cell>
          <cell r="R474"/>
          <cell r="S474" t="str">
            <v>25-18-2019-464</v>
          </cell>
          <cell r="T474">
            <v>110</v>
          </cell>
          <cell r="U474"/>
          <cell r="V474">
            <v>43815</v>
          </cell>
          <cell r="W474">
            <v>44134</v>
          </cell>
          <cell r="X474">
            <v>1628515185</v>
          </cell>
          <cell r="Y474" t="str">
            <v>Sandra Milena Vargas Varela</v>
          </cell>
        </row>
        <row r="475">
          <cell r="B475" t="str">
            <v>25-54-474</v>
          </cell>
          <cell r="C475" t="str">
            <v>Cundinamarca</v>
          </cell>
          <cell r="D475" t="str">
            <v>Corporación amor por Colombia</v>
          </cell>
          <cell r="E475" t="str">
            <v>830085547-2</v>
          </cell>
          <cell r="F475" t="str">
            <v>Magnolia Celis Torres</v>
          </cell>
          <cell r="G475" t="str">
            <v>-</v>
          </cell>
          <cell r="H475" t="str">
            <v>Carrera 6 No. 16-09 Barrio San Luis</v>
          </cell>
          <cell r="I475" t="str">
            <v>Soacha</v>
          </cell>
          <cell r="J475" t="str">
            <v>Soacha</v>
          </cell>
          <cell r="K475"/>
          <cell r="L475" t="str">
            <v>3105591673 - 3212539081 - 3002135288</v>
          </cell>
          <cell r="M475" t="str">
            <v>direccion@axc.com.co; cupos.cundinamarca@axc.com.co</v>
          </cell>
          <cell r="N475" t="str">
            <v>SRD</v>
          </cell>
          <cell r="O475" t="str">
            <v>Hogar sustituto entidad</v>
          </cell>
          <cell r="P475"/>
          <cell r="Q475" t="str">
            <v>Vulneración</v>
          </cell>
          <cell r="R475"/>
          <cell r="S475" t="str">
            <v>25-18-2019-465</v>
          </cell>
          <cell r="T475">
            <v>740</v>
          </cell>
          <cell r="U475"/>
          <cell r="V475">
            <v>43815</v>
          </cell>
          <cell r="W475">
            <v>44134</v>
          </cell>
          <cell r="X475">
            <v>9324013568</v>
          </cell>
          <cell r="Y475" t="str">
            <v>Nidia Milena Lozano Caldas</v>
          </cell>
        </row>
        <row r="476">
          <cell r="B476" t="str">
            <v>25-54-475</v>
          </cell>
          <cell r="C476" t="str">
            <v>Cundinamarca</v>
          </cell>
          <cell r="D476" t="str">
            <v>Corporación amor por Colombia</v>
          </cell>
          <cell r="E476" t="str">
            <v>830085547-2</v>
          </cell>
          <cell r="F476" t="str">
            <v>Magnolia Celis Torres</v>
          </cell>
          <cell r="G476" t="str">
            <v>-</v>
          </cell>
          <cell r="H476" t="str">
            <v>Carrera 20 No. 4A-42 Barrio Algarra II</v>
          </cell>
          <cell r="I476" t="str">
            <v>Zipaquirá</v>
          </cell>
          <cell r="J476" t="str">
            <v>Zipaquirá</v>
          </cell>
          <cell r="K476"/>
          <cell r="L476" t="str">
            <v>3105591673 - 3212539081 - 3002135288</v>
          </cell>
          <cell r="M476" t="str">
            <v>direccion@axc.com.co; cupos.cundinamarca@axc.com.co</v>
          </cell>
          <cell r="N476" t="str">
            <v>SRD</v>
          </cell>
          <cell r="O476" t="str">
            <v>Hogar sustituto entidad</v>
          </cell>
          <cell r="P476"/>
          <cell r="Q476" t="str">
            <v>Vulneración</v>
          </cell>
          <cell r="R476"/>
          <cell r="S476" t="str">
            <v>25-18-2019-465</v>
          </cell>
          <cell r="T476"/>
          <cell r="U476"/>
          <cell r="V476"/>
          <cell r="W476"/>
          <cell r="X476"/>
          <cell r="Y476" t="str">
            <v>Nidia Milena Lozano Caldas</v>
          </cell>
        </row>
        <row r="477">
          <cell r="B477" t="str">
            <v>25-54-476</v>
          </cell>
          <cell r="C477" t="str">
            <v>Cundinamarca</v>
          </cell>
          <cell r="D477" t="str">
            <v>Corporación amor por Colombia</v>
          </cell>
          <cell r="E477" t="str">
            <v>830085547-2</v>
          </cell>
          <cell r="F477" t="str">
            <v>Magnolia Celis Torres</v>
          </cell>
          <cell r="G477" t="str">
            <v>-</v>
          </cell>
          <cell r="H477" t="str">
            <v>Calle 8 No. 7A-20</v>
          </cell>
          <cell r="I477" t="str">
            <v>Facatativá</v>
          </cell>
          <cell r="J477" t="str">
            <v>Facatativá</v>
          </cell>
          <cell r="K477"/>
          <cell r="L477" t="str">
            <v>3105591673 - 3212539081 - 3002135288</v>
          </cell>
          <cell r="M477" t="str">
            <v>direccion@axc.com.co; cupos.cundinamarca@axc.com.co</v>
          </cell>
          <cell r="N477" t="str">
            <v>SRD</v>
          </cell>
          <cell r="O477" t="str">
            <v>Hogar sustituto entidad</v>
          </cell>
          <cell r="P477"/>
          <cell r="Q477" t="str">
            <v>Vulneración</v>
          </cell>
          <cell r="R477"/>
          <cell r="S477" t="str">
            <v>25-18-2019-465</v>
          </cell>
          <cell r="T477"/>
          <cell r="U477"/>
          <cell r="V477"/>
          <cell r="W477"/>
          <cell r="X477"/>
          <cell r="Y477" t="str">
            <v>Nidia Milena Lozano Caldas</v>
          </cell>
        </row>
        <row r="478">
          <cell r="B478" t="str">
            <v>25-120-477</v>
          </cell>
          <cell r="C478" t="str">
            <v>Cundinamarca</v>
          </cell>
          <cell r="D478" t="str">
            <v>Fundación familia entorno individuo - FEI</v>
          </cell>
          <cell r="E478" t="str">
            <v>900001876-4</v>
          </cell>
          <cell r="F478" t="str">
            <v>Jeisson Paul Cardona Garcia</v>
          </cell>
          <cell r="G478" t="str">
            <v>-</v>
          </cell>
          <cell r="H478" t="str">
            <v>Diagonal 58 Sur No. 29-18 Barrio Villa Ximena</v>
          </cell>
          <cell r="I478" t="str">
            <v>Bogotá, D.C.</v>
          </cell>
          <cell r="J478" t="str">
            <v>Regional</v>
          </cell>
          <cell r="K478"/>
          <cell r="L478">
            <v>3204735046</v>
          </cell>
          <cell r="M478" t="str">
            <v>g.financierabogotafei@gmail.com;</v>
          </cell>
          <cell r="N478" t="str">
            <v>SRPA</v>
          </cell>
          <cell r="O478" t="str">
            <v>Centro de atención especializada</v>
          </cell>
          <cell r="P478"/>
          <cell r="Q478" t="str">
            <v>SRPA</v>
          </cell>
          <cell r="R478"/>
          <cell r="S478" t="str">
            <v>25-18-2019-432</v>
          </cell>
          <cell r="T478">
            <v>45</v>
          </cell>
          <cell r="U478"/>
          <cell r="V478">
            <v>43815</v>
          </cell>
          <cell r="W478">
            <v>44134</v>
          </cell>
          <cell r="X478">
            <v>983253330</v>
          </cell>
          <cell r="Y478" t="str">
            <v>Carolina Ardila Baquero</v>
          </cell>
        </row>
        <row r="479">
          <cell r="B479" t="str">
            <v>25-120-478</v>
          </cell>
          <cell r="C479" t="str">
            <v>Cundinamarca</v>
          </cell>
          <cell r="D479" t="str">
            <v>Fundación familia entorno individuo - FEI</v>
          </cell>
          <cell r="E479" t="str">
            <v>900001876-4</v>
          </cell>
          <cell r="F479" t="str">
            <v>Jeisson Paul Cardona Garcia</v>
          </cell>
          <cell r="G479" t="str">
            <v>-</v>
          </cell>
          <cell r="H479" t="str">
            <v>Carrera 3 No. 59-08 Zona Industrial de Cazuca</v>
          </cell>
          <cell r="I479" t="str">
            <v>Soacha</v>
          </cell>
          <cell r="J479" t="str">
            <v>Soacha</v>
          </cell>
          <cell r="K479"/>
          <cell r="L479">
            <v>3204735046</v>
          </cell>
          <cell r="M479" t="str">
            <v>g.financierabogotafei@gmail.com;</v>
          </cell>
          <cell r="N479" t="str">
            <v>SRPA</v>
          </cell>
          <cell r="O479" t="str">
            <v>Centro transitorio</v>
          </cell>
          <cell r="P479"/>
          <cell r="Q479" t="str">
            <v>SRPA</v>
          </cell>
          <cell r="R479"/>
          <cell r="S479" t="str">
            <v>25-18-2019-433</v>
          </cell>
          <cell r="T479">
            <v>10</v>
          </cell>
          <cell r="U479"/>
          <cell r="V479">
            <v>43815</v>
          </cell>
          <cell r="W479">
            <v>44134</v>
          </cell>
          <cell r="X479">
            <v>203171450</v>
          </cell>
          <cell r="Y479" t="str">
            <v>Carolina Ardila Baquero</v>
          </cell>
        </row>
        <row r="480">
          <cell r="B480" t="str">
            <v>25-120-479</v>
          </cell>
          <cell r="C480" t="str">
            <v>Cundinamarca</v>
          </cell>
          <cell r="D480" t="str">
            <v>Fundación familia entorno individuo - FEI</v>
          </cell>
          <cell r="E480" t="str">
            <v>900001876-4</v>
          </cell>
          <cell r="F480" t="str">
            <v>Jeisson Paul Cardona Garcia</v>
          </cell>
          <cell r="G480" t="str">
            <v>-</v>
          </cell>
          <cell r="H480" t="str">
            <v>Carrera 13A No. 6-57</v>
          </cell>
          <cell r="I480" t="str">
            <v>Facatativá</v>
          </cell>
          <cell r="J480" t="str">
            <v>Facatativá</v>
          </cell>
          <cell r="K480"/>
          <cell r="L480">
            <v>3204735046</v>
          </cell>
          <cell r="M480" t="str">
            <v>g.financierabogotafei@gmail.com;</v>
          </cell>
          <cell r="N480" t="str">
            <v>SRPA</v>
          </cell>
          <cell r="O480" t="str">
            <v>Centro transitorio</v>
          </cell>
          <cell r="P480"/>
          <cell r="Q480" t="str">
            <v>SRPA</v>
          </cell>
          <cell r="R480"/>
          <cell r="S480" t="str">
            <v>25-18-2019-433</v>
          </cell>
          <cell r="T480">
            <v>6</v>
          </cell>
          <cell r="U480"/>
          <cell r="V480"/>
          <cell r="W480"/>
          <cell r="X480">
            <v>121902870</v>
          </cell>
          <cell r="Y480" t="str">
            <v>Carolina Ardila Baquero</v>
          </cell>
        </row>
        <row r="481">
          <cell r="B481" t="str">
            <v>25-120-480</v>
          </cell>
          <cell r="C481" t="str">
            <v>Cundinamarca</v>
          </cell>
          <cell r="D481" t="str">
            <v>Fundación familia entorno individuo - FEI</v>
          </cell>
          <cell r="E481" t="str">
            <v>900001876-4</v>
          </cell>
          <cell r="F481" t="str">
            <v>Jeisson Paul Cardona Garcia</v>
          </cell>
          <cell r="G481" t="str">
            <v>-</v>
          </cell>
          <cell r="H481" t="str">
            <v>Casa de Justicia - Barrio 1 de Enero</v>
          </cell>
          <cell r="I481" t="str">
            <v>Girardot</v>
          </cell>
          <cell r="J481" t="str">
            <v>Girardot</v>
          </cell>
          <cell r="K481"/>
          <cell r="L481">
            <v>3204735046</v>
          </cell>
          <cell r="M481" t="str">
            <v>g.financierabogotafei@gmail.com;</v>
          </cell>
          <cell r="N481" t="str">
            <v>SRPA</v>
          </cell>
          <cell r="O481" t="str">
            <v>Centro transitorio</v>
          </cell>
          <cell r="P481"/>
          <cell r="Q481" t="str">
            <v>SRPA</v>
          </cell>
          <cell r="R481"/>
          <cell r="S481" t="str">
            <v>25-18-2019-433</v>
          </cell>
          <cell r="T481">
            <v>6</v>
          </cell>
          <cell r="U481"/>
          <cell r="V481"/>
          <cell r="W481"/>
          <cell r="X481">
            <v>121902870</v>
          </cell>
          <cell r="Y481" t="str">
            <v>Carolina Ardila Baquero</v>
          </cell>
        </row>
        <row r="482">
          <cell r="B482" t="str">
            <v>25-120-481</v>
          </cell>
          <cell r="C482" t="str">
            <v>Cundinamarca</v>
          </cell>
          <cell r="D482" t="str">
            <v>Fundación familia entorno individuo - FEI</v>
          </cell>
          <cell r="E482" t="str">
            <v>900001876-4</v>
          </cell>
          <cell r="F482" t="str">
            <v>Jeisson Paul Cardona Garcia</v>
          </cell>
          <cell r="G482" t="str">
            <v>-</v>
          </cell>
          <cell r="H482" t="str">
            <v>Carrera 36 No. 8-460 Barrio La Paz</v>
          </cell>
          <cell r="I482" t="str">
            <v>Zipaquirá</v>
          </cell>
          <cell r="J482" t="str">
            <v>Zipaquirá</v>
          </cell>
          <cell r="K482"/>
          <cell r="L482">
            <v>3204735046</v>
          </cell>
          <cell r="M482" t="str">
            <v>g.financierabogotafei@gmail.com;</v>
          </cell>
          <cell r="N482" t="str">
            <v>SRPA</v>
          </cell>
          <cell r="O482" t="str">
            <v>Centro transitorio</v>
          </cell>
          <cell r="P482"/>
          <cell r="Q482" t="str">
            <v>SRPA</v>
          </cell>
          <cell r="R482"/>
          <cell r="S482" t="str">
            <v>25-18-2019-433</v>
          </cell>
          <cell r="T482">
            <v>4</v>
          </cell>
          <cell r="U482"/>
          <cell r="V482"/>
          <cell r="W482"/>
          <cell r="X482">
            <v>81268580</v>
          </cell>
          <cell r="Y482" t="str">
            <v>Carolina Ardila Baquero</v>
          </cell>
        </row>
        <row r="483">
          <cell r="B483" t="str">
            <v>25-120-482</v>
          </cell>
          <cell r="C483" t="str">
            <v>Cundinamarca</v>
          </cell>
          <cell r="D483" t="str">
            <v>Fundación familia entorno individuo - FEI</v>
          </cell>
          <cell r="E483" t="str">
            <v>900001876-4</v>
          </cell>
          <cell r="F483" t="str">
            <v>Jeisson Paul Cardona Garcia</v>
          </cell>
          <cell r="G483" t="str">
            <v>-</v>
          </cell>
          <cell r="H483" t="str">
            <v>Calle 13 No. 14-60 Piso 2</v>
          </cell>
          <cell r="I483" t="str">
            <v>Funza</v>
          </cell>
          <cell r="J483" t="str">
            <v>Facatativá</v>
          </cell>
          <cell r="K483"/>
          <cell r="L483">
            <v>3204735046</v>
          </cell>
          <cell r="M483" t="str">
            <v>g.financierabogotafei@gmail.com;</v>
          </cell>
          <cell r="N483" t="str">
            <v>SRPA</v>
          </cell>
          <cell r="O483" t="str">
            <v>Centro transitorio</v>
          </cell>
          <cell r="P483"/>
          <cell r="Q483" t="str">
            <v>SRPA</v>
          </cell>
          <cell r="R483"/>
          <cell r="S483" t="str">
            <v>25-18-2019-433</v>
          </cell>
          <cell r="T483">
            <v>4</v>
          </cell>
          <cell r="U483"/>
          <cell r="V483"/>
          <cell r="W483"/>
          <cell r="X483">
            <v>81268580</v>
          </cell>
          <cell r="Y483" t="str">
            <v>Carolina Ardila Baquero</v>
          </cell>
        </row>
        <row r="484">
          <cell r="B484" t="str">
            <v>25-225-483</v>
          </cell>
          <cell r="C484" t="str">
            <v>Cundinamarca</v>
          </cell>
          <cell r="D484" t="str">
            <v>Instituto psicoeducativo de Colombia - IPSICOL</v>
          </cell>
          <cell r="E484" t="str">
            <v>890983904-1</v>
          </cell>
          <cell r="F484" t="str">
            <v xml:space="preserve">Padre Oscar Manuel Betancur Arango
</v>
          </cell>
          <cell r="G484" t="str">
            <v>-</v>
          </cell>
          <cell r="H484" t="str">
            <v>Carrera 33 No. 58-22 Sur</v>
          </cell>
          <cell r="I484" t="str">
            <v>Bogotá, D.C.</v>
          </cell>
          <cell r="J484" t="str">
            <v>Regional</v>
          </cell>
          <cell r="K484">
            <v>2380373</v>
          </cell>
          <cell r="L484">
            <v>3152001166</v>
          </cell>
          <cell r="M484" t="str">
            <v>mercadeo.ipsicol@gmail.com;
ipsicolah@yahoo.com;</v>
          </cell>
          <cell r="N484" t="str">
            <v>SRPA</v>
          </cell>
          <cell r="O484" t="str">
            <v>Centro de internamiento preventivo</v>
          </cell>
          <cell r="P484"/>
          <cell r="Q484" t="str">
            <v>SRPA</v>
          </cell>
          <cell r="R484"/>
          <cell r="S484" t="str">
            <v>25-18-2019-438</v>
          </cell>
          <cell r="T484">
            <v>15</v>
          </cell>
          <cell r="U484"/>
          <cell r="V484">
            <v>43815</v>
          </cell>
          <cell r="W484">
            <v>44134</v>
          </cell>
          <cell r="X484">
            <v>327004462</v>
          </cell>
          <cell r="Y484" t="str">
            <v>Carolina Ardila Baquero</v>
          </cell>
        </row>
        <row r="485">
          <cell r="B485" t="str">
            <v>25-225-484</v>
          </cell>
          <cell r="C485" t="str">
            <v>Cundinamarca</v>
          </cell>
          <cell r="D485" t="str">
            <v>Instituto psicoeducativo de Colombia - IPSICOL</v>
          </cell>
          <cell r="E485" t="str">
            <v>890983904-1</v>
          </cell>
          <cell r="F485" t="str">
            <v xml:space="preserve">Padre Oscar Manuel Betancur Arango
</v>
          </cell>
          <cell r="G485" t="str">
            <v>-</v>
          </cell>
          <cell r="H485" t="str">
            <v>Carrera 51 No. 58-20 Sur</v>
          </cell>
          <cell r="I485" t="str">
            <v>Bogotá, D.C.</v>
          </cell>
          <cell r="J485" t="str">
            <v>Regional</v>
          </cell>
          <cell r="K485">
            <v>2380373</v>
          </cell>
          <cell r="L485">
            <v>3152001166</v>
          </cell>
          <cell r="M485" t="str">
            <v>mercadeo.ipsicol@gmail.com;
ipsicolah@yahoo.com;</v>
          </cell>
          <cell r="N485" t="str">
            <v>SRPA</v>
          </cell>
          <cell r="O485" t="str">
            <v>Centro de atención especializada</v>
          </cell>
          <cell r="P485"/>
          <cell r="Q485" t="str">
            <v>SRPA</v>
          </cell>
          <cell r="R485"/>
          <cell r="S485" t="str">
            <v>25-18-2019-439</v>
          </cell>
          <cell r="T485">
            <v>10</v>
          </cell>
          <cell r="U485"/>
          <cell r="V485">
            <v>43815</v>
          </cell>
          <cell r="W485">
            <v>44134</v>
          </cell>
          <cell r="X485">
            <v>218500740</v>
          </cell>
          <cell r="Y485" t="str">
            <v>Carolina Ardila Baquero</v>
          </cell>
        </row>
        <row r="486">
          <cell r="B486" t="str">
            <v>25-10-485</v>
          </cell>
          <cell r="C486" t="str">
            <v>Cundinamarca</v>
          </cell>
          <cell r="D486" t="str">
            <v>Asociación cristiana de jóvenes de Bogotá y Cundinamarca – ACJ YMCA</v>
          </cell>
          <cell r="E486" t="str">
            <v>860018862-1</v>
          </cell>
          <cell r="F486" t="str">
            <v>Gloria Cecilia Hidalgo Franco</v>
          </cell>
          <cell r="G486" t="str">
            <v>-</v>
          </cell>
          <cell r="H486" t="str">
            <v>Calle 6 No. 14-11 Barrio Algarra I</v>
          </cell>
          <cell r="I486" t="str">
            <v>Zipaquirá</v>
          </cell>
          <cell r="J486" t="str">
            <v>Zipaquirá</v>
          </cell>
          <cell r="K486" t="str">
            <v>2325449 - 8816806</v>
          </cell>
          <cell r="L486"/>
          <cell r="M486" t="str">
            <v>acj@ymcabogota.org;
contabilidad@ymcabogota.org;
subdireccion@ymcabogota.org;
bernardo.castro@ymcabogota.org;</v>
          </cell>
          <cell r="N486" t="str">
            <v>SRPA</v>
          </cell>
          <cell r="O486" t="str">
            <v>Libertad vigilada – asistida</v>
          </cell>
          <cell r="P486"/>
          <cell r="Q486" t="str">
            <v>SRPA</v>
          </cell>
          <cell r="R486"/>
          <cell r="S486" t="str">
            <v>25-18-2019-448</v>
          </cell>
          <cell r="T486">
            <v>41</v>
          </cell>
          <cell r="U486"/>
          <cell r="V486">
            <v>43815</v>
          </cell>
          <cell r="W486">
            <v>44134</v>
          </cell>
          <cell r="X486">
            <v>197783141</v>
          </cell>
          <cell r="Y486" t="str">
            <v>Yolima Galeano Galeano</v>
          </cell>
        </row>
        <row r="487">
          <cell r="B487" t="str">
            <v>25-10-486</v>
          </cell>
          <cell r="C487" t="str">
            <v>Cundinamarca</v>
          </cell>
          <cell r="D487" t="str">
            <v>Asociación cristiana de jóvenes de Bogotá y Cundinamarca – ACJ YMCA</v>
          </cell>
          <cell r="E487" t="str">
            <v>860018862-1</v>
          </cell>
          <cell r="F487" t="str">
            <v>Gloria Cecilia Hidalgo Franco</v>
          </cell>
          <cell r="G487" t="str">
            <v>-</v>
          </cell>
          <cell r="H487" t="str">
            <v>Calle 6 No. 14-11 Barrio Algarra I</v>
          </cell>
          <cell r="I487" t="str">
            <v>Zipaquirá</v>
          </cell>
          <cell r="J487" t="str">
            <v>Zipaquirá</v>
          </cell>
          <cell r="K487">
            <v>2325449</v>
          </cell>
          <cell r="L487">
            <v>8816806</v>
          </cell>
          <cell r="M487" t="str">
            <v>acj@ymcabogota.org;
contabilidad@ymcabogota.org;
subdireccion@ymcabogota.org;
bernardo.castro@ymcabogota.org;</v>
          </cell>
          <cell r="N487" t="str">
            <v>SRPA</v>
          </cell>
          <cell r="O487" t="str">
            <v>Semicerrado externado</v>
          </cell>
          <cell r="P487" t="str">
            <v>Media jornada</v>
          </cell>
          <cell r="Q487" t="str">
            <v>SRPA</v>
          </cell>
          <cell r="R487"/>
          <cell r="S487" t="str">
            <v>25-18-2019-450</v>
          </cell>
          <cell r="T487">
            <v>10</v>
          </cell>
          <cell r="U487"/>
          <cell r="V487">
            <v>43815</v>
          </cell>
          <cell r="W487">
            <v>44134</v>
          </cell>
          <cell r="X487">
            <v>57670140</v>
          </cell>
          <cell r="Y487" t="str">
            <v>Carolina Ardila Baquero</v>
          </cell>
        </row>
        <row r="488">
          <cell r="B488" t="str">
            <v>25-10-487</v>
          </cell>
          <cell r="C488" t="str">
            <v>Cundinamarca</v>
          </cell>
          <cell r="D488" t="str">
            <v>Asociación cristiana de jóvenes de Bogotá y Cundinamarca – ACJ YMCA</v>
          </cell>
          <cell r="E488" t="str">
            <v>860018862-1</v>
          </cell>
          <cell r="F488" t="str">
            <v>Gloria Cecilia Hidalgo Franco</v>
          </cell>
          <cell r="G488" t="str">
            <v>-</v>
          </cell>
          <cell r="H488" t="str">
            <v>Calle 19 No. 10-74 Barrio Sucre</v>
          </cell>
          <cell r="I488" t="str">
            <v>Girardot</v>
          </cell>
          <cell r="J488" t="str">
            <v>Girardot</v>
          </cell>
          <cell r="K488">
            <v>2325449</v>
          </cell>
          <cell r="L488">
            <v>8816806</v>
          </cell>
          <cell r="M488" t="str">
            <v>acj@ymcabogota.org;
contabilidad@ymcabogota.org;
subdireccion@ymcabogota.org;
bernardo.castro@ymcabogota.org;</v>
          </cell>
          <cell r="N488" t="str">
            <v>SRPA</v>
          </cell>
          <cell r="O488" t="str">
            <v>Semicerrado externado</v>
          </cell>
          <cell r="P488" t="str">
            <v>Media jornada</v>
          </cell>
          <cell r="Q488" t="str">
            <v>SRPA</v>
          </cell>
          <cell r="R488"/>
          <cell r="S488" t="str">
            <v>25-18-2019-450</v>
          </cell>
          <cell r="T488">
            <v>10</v>
          </cell>
          <cell r="U488"/>
          <cell r="V488"/>
          <cell r="W488"/>
          <cell r="X488">
            <v>57670140</v>
          </cell>
          <cell r="Y488" t="str">
            <v>Carolina Ardila Baquero</v>
          </cell>
        </row>
        <row r="489">
          <cell r="B489" t="str">
            <v>25-10-488</v>
          </cell>
          <cell r="C489" t="str">
            <v>Cundinamarca</v>
          </cell>
          <cell r="D489" t="str">
            <v>Asociación cristiana de jóvenes de Bogotá y Cundinamarca – ACJ YMCA</v>
          </cell>
          <cell r="E489" t="str">
            <v>860018862-1</v>
          </cell>
          <cell r="F489" t="str">
            <v>Gloria Cecilia Hidalgo Franco</v>
          </cell>
          <cell r="G489" t="str">
            <v>-</v>
          </cell>
          <cell r="H489" t="str">
            <v>Carrera 31B No. 1H-68 Barrio Santa Matilde</v>
          </cell>
          <cell r="I489" t="str">
            <v>Bogotá, D.C.</v>
          </cell>
          <cell r="J489" t="str">
            <v>Regional</v>
          </cell>
          <cell r="K489" t="str">
            <v>2325449 - 8816806</v>
          </cell>
          <cell r="L489"/>
          <cell r="M489" t="str">
            <v>acj@ymcabogota.org;
contabilidad@ymcabogota.org;
subdireccion@ymcabogota.org;
bernardo.castro@ymcabogota.org;</v>
          </cell>
          <cell r="N489" t="str">
            <v>SRPA</v>
          </cell>
          <cell r="O489" t="str">
            <v>Prestación de servicios sociales a la comunidad</v>
          </cell>
          <cell r="P489"/>
          <cell r="Q489" t="str">
            <v>SRPA</v>
          </cell>
          <cell r="R489"/>
          <cell r="S489" t="str">
            <v>25-18-2019-451</v>
          </cell>
          <cell r="T489">
            <v>20</v>
          </cell>
          <cell r="U489"/>
          <cell r="V489">
            <v>43815</v>
          </cell>
          <cell r="W489">
            <v>44134</v>
          </cell>
          <cell r="X489">
            <v>65896760</v>
          </cell>
          <cell r="Y489" t="str">
            <v>Gloria Ernestina Rojas Lopez</v>
          </cell>
        </row>
        <row r="490">
          <cell r="B490" t="str">
            <v>25-47-489</v>
          </cell>
          <cell r="C490" t="str">
            <v>Cundinamarca</v>
          </cell>
          <cell r="D490" t="str">
            <v>Congregación religiosos terciarios capuchinos nuestra señora de los dolores</v>
          </cell>
          <cell r="E490" t="str">
            <v>860005068-3</v>
          </cell>
          <cell r="F490" t="str">
            <v>Padre Hector Anibal Gil Correa</v>
          </cell>
          <cell r="G490" t="str">
            <v>-</v>
          </cell>
          <cell r="H490" t="str">
            <v>Carrera 6 No. 17-40</v>
          </cell>
          <cell r="I490" t="str">
            <v>Soacha</v>
          </cell>
          <cell r="J490" t="str">
            <v>Soacha</v>
          </cell>
          <cell r="K490">
            <v>7813638</v>
          </cell>
          <cell r="L490"/>
          <cell r="M490" t="str">
            <v>anavatu@gmail.com; opan_terciarios@yahoo.com; formativa-proteccion@hotmail.com;</v>
          </cell>
          <cell r="N490" t="str">
            <v>SRPA</v>
          </cell>
          <cell r="O490" t="str">
            <v>Libertad vigilada – asistida</v>
          </cell>
          <cell r="P490"/>
          <cell r="Q490" t="str">
            <v>SRPA</v>
          </cell>
          <cell r="R490"/>
          <cell r="S490" t="str">
            <v>25-18-2019-456</v>
          </cell>
          <cell r="T490">
            <v>40</v>
          </cell>
          <cell r="U490"/>
          <cell r="V490">
            <v>43815</v>
          </cell>
          <cell r="W490">
            <v>44134</v>
          </cell>
          <cell r="X490">
            <v>191339180</v>
          </cell>
          <cell r="Y490" t="str">
            <v>Giana Lizzet Beltran Torres</v>
          </cell>
        </row>
        <row r="491">
          <cell r="B491" t="str">
            <v>25-47-490</v>
          </cell>
          <cell r="C491" t="str">
            <v>Cundinamarca</v>
          </cell>
          <cell r="D491" t="str">
            <v>Congregación religiosos terciarios capuchinos nuestra señora de los dolores</v>
          </cell>
          <cell r="E491" t="str">
            <v>860005068-3</v>
          </cell>
          <cell r="F491" t="str">
            <v>Padre Hector Anibal Gil Correa</v>
          </cell>
          <cell r="G491" t="str">
            <v>-</v>
          </cell>
          <cell r="H491" t="str">
            <v>Kilometro 2 vía Tabío</v>
          </cell>
          <cell r="I491" t="str">
            <v>Cajicá</v>
          </cell>
          <cell r="J491" t="str">
            <v>Zipaquirá</v>
          </cell>
          <cell r="K491" t="str">
            <v>8662592 - 8860281</v>
          </cell>
          <cell r="L491">
            <v>3113677108</v>
          </cell>
          <cell r="M491" t="str">
            <v>anavatu@gmail.com; opan_terciarios@yahoo.com; formativa-proteccion@hotmail.com;</v>
          </cell>
          <cell r="N491" t="str">
            <v>SRPA</v>
          </cell>
          <cell r="O491" t="str">
            <v>Internado RAJ</v>
          </cell>
          <cell r="P491"/>
          <cell r="Q491" t="str">
            <v>RAJ</v>
          </cell>
          <cell r="R491"/>
          <cell r="S491" t="str">
            <v>25-18-2019-457</v>
          </cell>
          <cell r="T491">
            <v>60</v>
          </cell>
          <cell r="U491"/>
          <cell r="V491">
            <v>43815</v>
          </cell>
          <cell r="W491">
            <v>44134</v>
          </cell>
          <cell r="X491">
            <v>1015501530</v>
          </cell>
          <cell r="Y491" t="str">
            <v>Nancy Torres Perez</v>
          </cell>
        </row>
        <row r="492">
          <cell r="B492" t="str">
            <v>25-47-491</v>
          </cell>
          <cell r="C492" t="str">
            <v>Cundinamarca</v>
          </cell>
          <cell r="D492" t="str">
            <v>Congregación religiosos terciarios capuchinos nuestra señora de los dolores</v>
          </cell>
          <cell r="E492" t="str">
            <v>860005068-3</v>
          </cell>
          <cell r="F492" t="str">
            <v>Padre Hector Anibal Gil Correa</v>
          </cell>
          <cell r="G492" t="str">
            <v>-</v>
          </cell>
          <cell r="H492" t="str">
            <v>Carrera 6 No. 17-40</v>
          </cell>
          <cell r="I492" t="str">
            <v>Soacha</v>
          </cell>
          <cell r="J492" t="str">
            <v>Soacha</v>
          </cell>
          <cell r="K492">
            <v>7813638</v>
          </cell>
          <cell r="L492"/>
          <cell r="M492" t="str">
            <v>anavatu@gmail.com; opan_terciarios@yahoo.com; formativa-proteccion@hotmail.com;</v>
          </cell>
          <cell r="N492" t="str">
            <v>SRPA</v>
          </cell>
          <cell r="O492" t="str">
            <v>Semicerrado externado</v>
          </cell>
          <cell r="P492" t="str">
            <v>Media jornada</v>
          </cell>
          <cell r="Q492" t="str">
            <v>SRPA</v>
          </cell>
          <cell r="R492"/>
          <cell r="S492" t="str">
            <v>25-18-2019-459</v>
          </cell>
          <cell r="T492">
            <v>30</v>
          </cell>
          <cell r="U492"/>
          <cell r="V492">
            <v>43815</v>
          </cell>
          <cell r="W492">
            <v>44134</v>
          </cell>
          <cell r="X492">
            <v>173010420</v>
          </cell>
          <cell r="Y492" t="str">
            <v>Giana Lizzet Beltran Torres</v>
          </cell>
        </row>
        <row r="493">
          <cell r="B493" t="str">
            <v>25-47-492</v>
          </cell>
          <cell r="C493" t="str">
            <v>Cundinamarca</v>
          </cell>
          <cell r="D493" t="str">
            <v>Congregación religiosos terciarios capuchinos nuestra señora de los dolores</v>
          </cell>
          <cell r="E493" t="str">
            <v>860005068-3</v>
          </cell>
          <cell r="F493" t="str">
            <v>Padre Hector Anibal Gil Correa</v>
          </cell>
          <cell r="G493" t="str">
            <v>-</v>
          </cell>
          <cell r="H493" t="str">
            <v>Carrera 6 No. 17-40</v>
          </cell>
          <cell r="I493" t="str">
            <v>Soacha</v>
          </cell>
          <cell r="J493" t="str">
            <v>Soacha</v>
          </cell>
          <cell r="K493">
            <v>7813638</v>
          </cell>
          <cell r="L493"/>
          <cell r="M493" t="str">
            <v>anavatu@gmail.com; opan_terciarios@yahoo.com; formativa-proteccion@hotmail.com;</v>
          </cell>
          <cell r="N493" t="str">
            <v>SRPA</v>
          </cell>
          <cell r="O493" t="str">
            <v>Semicerrado externado</v>
          </cell>
          <cell r="P493" t="str">
            <v>Jornada completa</v>
          </cell>
          <cell r="Q493" t="str">
            <v>SRPA</v>
          </cell>
          <cell r="R493"/>
          <cell r="S493" t="str">
            <v>25-18-2019-461</v>
          </cell>
          <cell r="T493">
            <v>30</v>
          </cell>
          <cell r="U493"/>
          <cell r="V493">
            <v>43815</v>
          </cell>
          <cell r="W493">
            <v>44134</v>
          </cell>
          <cell r="X493">
            <v>293238675</v>
          </cell>
          <cell r="Y493" t="str">
            <v>Giana Lizzet Beltran Torres</v>
          </cell>
        </row>
        <row r="494">
          <cell r="B494" t="str">
            <v>25-47-493</v>
          </cell>
          <cell r="C494" t="str">
            <v>Cundinamarca</v>
          </cell>
          <cell r="D494" t="str">
            <v>Congregación religiosos terciarios capuchinos nuestra señora de los dolores</v>
          </cell>
          <cell r="E494" t="str">
            <v>860005068-3</v>
          </cell>
          <cell r="F494" t="str">
            <v>Padre Hector Anibal Gil Correa</v>
          </cell>
          <cell r="G494" t="str">
            <v>-</v>
          </cell>
          <cell r="H494" t="str">
            <v>Kilometro 2 vía Tabío</v>
          </cell>
          <cell r="I494" t="str">
            <v>Cajicá</v>
          </cell>
          <cell r="J494" t="str">
            <v>Zipaquirá</v>
          </cell>
          <cell r="K494" t="str">
            <v>8662592 - 8860281</v>
          </cell>
          <cell r="L494">
            <v>3113677108</v>
          </cell>
          <cell r="M494" t="str">
            <v>anavatu@gmail.com; opan_terciarios@yahoo.com; formativa-proteccion@hotmail.com;</v>
          </cell>
          <cell r="N494" t="str">
            <v>SRPA</v>
          </cell>
          <cell r="O494" t="str">
            <v>Semicerrado internado</v>
          </cell>
          <cell r="P494"/>
          <cell r="Q494" t="str">
            <v>SRPA</v>
          </cell>
          <cell r="R494"/>
          <cell r="S494" t="str">
            <v>25-18-2019-462</v>
          </cell>
          <cell r="T494">
            <v>45</v>
          </cell>
          <cell r="U494"/>
          <cell r="V494">
            <v>43815</v>
          </cell>
          <cell r="W494">
            <v>44134</v>
          </cell>
          <cell r="X494">
            <v>775691348</v>
          </cell>
          <cell r="Y494" t="str">
            <v>Nancy Torres Perez</v>
          </cell>
        </row>
        <row r="495">
          <cell r="B495" t="str">
            <v>25-47-494</v>
          </cell>
          <cell r="C495" t="str">
            <v>Cundinamarca</v>
          </cell>
          <cell r="D495" t="str">
            <v>Congregación religiosos terciarios capuchinos nuestra señora de los dolores</v>
          </cell>
          <cell r="E495" t="str">
            <v>860005068-3</v>
          </cell>
          <cell r="F495" t="str">
            <v>Padre Hector Anibal Gil Correa</v>
          </cell>
          <cell r="G495" t="str">
            <v>-</v>
          </cell>
          <cell r="H495" t="str">
            <v>Carrera 6 No. 17-40</v>
          </cell>
          <cell r="I495" t="str">
            <v>Soacha</v>
          </cell>
          <cell r="J495" t="str">
            <v>Soacha</v>
          </cell>
          <cell r="K495">
            <v>7813638</v>
          </cell>
          <cell r="L495"/>
          <cell r="M495" t="str">
            <v>anavatu@gmail.com; opan_terciarios@yahoo.com; formativa-proteccion@hotmail.com;</v>
          </cell>
          <cell r="N495" t="str">
            <v>SRPA</v>
          </cell>
          <cell r="O495" t="str">
            <v>Externado RAJ</v>
          </cell>
          <cell r="P495" t="str">
            <v>Media jornada</v>
          </cell>
          <cell r="Q495" t="str">
            <v>RAJ</v>
          </cell>
          <cell r="R495"/>
          <cell r="S495" t="str">
            <v>25-18-2019-463</v>
          </cell>
          <cell r="T495">
            <v>30</v>
          </cell>
          <cell r="U495"/>
          <cell r="V495">
            <v>43815</v>
          </cell>
          <cell r="W495">
            <v>44134</v>
          </cell>
          <cell r="X495">
            <v>169873020</v>
          </cell>
          <cell r="Y495" t="str">
            <v>Giana Lizzet Beltran Torres</v>
          </cell>
        </row>
        <row r="496">
          <cell r="B496" t="str">
            <v>25-10-495</v>
          </cell>
          <cell r="C496" t="str">
            <v>Cundinamarca</v>
          </cell>
          <cell r="D496" t="str">
            <v>Asociación cristiana de jóvenes de Bogotá y Cundinamarca – ACJ YMCA</v>
          </cell>
          <cell r="E496" t="str">
            <v>860018862-1</v>
          </cell>
          <cell r="F496" t="str">
            <v>Gloria Cecilia Hidalgo Franco</v>
          </cell>
          <cell r="G496" t="str">
            <v>-</v>
          </cell>
          <cell r="H496" t="str">
            <v>Calle 6 No. 14-11 Barrio Algarra I</v>
          </cell>
          <cell r="I496" t="str">
            <v>Zipaquirá</v>
          </cell>
          <cell r="J496" t="str">
            <v>Zipaquirá</v>
          </cell>
          <cell r="K496" t="str">
            <v>2325449 - 8816806</v>
          </cell>
          <cell r="L496"/>
          <cell r="M496" t="str">
            <v>acj@ymcabogota.org;
contabilidad@ymcabogota.org;
subdireccion@ymcabogota.org;
bernardo.castro@ymcabogota.org;</v>
          </cell>
          <cell r="N496" t="str">
            <v>SRPA</v>
          </cell>
          <cell r="O496" t="str">
            <v>Externado RAJ</v>
          </cell>
          <cell r="P496" t="str">
            <v>Media jornada</v>
          </cell>
          <cell r="Q496" t="str">
            <v>RAJ</v>
          </cell>
          <cell r="R496"/>
          <cell r="S496" t="str">
            <v>25-18-2019-466</v>
          </cell>
          <cell r="T496">
            <v>20</v>
          </cell>
          <cell r="U496"/>
          <cell r="V496">
            <v>43815</v>
          </cell>
          <cell r="W496">
            <v>44134</v>
          </cell>
          <cell r="X496">
            <v>113248680</v>
          </cell>
          <cell r="Y496" t="str">
            <v>Yolima Galeano Galeano</v>
          </cell>
        </row>
        <row r="497">
          <cell r="B497" t="str">
            <v>95-241-496</v>
          </cell>
          <cell r="C497" t="str">
            <v>Guaviare</v>
          </cell>
          <cell r="D497" t="str">
            <v>Secretariado diocesano de pastoral social caritas Guaviare</v>
          </cell>
          <cell r="E497" t="str">
            <v>822004039-7</v>
          </cell>
          <cell r="F497" t="str">
            <v>Henry Cardenas Rojas</v>
          </cell>
          <cell r="G497" t="str">
            <v>-</v>
          </cell>
          <cell r="H497" t="str">
            <v>Calle 18 No. 27-36</v>
          </cell>
          <cell r="I497" t="str">
            <v>San José Del Guaviare</v>
          </cell>
          <cell r="J497" t="str">
            <v>San José Del Guaviare</v>
          </cell>
          <cell r="K497">
            <v>5840428</v>
          </cell>
          <cell r="L497">
            <v>3115986229</v>
          </cell>
          <cell r="M497" t="str">
            <v>spsguaviare@gmail.com</v>
          </cell>
          <cell r="N497" t="str">
            <v>SRPA</v>
          </cell>
          <cell r="O497" t="str">
            <v>Centro Transitorio</v>
          </cell>
          <cell r="P497"/>
          <cell r="Q497" t="str">
            <v>SRPA</v>
          </cell>
          <cell r="R497"/>
          <cell r="S497" t="str">
            <v>95-0085-2019</v>
          </cell>
          <cell r="T497">
            <v>2</v>
          </cell>
          <cell r="U497"/>
          <cell r="V497">
            <v>43817</v>
          </cell>
          <cell r="W497">
            <v>44135</v>
          </cell>
          <cell r="X497">
            <v>40634290</v>
          </cell>
          <cell r="Y497" t="str">
            <v>Solmara del Carmen Herrera Garcia</v>
          </cell>
        </row>
        <row r="498">
          <cell r="B498" t="str">
            <v>95-241-497</v>
          </cell>
          <cell r="C498" t="str">
            <v>Guaviare</v>
          </cell>
          <cell r="D498" t="str">
            <v>Secretariado diocesano de pastoral social caritas Guaviare</v>
          </cell>
          <cell r="E498" t="str">
            <v>822004039-7</v>
          </cell>
          <cell r="F498" t="str">
            <v>Henry Cardenas Rojas</v>
          </cell>
          <cell r="G498" t="str">
            <v>-</v>
          </cell>
          <cell r="H498" t="str">
            <v>Calle 18 No. 27-36</v>
          </cell>
          <cell r="I498" t="str">
            <v>San José Del Guaviare</v>
          </cell>
          <cell r="J498" t="str">
            <v>San José Del Guaviare</v>
          </cell>
          <cell r="K498">
            <v>5840428</v>
          </cell>
          <cell r="L498">
            <v>3115986229</v>
          </cell>
          <cell r="M498" t="str">
            <v>spsguaviare@gmail.com</v>
          </cell>
          <cell r="N498" t="str">
            <v>SRPA</v>
          </cell>
          <cell r="O498" t="str">
            <v>Centro de internamiento preventivo</v>
          </cell>
          <cell r="P498"/>
          <cell r="Q498" t="str">
            <v>SRPA</v>
          </cell>
          <cell r="R498"/>
          <cell r="S498" t="str">
            <v>95-0086-2019</v>
          </cell>
          <cell r="T498">
            <v>2</v>
          </cell>
          <cell r="U498"/>
          <cell r="V498">
            <v>43817</v>
          </cell>
          <cell r="W498">
            <v>44135</v>
          </cell>
          <cell r="X498">
            <v>43600595</v>
          </cell>
          <cell r="Y498" t="str">
            <v>Solmara del Carmen Herrera Garcia</v>
          </cell>
        </row>
        <row r="499">
          <cell r="B499" t="str">
            <v>95-241-498</v>
          </cell>
          <cell r="C499" t="str">
            <v>Guaviare</v>
          </cell>
          <cell r="D499" t="str">
            <v>Secretariado diocesano de pastoral social caritas Guaviare</v>
          </cell>
          <cell r="E499" t="str">
            <v>822004039-7</v>
          </cell>
          <cell r="F499" t="str">
            <v>Henry Cardenas Rojas</v>
          </cell>
          <cell r="G499" t="str">
            <v>-</v>
          </cell>
          <cell r="H499" t="str">
            <v>Calle 18 No. 27-36</v>
          </cell>
          <cell r="I499" t="str">
            <v>San José Del Guaviare</v>
          </cell>
          <cell r="J499" t="str">
            <v>San José Del Guaviare</v>
          </cell>
          <cell r="K499">
            <v>5840428</v>
          </cell>
          <cell r="L499">
            <v>3115986229</v>
          </cell>
          <cell r="M499" t="str">
            <v>spsguaviare@gmail.com</v>
          </cell>
          <cell r="N499" t="str">
            <v>SRPA</v>
          </cell>
          <cell r="O499" t="str">
            <v>Semicerrado externado</v>
          </cell>
          <cell r="P499" t="str">
            <v>Jornada completa</v>
          </cell>
          <cell r="Q499" t="str">
            <v>SRPA</v>
          </cell>
          <cell r="R499"/>
          <cell r="S499" t="str">
            <v>95-0086-2019</v>
          </cell>
          <cell r="T499">
            <v>3</v>
          </cell>
          <cell r="U499"/>
          <cell r="V499"/>
          <cell r="W499"/>
          <cell r="X499">
            <v>29323868</v>
          </cell>
          <cell r="Y499" t="str">
            <v>Solmara del Carmen Herrera Garcia</v>
          </cell>
        </row>
        <row r="500">
          <cell r="B500" t="str">
            <v>95-241-499</v>
          </cell>
          <cell r="C500" t="str">
            <v>Guaviare</v>
          </cell>
          <cell r="D500" t="str">
            <v>Secretariado diocesano de pastoral social caritas Guaviare</v>
          </cell>
          <cell r="E500" t="str">
            <v>822004039-7</v>
          </cell>
          <cell r="F500" t="str">
            <v>Henry Cardenas Rojas</v>
          </cell>
          <cell r="G500" t="str">
            <v>-</v>
          </cell>
          <cell r="H500" t="str">
            <v>Calle 18 No. 27-36</v>
          </cell>
          <cell r="I500" t="str">
            <v>San José Del Guaviare</v>
          </cell>
          <cell r="J500" t="str">
            <v>San José Del Guaviare</v>
          </cell>
          <cell r="K500">
            <v>5840428</v>
          </cell>
          <cell r="L500">
            <v>3115986229</v>
          </cell>
          <cell r="M500" t="str">
            <v>spsguaviare@gmail.com</v>
          </cell>
          <cell r="N500" t="str">
            <v>SRPA</v>
          </cell>
          <cell r="O500" t="str">
            <v>Semicerrado externado</v>
          </cell>
          <cell r="P500" t="str">
            <v>Media jornada</v>
          </cell>
          <cell r="Q500" t="str">
            <v>SRPA</v>
          </cell>
          <cell r="R500"/>
          <cell r="S500" t="str">
            <v>95-0086-2019</v>
          </cell>
          <cell r="T500">
            <v>5</v>
          </cell>
          <cell r="U500"/>
          <cell r="V500"/>
          <cell r="W500"/>
          <cell r="X500">
            <v>28835070</v>
          </cell>
          <cell r="Y500" t="str">
            <v>Solmara del Carmen Herrera Garcia</v>
          </cell>
        </row>
        <row r="501">
          <cell r="B501" t="str">
            <v>95-241-500</v>
          </cell>
          <cell r="C501" t="str">
            <v>Guaviare</v>
          </cell>
          <cell r="D501" t="str">
            <v>Secretariado diocesano de pastoral social caritas Guaviare</v>
          </cell>
          <cell r="E501" t="str">
            <v>822004039-7</v>
          </cell>
          <cell r="F501" t="str">
            <v>Henry Cardenas Rojas</v>
          </cell>
          <cell r="G501" t="str">
            <v>-</v>
          </cell>
          <cell r="H501" t="str">
            <v>Calle 18 No. 27-36</v>
          </cell>
          <cell r="I501" t="str">
            <v>San José Del Guaviare</v>
          </cell>
          <cell r="J501" t="str">
            <v>San José Del Guaviare</v>
          </cell>
          <cell r="K501">
            <v>5840428</v>
          </cell>
          <cell r="L501">
            <v>3115986229</v>
          </cell>
          <cell r="M501" t="str">
            <v>spsguaviare@gmail.com</v>
          </cell>
          <cell r="N501" t="str">
            <v>SRPA</v>
          </cell>
          <cell r="O501" t="str">
            <v>Libertad Vigilada – Asistida</v>
          </cell>
          <cell r="P501"/>
          <cell r="Q501" t="str">
            <v>SRPA</v>
          </cell>
          <cell r="R501"/>
          <cell r="S501" t="str">
            <v>95-0086-2019</v>
          </cell>
          <cell r="T501">
            <v>6</v>
          </cell>
          <cell r="U501"/>
          <cell r="V501"/>
          <cell r="W501"/>
          <cell r="X501">
            <v>28700877</v>
          </cell>
          <cell r="Y501" t="str">
            <v>Solmara del Carmen Herrera Garcia</v>
          </cell>
        </row>
        <row r="502">
          <cell r="B502" t="str">
            <v>95-241-501</v>
          </cell>
          <cell r="C502" t="str">
            <v>Guaviare</v>
          </cell>
          <cell r="D502" t="str">
            <v>Secretariado diocesano de pastoral social caritas Guaviare</v>
          </cell>
          <cell r="E502" t="str">
            <v>822004039-7</v>
          </cell>
          <cell r="F502" t="str">
            <v>Henry Cardenas Rojas</v>
          </cell>
          <cell r="G502" t="str">
            <v>-</v>
          </cell>
          <cell r="H502" t="str">
            <v>Calle 18 No. 27-36</v>
          </cell>
          <cell r="I502" t="str">
            <v>San José Del Guaviare</v>
          </cell>
          <cell r="J502" t="str">
            <v>San José Del Guaviare</v>
          </cell>
          <cell r="K502">
            <v>5840428</v>
          </cell>
          <cell r="L502">
            <v>3115986229</v>
          </cell>
          <cell r="M502" t="str">
            <v>spsguaviare@gmail.com</v>
          </cell>
          <cell r="N502" t="str">
            <v>SRPA</v>
          </cell>
          <cell r="O502" t="str">
            <v>Prestación de servicios sociales a la comunidad</v>
          </cell>
          <cell r="P502"/>
          <cell r="Q502" t="str">
            <v>SRPA</v>
          </cell>
          <cell r="R502"/>
          <cell r="S502" t="str">
            <v>95-0086-2019</v>
          </cell>
          <cell r="T502">
            <v>3</v>
          </cell>
          <cell r="U502"/>
          <cell r="V502"/>
          <cell r="W502"/>
          <cell r="X502">
            <v>9884514</v>
          </cell>
          <cell r="Y502" t="str">
            <v>Solmara del Carmen Herrera Garcia</v>
          </cell>
        </row>
        <row r="503">
          <cell r="B503" t="str">
            <v>41-82-502</v>
          </cell>
          <cell r="C503" t="str">
            <v>Huila</v>
          </cell>
          <cell r="D503" t="str">
            <v>Fondo de protección infantil - Albergue infantil Mercedes Perdomo de Liévano</v>
          </cell>
          <cell r="E503" t="str">
            <v>891180034-4</v>
          </cell>
          <cell r="F503" t="str">
            <v>Cecilia Lara De Garcia</v>
          </cell>
          <cell r="G503" t="str">
            <v>-</v>
          </cell>
          <cell r="H503" t="str">
            <v>Carrera 3 No. 21-15 Barrio los Samanes</v>
          </cell>
          <cell r="I503" t="str">
            <v>Neiva</v>
          </cell>
          <cell r="J503" t="str">
            <v>Neiva</v>
          </cell>
          <cell r="K503">
            <v>8710148</v>
          </cell>
          <cell r="L503"/>
          <cell r="M503" t="str">
            <v>albergueinfantilmpl@hotmail.com;coorinternadoalbergueinfantil@gmail.com</v>
          </cell>
          <cell r="N503" t="str">
            <v>SRD</v>
          </cell>
          <cell r="O503" t="str">
            <v>Externado</v>
          </cell>
          <cell r="P503" t="str">
            <v>Media jornada</v>
          </cell>
          <cell r="Q503" t="str">
            <v>Vulneración</v>
          </cell>
          <cell r="R503"/>
          <cell r="S503">
            <v>258</v>
          </cell>
          <cell r="T503">
            <v>18</v>
          </cell>
          <cell r="U503"/>
          <cell r="V503">
            <v>43815</v>
          </cell>
          <cell r="W503">
            <v>44135</v>
          </cell>
          <cell r="X503">
            <v>97387722</v>
          </cell>
          <cell r="Y503" t="str">
            <v>Diana Yuvely Sanchez Cruz</v>
          </cell>
        </row>
        <row r="504">
          <cell r="B504" t="str">
            <v>41-82-503</v>
          </cell>
          <cell r="C504" t="str">
            <v>Huila</v>
          </cell>
          <cell r="D504" t="str">
            <v>Fondo de protección infantil - Albergue infantil Mercedes Perdomo de Liévano</v>
          </cell>
          <cell r="E504" t="str">
            <v>891180034-4</v>
          </cell>
          <cell r="F504" t="str">
            <v>Cecilia Lara De Garcia</v>
          </cell>
          <cell r="G504" t="str">
            <v>-</v>
          </cell>
          <cell r="H504" t="str">
            <v>Carrera 3 No. 21-15 Barrio los Samanes</v>
          </cell>
          <cell r="I504" t="str">
            <v>Neiva</v>
          </cell>
          <cell r="J504" t="str">
            <v>Neiva</v>
          </cell>
          <cell r="K504">
            <v>8710148</v>
          </cell>
          <cell r="L504"/>
          <cell r="M504" t="str">
            <v>albergueinfantilmpl@hotmail.com;coorinternadoalbergueinfantil@gmail.com</v>
          </cell>
          <cell r="N504" t="str">
            <v>SRD</v>
          </cell>
          <cell r="O504" t="str">
            <v>Internado</v>
          </cell>
          <cell r="P504"/>
          <cell r="Q504" t="str">
            <v>Vulneración</v>
          </cell>
          <cell r="R504"/>
          <cell r="S504">
            <v>259</v>
          </cell>
          <cell r="T504">
            <v>22</v>
          </cell>
          <cell r="U504"/>
          <cell r="V504">
            <v>43815</v>
          </cell>
          <cell r="W504">
            <v>44135</v>
          </cell>
          <cell r="X504">
            <v>325703037</v>
          </cell>
          <cell r="Y504" t="str">
            <v>Diana Yuvely Sanchez Cruz</v>
          </cell>
        </row>
        <row r="505">
          <cell r="B505" t="str">
            <v>41-82-504</v>
          </cell>
          <cell r="C505" t="str">
            <v>Huila</v>
          </cell>
          <cell r="D505" t="str">
            <v>Fondo de protección infantil - Albergue infantil Mercedes Perdomo de Liévano</v>
          </cell>
          <cell r="E505" t="str">
            <v>891180034-4</v>
          </cell>
          <cell r="F505" t="str">
            <v>Cecilia Lara De Garcia</v>
          </cell>
          <cell r="G505" t="str">
            <v>-</v>
          </cell>
          <cell r="H505" t="str">
            <v>Carrera 3 No. 21-15 Barrio los Samanes</v>
          </cell>
          <cell r="I505" t="str">
            <v>Neiva</v>
          </cell>
          <cell r="J505" t="str">
            <v>Neiva</v>
          </cell>
          <cell r="K505">
            <v>8710148</v>
          </cell>
          <cell r="L505"/>
          <cell r="M505" t="str">
            <v>albergueinfantilmpl@hotmail.com;coorinternadoalbergueinfantil@gmail.com</v>
          </cell>
          <cell r="N505" t="str">
            <v>SRD</v>
          </cell>
          <cell r="O505" t="str">
            <v>Externado</v>
          </cell>
          <cell r="P505" t="str">
            <v>Jornada completa</v>
          </cell>
          <cell r="Q505" t="str">
            <v>Vulneración</v>
          </cell>
          <cell r="R505"/>
          <cell r="S505">
            <v>260</v>
          </cell>
          <cell r="T505">
            <v>26</v>
          </cell>
          <cell r="U505"/>
          <cell r="V505">
            <v>43815</v>
          </cell>
          <cell r="W505">
            <v>44135</v>
          </cell>
          <cell r="X505">
            <v>203392618</v>
          </cell>
          <cell r="Y505" t="str">
            <v>Diana Yuvely Sanchez Cruz</v>
          </cell>
        </row>
        <row r="506">
          <cell r="B506" t="str">
            <v>41-125-505</v>
          </cell>
          <cell r="C506" t="str">
            <v>Huila</v>
          </cell>
          <cell r="D506" t="str">
            <v>Fundación FUNDAR</v>
          </cell>
          <cell r="E506" t="str">
            <v>900725751-1</v>
          </cell>
          <cell r="F506" t="str">
            <v>Olga Leonor Arenas de Silva</v>
          </cell>
          <cell r="G506" t="str">
            <v>Agencia Neiva</v>
          </cell>
          <cell r="H506" t="str">
            <v>Carrera 5 Bis No. 17-44 Barrio Quirinal</v>
          </cell>
          <cell r="I506" t="str">
            <v>Neiva</v>
          </cell>
          <cell r="J506" t="str">
            <v>Neiva</v>
          </cell>
          <cell r="K506">
            <v>8722346</v>
          </cell>
          <cell r="L506">
            <v>3142824251</v>
          </cell>
          <cell r="M506" t="str">
            <v>f.fundarneiva@hotmail.com</v>
          </cell>
          <cell r="N506" t="str">
            <v>SRD</v>
          </cell>
          <cell r="O506" t="str">
            <v>Hogar sustituto entidad</v>
          </cell>
          <cell r="P506"/>
          <cell r="Q506" t="str">
            <v>Discapacidad</v>
          </cell>
          <cell r="R506"/>
          <cell r="S506">
            <v>270</v>
          </cell>
          <cell r="T506">
            <v>96</v>
          </cell>
          <cell r="U506"/>
          <cell r="V506">
            <v>43815</v>
          </cell>
          <cell r="W506">
            <v>43921</v>
          </cell>
          <cell r="X506">
            <v>533609328</v>
          </cell>
          <cell r="Y506" t="str">
            <v>Diana Yuvely Sanchez Cruz</v>
          </cell>
        </row>
        <row r="507">
          <cell r="B507" t="str">
            <v>41-125-506</v>
          </cell>
          <cell r="C507" t="str">
            <v>Huila</v>
          </cell>
          <cell r="D507" t="str">
            <v>Fundación FUNDAR</v>
          </cell>
          <cell r="E507" t="str">
            <v>900725751-1</v>
          </cell>
          <cell r="F507" t="str">
            <v>Olga Leonor Arenas de Silva</v>
          </cell>
          <cell r="G507" t="str">
            <v>Agencia Neiva</v>
          </cell>
          <cell r="H507" t="str">
            <v>Carrera 5 Bis No. 17-44 Barrio Quirinal</v>
          </cell>
          <cell r="I507" t="str">
            <v>Neiva</v>
          </cell>
          <cell r="J507" t="str">
            <v>La Gaitana</v>
          </cell>
          <cell r="K507">
            <v>8722346</v>
          </cell>
          <cell r="L507">
            <v>3142824251</v>
          </cell>
          <cell r="M507" t="str">
            <v>f.fundarneiva@hotmail.com</v>
          </cell>
          <cell r="N507" t="str">
            <v>SRD</v>
          </cell>
          <cell r="O507" t="str">
            <v>Hogar sustituto entidad</v>
          </cell>
          <cell r="P507"/>
          <cell r="Q507" t="str">
            <v>Discapacidad</v>
          </cell>
          <cell r="R507"/>
          <cell r="S507">
            <v>270</v>
          </cell>
          <cell r="T507"/>
          <cell r="U507"/>
          <cell r="V507"/>
          <cell r="W507"/>
          <cell r="X507"/>
          <cell r="Y507" t="str">
            <v>Maria Leidy Perdomo</v>
          </cell>
        </row>
        <row r="508">
          <cell r="B508" t="str">
            <v>41-125-507</v>
          </cell>
          <cell r="C508" t="str">
            <v>Huila</v>
          </cell>
          <cell r="D508" t="str">
            <v>Fundación FUNDAR</v>
          </cell>
          <cell r="E508" t="str">
            <v>900725751-1</v>
          </cell>
          <cell r="F508" t="str">
            <v>Olga Leonor Arenas de Silva</v>
          </cell>
          <cell r="G508" t="str">
            <v>Agencia La Plata</v>
          </cell>
          <cell r="H508" t="str">
            <v>Carrera 1 No. 10-68 Barrio La Paz</v>
          </cell>
          <cell r="I508" t="str">
            <v>La Plata</v>
          </cell>
          <cell r="J508" t="str">
            <v>La Plata</v>
          </cell>
          <cell r="K508"/>
          <cell r="L508" t="str">
            <v>3053231561-3118731304</v>
          </cell>
          <cell r="M508" t="str">
            <v>f.fundarlaplataqgmail.com</v>
          </cell>
          <cell r="N508" t="str">
            <v>SRD</v>
          </cell>
          <cell r="O508" t="str">
            <v>Hogar sustituto entidad</v>
          </cell>
          <cell r="P508"/>
          <cell r="Q508" t="str">
            <v>Discapacidad</v>
          </cell>
          <cell r="R508"/>
          <cell r="S508">
            <v>270</v>
          </cell>
          <cell r="T508"/>
          <cell r="U508"/>
          <cell r="V508"/>
          <cell r="W508"/>
          <cell r="X508"/>
          <cell r="Y508" t="str">
            <v>Claudia Liliana Vidal Floriano</v>
          </cell>
        </row>
        <row r="509">
          <cell r="B509" t="str">
            <v>41-125-508</v>
          </cell>
          <cell r="C509" t="str">
            <v>Huila</v>
          </cell>
          <cell r="D509" t="str">
            <v>Fundación FUNDAR</v>
          </cell>
          <cell r="E509" t="str">
            <v>900725751-1</v>
          </cell>
          <cell r="F509" t="str">
            <v>Olga Leonor Arenas de Silva</v>
          </cell>
          <cell r="G509" t="str">
            <v>Agencia Garzón</v>
          </cell>
          <cell r="H509" t="str">
            <v>Carrera 7 No. 9-99 Apartamento 101 Provivienda</v>
          </cell>
          <cell r="I509" t="str">
            <v>Garzón</v>
          </cell>
          <cell r="J509" t="str">
            <v>Garzón</v>
          </cell>
          <cell r="K509">
            <v>8338845</v>
          </cell>
          <cell r="L509" t="str">
            <v>3133717392-3174947213</v>
          </cell>
          <cell r="M509" t="str">
            <v>f.fundargarzon@hotmail.com</v>
          </cell>
          <cell r="N509" t="str">
            <v>SRD</v>
          </cell>
          <cell r="O509" t="str">
            <v>Hogar sustituto entidad</v>
          </cell>
          <cell r="P509"/>
          <cell r="Q509" t="str">
            <v>Discapacidad</v>
          </cell>
          <cell r="R509"/>
          <cell r="S509">
            <v>270</v>
          </cell>
          <cell r="T509"/>
          <cell r="U509"/>
          <cell r="V509"/>
          <cell r="W509"/>
          <cell r="X509"/>
          <cell r="Y509" t="str">
            <v>Fabio Martin Enrique Jimenez</v>
          </cell>
        </row>
        <row r="510">
          <cell r="B510" t="str">
            <v>41-125-509</v>
          </cell>
          <cell r="C510" t="str">
            <v>Huila</v>
          </cell>
          <cell r="D510" t="str">
            <v>Fundación FUNDAR</v>
          </cell>
          <cell r="E510" t="str">
            <v>900725751-1</v>
          </cell>
          <cell r="F510" t="str">
            <v>Olga Leonor Arenas de Silva</v>
          </cell>
          <cell r="G510" t="str">
            <v>Agencia Pitalito</v>
          </cell>
          <cell r="H510" t="str">
            <v>Carrera 1C No. 13-60 Los Andes</v>
          </cell>
          <cell r="I510" t="str">
            <v>Pitalito</v>
          </cell>
          <cell r="J510" t="str">
            <v>Pitalito</v>
          </cell>
          <cell r="K510">
            <v>8352112</v>
          </cell>
          <cell r="L510" t="str">
            <v>3123209606-3105135610</v>
          </cell>
          <cell r="M510" t="str">
            <v>hogsustitutospitalito@gmail.com</v>
          </cell>
          <cell r="N510" t="str">
            <v>SRD</v>
          </cell>
          <cell r="O510" t="str">
            <v>Hogar sustituto entidad</v>
          </cell>
          <cell r="P510"/>
          <cell r="Q510" t="str">
            <v>Discapacidad</v>
          </cell>
          <cell r="R510"/>
          <cell r="S510">
            <v>270</v>
          </cell>
          <cell r="T510"/>
          <cell r="U510"/>
          <cell r="V510"/>
          <cell r="W510"/>
          <cell r="X510"/>
          <cell r="Y510" t="str">
            <v>Irma Constaza Almario</v>
          </cell>
        </row>
        <row r="511">
          <cell r="B511" t="str">
            <v>41-125-510</v>
          </cell>
          <cell r="C511" t="str">
            <v>Huila</v>
          </cell>
          <cell r="D511" t="str">
            <v>Fundación FUNDAR</v>
          </cell>
          <cell r="E511" t="str">
            <v>900725751-1</v>
          </cell>
          <cell r="F511" t="str">
            <v>Olga Leonor Arenas de Silva</v>
          </cell>
          <cell r="G511" t="str">
            <v>Agencia Neiva</v>
          </cell>
          <cell r="H511" t="str">
            <v>Carrera 5 Bis No. 17-44 Barrio Quirinal</v>
          </cell>
          <cell r="I511" t="str">
            <v>Neiva</v>
          </cell>
          <cell r="J511" t="str">
            <v>Neiva</v>
          </cell>
          <cell r="K511">
            <v>8722346</v>
          </cell>
          <cell r="L511">
            <v>3142824251</v>
          </cell>
          <cell r="M511" t="str">
            <v>f.fundarneiva@hotmail.com</v>
          </cell>
          <cell r="N511" t="str">
            <v>SRD</v>
          </cell>
          <cell r="O511" t="str">
            <v>Hogar sustituto entidad</v>
          </cell>
          <cell r="P511"/>
          <cell r="Q511" t="str">
            <v>Vulneración</v>
          </cell>
          <cell r="R511"/>
          <cell r="S511">
            <v>271</v>
          </cell>
          <cell r="T511">
            <v>271</v>
          </cell>
          <cell r="U511"/>
          <cell r="V511">
            <v>43815</v>
          </cell>
          <cell r="W511">
            <v>43921</v>
          </cell>
          <cell r="X511">
            <v>1134733458.7850001</v>
          </cell>
          <cell r="Y511" t="str">
            <v>Diana Yuvely Sanchez Cruz</v>
          </cell>
        </row>
        <row r="512">
          <cell r="B512" t="str">
            <v>41-125-511</v>
          </cell>
          <cell r="C512" t="str">
            <v>Huila</v>
          </cell>
          <cell r="D512" t="str">
            <v>Fundación FUNDAR</v>
          </cell>
          <cell r="E512" t="str">
            <v>900725751-1</v>
          </cell>
          <cell r="F512" t="str">
            <v>Olga Leonor Arenas de Silva</v>
          </cell>
          <cell r="G512" t="str">
            <v>Agencia Neiva</v>
          </cell>
          <cell r="H512" t="str">
            <v>Carrera 5 Bis No. 17-44 Barrio Quirinal</v>
          </cell>
          <cell r="I512" t="str">
            <v>Neiva</v>
          </cell>
          <cell r="J512" t="str">
            <v>La Gaitana</v>
          </cell>
          <cell r="K512">
            <v>8722346</v>
          </cell>
          <cell r="L512">
            <v>3142824251</v>
          </cell>
          <cell r="M512" t="str">
            <v>f.fundarneiva@hotmail.com</v>
          </cell>
          <cell r="N512" t="str">
            <v>SRD</v>
          </cell>
          <cell r="O512" t="str">
            <v>Hogar sustituto entidad</v>
          </cell>
          <cell r="P512"/>
          <cell r="Q512" t="str">
            <v>Vulneración</v>
          </cell>
          <cell r="R512"/>
          <cell r="S512">
            <v>271</v>
          </cell>
          <cell r="T512"/>
          <cell r="U512"/>
          <cell r="V512"/>
          <cell r="W512"/>
          <cell r="X512"/>
          <cell r="Y512" t="str">
            <v>Maria Leidy Perdomo</v>
          </cell>
        </row>
        <row r="513">
          <cell r="B513" t="str">
            <v>41-125-512</v>
          </cell>
          <cell r="C513" t="str">
            <v>Huila</v>
          </cell>
          <cell r="D513" t="str">
            <v>Fundación FUNDAR</v>
          </cell>
          <cell r="E513" t="str">
            <v>900725751-1</v>
          </cell>
          <cell r="F513" t="str">
            <v>Olga Leonor Arenas de Silva</v>
          </cell>
          <cell r="G513" t="str">
            <v>Agencia La Plata</v>
          </cell>
          <cell r="H513" t="str">
            <v>Carrera 1 No. 10-68 Barrio La Paz</v>
          </cell>
          <cell r="I513" t="str">
            <v>La Plata</v>
          </cell>
          <cell r="J513" t="str">
            <v>La Plata</v>
          </cell>
          <cell r="K513"/>
          <cell r="L513" t="str">
            <v>3053231561-3118731304</v>
          </cell>
          <cell r="M513" t="str">
            <v>f.fundarlaplataqgmail.com</v>
          </cell>
          <cell r="N513" t="str">
            <v>SRD</v>
          </cell>
          <cell r="O513" t="str">
            <v>Hogar sustituto entidad</v>
          </cell>
          <cell r="P513"/>
          <cell r="Q513" t="str">
            <v>Vulneración</v>
          </cell>
          <cell r="R513"/>
          <cell r="S513">
            <v>271</v>
          </cell>
          <cell r="T513"/>
          <cell r="U513"/>
          <cell r="V513"/>
          <cell r="W513"/>
          <cell r="X513"/>
          <cell r="Y513" t="str">
            <v>Claudia Liliana Vidal Floriano</v>
          </cell>
        </row>
        <row r="514">
          <cell r="B514" t="str">
            <v>41-125-513</v>
          </cell>
          <cell r="C514" t="str">
            <v>Huila</v>
          </cell>
          <cell r="D514" t="str">
            <v>Fundación FUNDAR</v>
          </cell>
          <cell r="E514" t="str">
            <v>900725751-1</v>
          </cell>
          <cell r="F514" t="str">
            <v>Olga Leonor Arenas de Silva</v>
          </cell>
          <cell r="G514" t="str">
            <v>Agencia Garzón</v>
          </cell>
          <cell r="H514" t="str">
            <v>Carrera 7 No. 9-99 Apartamento 101 Provivienda</v>
          </cell>
          <cell r="I514" t="str">
            <v>Garzón</v>
          </cell>
          <cell r="J514" t="str">
            <v>Garzón</v>
          </cell>
          <cell r="K514">
            <v>8338845</v>
          </cell>
          <cell r="L514" t="str">
            <v>3133717392-3174947213</v>
          </cell>
          <cell r="M514" t="str">
            <v>f.fundargarzon@hotmail.com</v>
          </cell>
          <cell r="N514" t="str">
            <v>SRD</v>
          </cell>
          <cell r="O514" t="str">
            <v>Hogar sustituto entidad</v>
          </cell>
          <cell r="P514"/>
          <cell r="Q514" t="str">
            <v>Vulneración</v>
          </cell>
          <cell r="R514"/>
          <cell r="S514">
            <v>271</v>
          </cell>
          <cell r="T514"/>
          <cell r="U514"/>
          <cell r="V514"/>
          <cell r="W514"/>
          <cell r="X514"/>
          <cell r="Y514" t="str">
            <v>Fabio Martin Enrique Jimenez</v>
          </cell>
        </row>
        <row r="515">
          <cell r="B515" t="str">
            <v>41-125-514</v>
          </cell>
          <cell r="C515" t="str">
            <v>Huila</v>
          </cell>
          <cell r="D515" t="str">
            <v>Fundación FUNDAR</v>
          </cell>
          <cell r="E515" t="str">
            <v>900725751-1</v>
          </cell>
          <cell r="F515" t="str">
            <v>Olga Leonor Arenas de Silva</v>
          </cell>
          <cell r="G515" t="str">
            <v>Agencia Pitalito</v>
          </cell>
          <cell r="H515" t="str">
            <v>Carrera 1C No. 13-60 Los Andes</v>
          </cell>
          <cell r="I515" t="str">
            <v>Pitalito</v>
          </cell>
          <cell r="J515" t="str">
            <v>Pitalito</v>
          </cell>
          <cell r="K515">
            <v>8352112</v>
          </cell>
          <cell r="L515" t="str">
            <v>3123209606-3105135610</v>
          </cell>
          <cell r="M515" t="str">
            <v>hogsustitutospitalito@gmail.com</v>
          </cell>
          <cell r="N515" t="str">
            <v>SRD</v>
          </cell>
          <cell r="O515" t="str">
            <v>Hogar sustituto entidad</v>
          </cell>
          <cell r="P515"/>
          <cell r="Q515" t="str">
            <v>Vulneración</v>
          </cell>
          <cell r="R515"/>
          <cell r="S515">
            <v>271</v>
          </cell>
          <cell r="T515"/>
          <cell r="U515"/>
          <cell r="V515"/>
          <cell r="W515"/>
          <cell r="X515"/>
          <cell r="Y515" t="str">
            <v>Irma Constaza Almario</v>
          </cell>
        </row>
        <row r="516">
          <cell r="B516" t="str">
            <v>41-120-515</v>
          </cell>
          <cell r="C516" t="str">
            <v>Huila</v>
          </cell>
          <cell r="D516" t="str">
            <v>Fundación familia entorno individuo - FEI</v>
          </cell>
          <cell r="E516" t="str">
            <v>900001876-4</v>
          </cell>
          <cell r="F516" t="str">
            <v>Jeisson Paul Cardona Garcia</v>
          </cell>
          <cell r="G516" t="str">
            <v>Ocobos</v>
          </cell>
          <cell r="H516" t="str">
            <v>Kilómetro 1 vía Municipio de Rivera</v>
          </cell>
          <cell r="I516" t="str">
            <v>Neiva</v>
          </cell>
          <cell r="J516" t="str">
            <v>Neiva</v>
          </cell>
          <cell r="K516"/>
          <cell r="L516">
            <v>3124853826</v>
          </cell>
          <cell r="M516" t="str">
            <v>fundacionfei.neiva@outlook.com</v>
          </cell>
          <cell r="N516" t="str">
            <v>SRD</v>
          </cell>
          <cell r="O516" t="str">
            <v>Internado</v>
          </cell>
          <cell r="P516"/>
          <cell r="Q516" t="str">
            <v>Consumo SPA</v>
          </cell>
          <cell r="R516"/>
          <cell r="S516">
            <v>272</v>
          </cell>
          <cell r="T516">
            <v>35</v>
          </cell>
          <cell r="U516"/>
          <cell r="V516">
            <v>43815</v>
          </cell>
          <cell r="W516">
            <v>43921</v>
          </cell>
          <cell r="X516">
            <v>172195031</v>
          </cell>
          <cell r="Y516" t="str">
            <v>Diana Yuvely Sanchez Cruz</v>
          </cell>
        </row>
        <row r="517">
          <cell r="B517" t="str">
            <v>41-48-516</v>
          </cell>
          <cell r="C517" t="str">
            <v>Huila</v>
          </cell>
          <cell r="D517" t="str">
            <v>Congregación siervas de Cristo sacerdote - Sagrada familia</v>
          </cell>
          <cell r="E517" t="str">
            <v>860007314-1</v>
          </cell>
          <cell r="F517" t="str">
            <v>Sor María de Jesús Diaz</v>
          </cell>
          <cell r="G517" t="str">
            <v>-</v>
          </cell>
          <cell r="H517" t="str">
            <v>Carrera 1H No. 12-69</v>
          </cell>
          <cell r="I517" t="str">
            <v>Neiva</v>
          </cell>
          <cell r="J517" t="str">
            <v>La Gaitana</v>
          </cell>
          <cell r="K517">
            <v>8721027</v>
          </cell>
          <cell r="L517">
            <v>3164712282</v>
          </cell>
          <cell r="M517" t="str">
            <v>hsfneiva@gmail.com</v>
          </cell>
          <cell r="N517" t="str">
            <v>SRD</v>
          </cell>
          <cell r="O517" t="str">
            <v>Internado</v>
          </cell>
          <cell r="P517"/>
          <cell r="Q517" t="str">
            <v>Vulneración</v>
          </cell>
          <cell r="R517"/>
          <cell r="S517">
            <v>273</v>
          </cell>
          <cell r="T517">
            <v>28</v>
          </cell>
          <cell r="U517"/>
          <cell r="V517">
            <v>43815</v>
          </cell>
          <cell r="W517">
            <v>44135</v>
          </cell>
          <cell r="X517">
            <v>414531138</v>
          </cell>
          <cell r="Y517" t="str">
            <v>Maria Leidy Perdomo</v>
          </cell>
        </row>
        <row r="518">
          <cell r="B518" t="str">
            <v>41-199-517</v>
          </cell>
          <cell r="C518" t="str">
            <v>Huila</v>
          </cell>
          <cell r="D518" t="str">
            <v>Fundación social y cultural para la niñez de Neiva - VIDA Y PAZ</v>
          </cell>
          <cell r="E518" t="str">
            <v>813002556-1</v>
          </cell>
          <cell r="F518" t="str">
            <v>Noralba Gonzalez Lizcano</v>
          </cell>
          <cell r="G518" t="str">
            <v>-</v>
          </cell>
          <cell r="H518" t="str">
            <v>Calle 1H Bis No. 31-29</v>
          </cell>
          <cell r="I518" t="str">
            <v>Neiva</v>
          </cell>
          <cell r="J518" t="str">
            <v>La Gaitana</v>
          </cell>
          <cell r="K518">
            <v>8737119</v>
          </cell>
          <cell r="L518">
            <v>3124346361</v>
          </cell>
          <cell r="M518" t="str">
            <v>funvidaypaz@hotmail.com</v>
          </cell>
          <cell r="N518" t="str">
            <v>SRD</v>
          </cell>
          <cell r="O518" t="str">
            <v>Intervención de apoyo - Apoyo psicosocial</v>
          </cell>
          <cell r="P518"/>
          <cell r="Q518" t="str">
            <v>Vulneración</v>
          </cell>
          <cell r="R518"/>
          <cell r="S518">
            <v>274</v>
          </cell>
          <cell r="T518">
            <v>45</v>
          </cell>
          <cell r="U518"/>
          <cell r="V518">
            <v>43815</v>
          </cell>
          <cell r="W518">
            <v>44135</v>
          </cell>
          <cell r="X518">
            <v>158299110</v>
          </cell>
          <cell r="Y518" t="str">
            <v>Maria Leidy Perdomo</v>
          </cell>
        </row>
        <row r="519">
          <cell r="B519" t="str">
            <v>41-122-518</v>
          </cell>
          <cell r="C519" t="str">
            <v>Huila</v>
          </cell>
          <cell r="D519" t="str">
            <v>Fundación familiar pro rehabilitación de farmacodependientes FFARO</v>
          </cell>
          <cell r="E519" t="str">
            <v>800034694-1</v>
          </cell>
          <cell r="F519" t="str">
            <v>Luis Edier Usma Osorio</v>
          </cell>
          <cell r="G519" t="str">
            <v>Sede San Pedro</v>
          </cell>
          <cell r="H519" t="str">
            <v>Vereda Bajo Pedregal - Finca el Silencio</v>
          </cell>
          <cell r="I519" t="str">
            <v>Rivera</v>
          </cell>
          <cell r="J519" t="str">
            <v>La Gaitana</v>
          </cell>
          <cell r="K519">
            <v>8661036</v>
          </cell>
          <cell r="L519">
            <v>3173316795</v>
          </cell>
          <cell r="M519" t="str">
            <v>sanpedro@fundacionfaro.org</v>
          </cell>
          <cell r="N519" t="str">
            <v>SRD</v>
          </cell>
          <cell r="O519" t="str">
            <v>Internado</v>
          </cell>
          <cell r="P519"/>
          <cell r="Q519" t="str">
            <v>Consumo SPA</v>
          </cell>
          <cell r="R519"/>
          <cell r="S519">
            <v>275</v>
          </cell>
          <cell r="T519">
            <v>35</v>
          </cell>
          <cell r="U519"/>
          <cell r="V519">
            <v>43815</v>
          </cell>
          <cell r="W519">
            <v>44135</v>
          </cell>
          <cell r="X519">
            <v>518163923</v>
          </cell>
          <cell r="Y519" t="str">
            <v>Maria Leidy Perdomo</v>
          </cell>
        </row>
        <row r="520">
          <cell r="B520" t="str">
            <v>41-188-519</v>
          </cell>
          <cell r="C520" t="str">
            <v>Huila</v>
          </cell>
          <cell r="D520" t="str">
            <v>Fundación sembrando futuro con afecto</v>
          </cell>
          <cell r="E520" t="str">
            <v>813002942-1</v>
          </cell>
          <cell r="F520" t="str">
            <v>Luz Mary Barrios Home</v>
          </cell>
          <cell r="G520" t="str">
            <v>-</v>
          </cell>
          <cell r="H520" t="str">
            <v>Calle 12 Sur No. 25-16 Barrio Arismendi Mora</v>
          </cell>
          <cell r="I520" t="str">
            <v>Neiva</v>
          </cell>
          <cell r="J520" t="str">
            <v>La Gaitana</v>
          </cell>
          <cell r="K520">
            <v>8601140</v>
          </cell>
          <cell r="L520" t="str">
            <v>3005713751/3004398598</v>
          </cell>
          <cell r="M520" t="str">
            <v>fusefhuila813@hotmail.com</v>
          </cell>
          <cell r="N520" t="str">
            <v>SRD</v>
          </cell>
          <cell r="O520" t="str">
            <v>Externado</v>
          </cell>
          <cell r="P520" t="str">
            <v>Media jornada</v>
          </cell>
          <cell r="Q520" t="str">
            <v>Vulneración</v>
          </cell>
          <cell r="R520"/>
          <cell r="S520">
            <v>276</v>
          </cell>
          <cell r="T520">
            <v>102</v>
          </cell>
          <cell r="U520"/>
          <cell r="V520">
            <v>43815</v>
          </cell>
          <cell r="W520">
            <v>44135</v>
          </cell>
          <cell r="X520">
            <v>551863758</v>
          </cell>
          <cell r="Y520" t="str">
            <v>Maria Leidy Perdomo</v>
          </cell>
        </row>
        <row r="521">
          <cell r="B521" t="str">
            <v>41-120-520</v>
          </cell>
          <cell r="C521" t="str">
            <v>Huila</v>
          </cell>
          <cell r="D521" t="str">
            <v>Fundación familia entorno individuo - FEI</v>
          </cell>
          <cell r="E521" t="str">
            <v>900001876-4</v>
          </cell>
          <cell r="F521" t="str">
            <v>Jeisson Paul Cardona Garcia</v>
          </cell>
          <cell r="G521" t="str">
            <v>Samanes</v>
          </cell>
          <cell r="H521" t="str">
            <v>Calle 58 No. 1W-65 Barrio Las Mercedes</v>
          </cell>
          <cell r="I521" t="str">
            <v>Neiva</v>
          </cell>
          <cell r="J521" t="str">
            <v>Neiva</v>
          </cell>
          <cell r="K521">
            <v>8641124</v>
          </cell>
          <cell r="L521">
            <v>3142283156</v>
          </cell>
          <cell r="M521" t="str">
            <v>fundacionfei.neiva@outlook.com</v>
          </cell>
          <cell r="N521" t="str">
            <v>SRPA</v>
          </cell>
          <cell r="O521" t="str">
            <v>Centro de atención especializada</v>
          </cell>
          <cell r="P521"/>
          <cell r="Q521" t="str">
            <v>SRPA</v>
          </cell>
          <cell r="R521"/>
          <cell r="S521">
            <v>261</v>
          </cell>
          <cell r="T521">
            <v>80</v>
          </cell>
          <cell r="U521"/>
          <cell r="V521">
            <v>43815</v>
          </cell>
          <cell r="W521">
            <v>44135</v>
          </cell>
          <cell r="X521">
            <v>1749853362</v>
          </cell>
          <cell r="Y521" t="str">
            <v>Diana Yuvely Sanchez Cruz</v>
          </cell>
        </row>
        <row r="522">
          <cell r="B522" t="str">
            <v>41-120-521</v>
          </cell>
          <cell r="C522" t="str">
            <v>Huila</v>
          </cell>
          <cell r="D522" t="str">
            <v>Fundación familia entorno individuo - FEI</v>
          </cell>
          <cell r="E522" t="str">
            <v>900001876-4</v>
          </cell>
          <cell r="F522" t="str">
            <v>Jeisson Paul Cardona Garcia</v>
          </cell>
          <cell r="G522" t="str">
            <v>Icaro</v>
          </cell>
          <cell r="H522" t="str">
            <v>Calle 23 No. 5Bis-142  Barrio Sevilla</v>
          </cell>
          <cell r="I522" t="str">
            <v>Neiva</v>
          </cell>
          <cell r="J522" t="str">
            <v>Neiva</v>
          </cell>
          <cell r="K522">
            <v>8628362</v>
          </cell>
          <cell r="L522">
            <v>3124855137</v>
          </cell>
          <cell r="M522" t="str">
            <v>fundacionfeicentro.neiva@outlook.com</v>
          </cell>
          <cell r="N522" t="str">
            <v>SRPA</v>
          </cell>
          <cell r="O522" t="str">
            <v>Semicerrado externado</v>
          </cell>
          <cell r="P522" t="str">
            <v>Jornada completa</v>
          </cell>
          <cell r="Q522" t="str">
            <v>SRPA</v>
          </cell>
          <cell r="R522"/>
          <cell r="S522">
            <v>262</v>
          </cell>
          <cell r="T522">
            <v>3</v>
          </cell>
          <cell r="U522"/>
          <cell r="V522">
            <v>43815</v>
          </cell>
          <cell r="W522">
            <v>44135</v>
          </cell>
          <cell r="X522">
            <v>29323868</v>
          </cell>
          <cell r="Y522" t="str">
            <v>Diana Yuvely Sanchez Cruz</v>
          </cell>
        </row>
        <row r="523">
          <cell r="B523" t="str">
            <v>41-120-522</v>
          </cell>
          <cell r="C523" t="str">
            <v>Huila</v>
          </cell>
          <cell r="D523" t="str">
            <v>Fundación familia entorno individuo - FEI</v>
          </cell>
          <cell r="E523" t="str">
            <v>900001876-4</v>
          </cell>
          <cell r="F523" t="str">
            <v>Jeisson Paul Cardona Garcia</v>
          </cell>
          <cell r="G523" t="str">
            <v>Icaro</v>
          </cell>
          <cell r="H523" t="str">
            <v>Calle 23 No. 5Bis-142  Barrio Sevilla</v>
          </cell>
          <cell r="I523" t="str">
            <v>Neiva</v>
          </cell>
          <cell r="J523" t="str">
            <v>Neiva</v>
          </cell>
          <cell r="K523">
            <v>8628362</v>
          </cell>
          <cell r="L523">
            <v>3124855137</v>
          </cell>
          <cell r="M523" t="str">
            <v>fundacionfeicentro.neiva@outlook.com</v>
          </cell>
          <cell r="N523" t="str">
            <v>SRPA</v>
          </cell>
          <cell r="O523" t="str">
            <v>Semicerrado externado</v>
          </cell>
          <cell r="P523" t="str">
            <v>Media Jornada</v>
          </cell>
          <cell r="Q523" t="str">
            <v>SRPA</v>
          </cell>
          <cell r="R523"/>
          <cell r="S523">
            <v>263</v>
          </cell>
          <cell r="T523">
            <v>6</v>
          </cell>
          <cell r="U523"/>
          <cell r="V523">
            <v>43815</v>
          </cell>
          <cell r="W523">
            <v>44135</v>
          </cell>
          <cell r="X523">
            <v>34602084</v>
          </cell>
          <cell r="Y523" t="str">
            <v>Diana Yuvely Sanchez Cruz</v>
          </cell>
        </row>
        <row r="524">
          <cell r="B524" t="str">
            <v>41-120-523</v>
          </cell>
          <cell r="C524" t="str">
            <v>Huila</v>
          </cell>
          <cell r="D524" t="str">
            <v>Fundación familia entorno individuo - FEI</v>
          </cell>
          <cell r="E524" t="str">
            <v>900001876-4</v>
          </cell>
          <cell r="F524" t="str">
            <v>Jeisson Paul Cardona Garcia</v>
          </cell>
          <cell r="G524" t="str">
            <v>Samanes</v>
          </cell>
          <cell r="H524" t="str">
            <v>Calle 58 No. 1W-65 Barrio Las Mercedes</v>
          </cell>
          <cell r="I524" t="str">
            <v>Neiva</v>
          </cell>
          <cell r="J524" t="str">
            <v>Neiva</v>
          </cell>
          <cell r="K524">
            <v>8641124</v>
          </cell>
          <cell r="L524">
            <v>3142283156</v>
          </cell>
          <cell r="M524" t="str">
            <v>fundacionfei.neiva@outlook.com</v>
          </cell>
          <cell r="N524" t="str">
            <v>SRPA</v>
          </cell>
          <cell r="O524" t="str">
            <v>Semicerrado internado</v>
          </cell>
          <cell r="P524"/>
          <cell r="Q524" t="str">
            <v>SRPA</v>
          </cell>
          <cell r="R524"/>
          <cell r="S524">
            <v>264</v>
          </cell>
          <cell r="T524">
            <v>10</v>
          </cell>
          <cell r="U524"/>
          <cell r="V524">
            <v>43815</v>
          </cell>
          <cell r="W524">
            <v>44135</v>
          </cell>
          <cell r="X524">
            <v>172375855</v>
          </cell>
          <cell r="Y524" t="str">
            <v>Diana Yuvely Sanchez Cruz</v>
          </cell>
        </row>
        <row r="525">
          <cell r="B525" t="str">
            <v>41-120-524</v>
          </cell>
          <cell r="C525" t="str">
            <v>Huila</v>
          </cell>
          <cell r="D525" t="str">
            <v>Fundación familia entorno individuo - FEI</v>
          </cell>
          <cell r="E525" t="str">
            <v>900001876-4</v>
          </cell>
          <cell r="F525" t="str">
            <v>Jeisson Paul Cardona Garcia</v>
          </cell>
          <cell r="G525" t="str">
            <v>Icaro</v>
          </cell>
          <cell r="H525" t="str">
            <v>Calle 23 No. 5Bis-142  Barrio Sevilla</v>
          </cell>
          <cell r="I525" t="str">
            <v>Neiva</v>
          </cell>
          <cell r="J525" t="str">
            <v>Neiva</v>
          </cell>
          <cell r="K525">
            <v>8628362</v>
          </cell>
          <cell r="L525">
            <v>3124855137</v>
          </cell>
          <cell r="M525" t="str">
            <v>fundacionfeicentro.neiva@outlook.com</v>
          </cell>
          <cell r="N525" t="str">
            <v>SRPA</v>
          </cell>
          <cell r="O525" t="str">
            <v>Libertad vigilada – asistida</v>
          </cell>
          <cell r="P525"/>
          <cell r="Q525" t="str">
            <v>SRPA</v>
          </cell>
          <cell r="R525"/>
          <cell r="S525">
            <v>265</v>
          </cell>
          <cell r="T525">
            <v>25</v>
          </cell>
          <cell r="U525"/>
          <cell r="V525">
            <v>43815</v>
          </cell>
          <cell r="W525">
            <v>44135</v>
          </cell>
          <cell r="X525">
            <v>119586988</v>
          </cell>
          <cell r="Y525" t="str">
            <v>Diana Yuvely Sanchez Cruz</v>
          </cell>
        </row>
        <row r="526">
          <cell r="B526" t="str">
            <v>41-120-525</v>
          </cell>
          <cell r="C526" t="str">
            <v>Huila</v>
          </cell>
          <cell r="D526" t="str">
            <v>Fundación familia entorno individuo - FEI</v>
          </cell>
          <cell r="E526" t="str">
            <v>900001876-4</v>
          </cell>
          <cell r="F526" t="str">
            <v>Jeisson Paul Cardona Garcia</v>
          </cell>
          <cell r="G526" t="str">
            <v>Samanes</v>
          </cell>
          <cell r="H526" t="str">
            <v>Calle 58 No. 1W-65 Barrio Las Mercedes</v>
          </cell>
          <cell r="I526" t="str">
            <v>Neiva</v>
          </cell>
          <cell r="J526" t="str">
            <v>Neiva</v>
          </cell>
          <cell r="K526">
            <v>8641124</v>
          </cell>
          <cell r="L526">
            <v>3142283156</v>
          </cell>
          <cell r="M526" t="str">
            <v>fundacionfei.neiva@outlook.com</v>
          </cell>
          <cell r="N526" t="str">
            <v>SRPA</v>
          </cell>
          <cell r="O526" t="str">
            <v>Centro de internamiento preventivo</v>
          </cell>
          <cell r="P526"/>
          <cell r="Q526" t="str">
            <v>SRPA</v>
          </cell>
          <cell r="R526"/>
          <cell r="S526">
            <v>266</v>
          </cell>
          <cell r="T526">
            <v>25</v>
          </cell>
          <cell r="U526"/>
          <cell r="V526">
            <v>43815</v>
          </cell>
          <cell r="W526">
            <v>44135</v>
          </cell>
          <cell r="X526">
            <v>545931160</v>
          </cell>
          <cell r="Y526" t="str">
            <v>Diana Yuvely Sanchez Cruz</v>
          </cell>
        </row>
        <row r="527">
          <cell r="B527" t="str">
            <v>41-120-526</v>
          </cell>
          <cell r="C527" t="str">
            <v>Huila</v>
          </cell>
          <cell r="D527" t="str">
            <v>Fundación familia entorno individuo - FEI</v>
          </cell>
          <cell r="E527" t="str">
            <v>900001876-4</v>
          </cell>
          <cell r="F527" t="str">
            <v>Jeisson Paul Cardona Garcia</v>
          </cell>
          <cell r="G527" t="str">
            <v>Samanes</v>
          </cell>
          <cell r="H527" t="str">
            <v>Calle 58 No. 1W-65 Barrio Las Mercedes</v>
          </cell>
          <cell r="I527" t="str">
            <v>Neiva</v>
          </cell>
          <cell r="J527" t="str">
            <v>Neiva</v>
          </cell>
          <cell r="K527">
            <v>8641124</v>
          </cell>
          <cell r="L527">
            <v>3142283156</v>
          </cell>
          <cell r="M527" t="str">
            <v>fundacionfei.neiva@outlook.com</v>
          </cell>
          <cell r="N527" t="str">
            <v>SRPA</v>
          </cell>
          <cell r="O527" t="str">
            <v>Centro transitorio</v>
          </cell>
          <cell r="P527"/>
          <cell r="Q527" t="str">
            <v>SRPA</v>
          </cell>
          <cell r="R527"/>
          <cell r="S527">
            <v>267</v>
          </cell>
          <cell r="T527">
            <v>2</v>
          </cell>
          <cell r="U527"/>
          <cell r="V527">
            <v>43815</v>
          </cell>
          <cell r="W527">
            <v>44135</v>
          </cell>
          <cell r="X527">
            <v>40634290</v>
          </cell>
          <cell r="Y527" t="str">
            <v>Diana Yuvely Sanchez Cruz</v>
          </cell>
        </row>
        <row r="528">
          <cell r="B528" t="str">
            <v>41-179-527</v>
          </cell>
          <cell r="C528" t="str">
            <v>Huila</v>
          </cell>
          <cell r="D528" t="str">
            <v>Fundación Picachos</v>
          </cell>
          <cell r="E528" t="str">
            <v>828000312-7</v>
          </cell>
          <cell r="F528" t="str">
            <v>Miguel Angel Claros Correa</v>
          </cell>
          <cell r="G528" t="str">
            <v>-</v>
          </cell>
          <cell r="H528" t="str">
            <v>Calle 10 No. 11-56 Barrio San Antonio</v>
          </cell>
          <cell r="I528" t="str">
            <v>Pitalito</v>
          </cell>
          <cell r="J528" t="str">
            <v>Pitalito</v>
          </cell>
          <cell r="K528">
            <v>8366330</v>
          </cell>
          <cell r="L528">
            <v>3176437799</v>
          </cell>
          <cell r="M528" t="str">
            <v>fpicachospitalito@gmail.com</v>
          </cell>
          <cell r="N528" t="str">
            <v>SRPA</v>
          </cell>
          <cell r="O528" t="str">
            <v>Intervención de apoyo RAJ</v>
          </cell>
          <cell r="P528"/>
          <cell r="Q528" t="str">
            <v>RAJ</v>
          </cell>
          <cell r="R528"/>
          <cell r="S528">
            <v>268</v>
          </cell>
          <cell r="T528">
            <v>11</v>
          </cell>
          <cell r="U528"/>
          <cell r="V528">
            <v>43815</v>
          </cell>
          <cell r="W528">
            <v>44135</v>
          </cell>
          <cell r="X528">
            <v>40215423</v>
          </cell>
          <cell r="Y528" t="str">
            <v>Irma Constaza Almario</v>
          </cell>
        </row>
        <row r="529">
          <cell r="B529" t="str">
            <v>41-179-528</v>
          </cell>
          <cell r="C529" t="str">
            <v>Huila</v>
          </cell>
          <cell r="D529" t="str">
            <v>Fundación Picachos</v>
          </cell>
          <cell r="E529" t="str">
            <v>828000312-7</v>
          </cell>
          <cell r="F529" t="str">
            <v>Miguel Angel Claros Correa</v>
          </cell>
          <cell r="G529" t="str">
            <v>-</v>
          </cell>
          <cell r="H529" t="str">
            <v>Calle 10 No. 11-56 Barrio San Antonio</v>
          </cell>
          <cell r="I529" t="str">
            <v>Pitalito</v>
          </cell>
          <cell r="J529" t="str">
            <v>Pitalito</v>
          </cell>
          <cell r="K529">
            <v>8366330</v>
          </cell>
          <cell r="L529">
            <v>3176437799</v>
          </cell>
          <cell r="M529" t="str">
            <v>fpicachospitalito@gmail.com</v>
          </cell>
          <cell r="N529" t="str">
            <v>SRPA</v>
          </cell>
          <cell r="O529" t="str">
            <v>Libertad vigilada – asistida</v>
          </cell>
          <cell r="P529"/>
          <cell r="Q529" t="str">
            <v>SRPA</v>
          </cell>
          <cell r="R529"/>
          <cell r="S529">
            <v>269</v>
          </cell>
          <cell r="T529">
            <v>30</v>
          </cell>
          <cell r="U529"/>
          <cell r="V529">
            <v>43815</v>
          </cell>
          <cell r="W529">
            <v>44135</v>
          </cell>
          <cell r="X529">
            <v>143504385</v>
          </cell>
          <cell r="Y529" t="str">
            <v>Irma Constaza Almario</v>
          </cell>
        </row>
        <row r="530">
          <cell r="B530" t="str">
            <v>44-148-529</v>
          </cell>
          <cell r="C530" t="str">
            <v>La_Guajira</v>
          </cell>
          <cell r="D530" t="str">
            <v>Fundación misión niños Colombia - MINICOL</v>
          </cell>
          <cell r="E530" t="str">
            <v>800225543-6</v>
          </cell>
          <cell r="F530" t="str">
            <v>Maribeth Arrieta Fernandez</v>
          </cell>
          <cell r="G530" t="str">
            <v>-</v>
          </cell>
          <cell r="H530" t="str">
            <v>Calle 13 No. 13-09</v>
          </cell>
          <cell r="I530" t="str">
            <v>San Juan Del Cesar</v>
          </cell>
          <cell r="J530" t="str">
            <v>Centro Zonal No.3</v>
          </cell>
          <cell r="K530">
            <v>77741276</v>
          </cell>
          <cell r="L530" t="str">
            <v>3014714727 3117285213</v>
          </cell>
          <cell r="M530" t="str">
            <v>minicolguajira@yahoo.com.mx</v>
          </cell>
          <cell r="N530" t="str">
            <v>SRD</v>
          </cell>
          <cell r="O530" t="str">
            <v>Externado</v>
          </cell>
          <cell r="P530" t="str">
            <v>Media jornada</v>
          </cell>
          <cell r="Q530" t="str">
            <v>Vulneración</v>
          </cell>
          <cell r="R530"/>
          <cell r="S530">
            <v>296</v>
          </cell>
          <cell r="T530">
            <v>56</v>
          </cell>
          <cell r="U530"/>
          <cell r="V530">
            <v>43815</v>
          </cell>
          <cell r="W530">
            <v>44135</v>
          </cell>
          <cell r="X530">
            <v>720045600</v>
          </cell>
          <cell r="Y530" t="str">
            <v>Karen Chinchia Vega</v>
          </cell>
        </row>
        <row r="531">
          <cell r="B531" t="str">
            <v>44-183-530</v>
          </cell>
          <cell r="C531" t="str">
            <v>La_Guajira</v>
          </cell>
          <cell r="D531" t="str">
            <v>Fundación Renacer</v>
          </cell>
          <cell r="E531" t="str">
            <v>800230838-3</v>
          </cell>
          <cell r="F531" t="str">
            <v>Luz Estella Cardenas Ovalle</v>
          </cell>
          <cell r="G531" t="str">
            <v>-</v>
          </cell>
          <cell r="H531" t="str">
            <v>Carrera 7H No. 34-49 Barrio 15 de Mayo</v>
          </cell>
          <cell r="I531" t="str">
            <v>Riohacha</v>
          </cell>
          <cell r="J531" t="str">
            <v>Centro Zonal No.2</v>
          </cell>
          <cell r="K531"/>
          <cell r="L531">
            <v>3053620011</v>
          </cell>
          <cell r="M531" t="str">
            <v>renacerguajira@fundacionrenacer.org</v>
          </cell>
          <cell r="N531" t="str">
            <v>SRD</v>
          </cell>
          <cell r="O531" t="str">
            <v>Internado</v>
          </cell>
          <cell r="P531"/>
          <cell r="Q531" t="str">
            <v>Violencia sexual</v>
          </cell>
          <cell r="R531"/>
          <cell r="S531">
            <v>297</v>
          </cell>
          <cell r="T531">
            <v>50</v>
          </cell>
          <cell r="U531"/>
          <cell r="V531">
            <v>43815</v>
          </cell>
          <cell r="W531">
            <v>44135</v>
          </cell>
          <cell r="X531">
            <v>302984024</v>
          </cell>
          <cell r="Y531" t="str">
            <v>Maleli Fernandez Torres</v>
          </cell>
        </row>
        <row r="532">
          <cell r="B532" t="str">
            <v>44-74-531</v>
          </cell>
          <cell r="C532" t="str">
            <v>La_Guajira</v>
          </cell>
          <cell r="D532" t="str">
            <v>Corporación para la atención integral de menores de la Colombia - CAIMEC</v>
          </cell>
          <cell r="E532" t="str">
            <v>825001822-5</v>
          </cell>
          <cell r="F532" t="str">
            <v>Indira Buendia Garcia</v>
          </cell>
          <cell r="G532" t="str">
            <v>-</v>
          </cell>
          <cell r="H532" t="str">
            <v>Calle 9 No. 1B-08</v>
          </cell>
          <cell r="I532" t="str">
            <v>Riohacha</v>
          </cell>
          <cell r="J532" t="str">
            <v>Centro Zonal No.2</v>
          </cell>
          <cell r="K532"/>
          <cell r="L532">
            <v>3183894587</v>
          </cell>
          <cell r="M532" t="str">
            <v>caimeg@hotmail.com</v>
          </cell>
          <cell r="N532" t="str">
            <v>SRPA</v>
          </cell>
          <cell r="O532" t="str">
            <v xml:space="preserve">Apoyo postinstitucional – SRPA </v>
          </cell>
          <cell r="P532"/>
          <cell r="Q532" t="str">
            <v>SRPA</v>
          </cell>
          <cell r="R532"/>
          <cell r="S532">
            <v>294</v>
          </cell>
          <cell r="T532">
            <v>6</v>
          </cell>
          <cell r="U532"/>
          <cell r="V532">
            <v>43815</v>
          </cell>
          <cell r="W532">
            <v>43982</v>
          </cell>
          <cell r="X532">
            <v>11877870</v>
          </cell>
          <cell r="Y532" t="str">
            <v>Maleli Fernandez Torres</v>
          </cell>
        </row>
        <row r="533">
          <cell r="B533" t="str">
            <v>44-74-532</v>
          </cell>
          <cell r="C533" t="str">
            <v>La_Guajira</v>
          </cell>
          <cell r="D533" t="str">
            <v>Corporación para la atención integral de menores de la Colombia - CAIMEC</v>
          </cell>
          <cell r="E533" t="str">
            <v>825001822-5</v>
          </cell>
          <cell r="F533" t="str">
            <v>Indira Buendia Garcia</v>
          </cell>
          <cell r="G533" t="str">
            <v>-</v>
          </cell>
          <cell r="H533" t="str">
            <v>Calle 9 No. 1B-08</v>
          </cell>
          <cell r="I533" t="str">
            <v>Riohacha</v>
          </cell>
          <cell r="J533" t="str">
            <v>Centro Zonal No.2</v>
          </cell>
          <cell r="K533"/>
          <cell r="L533">
            <v>3183894587</v>
          </cell>
          <cell r="M533" t="str">
            <v>caimeg@hotmail.com</v>
          </cell>
          <cell r="N533" t="str">
            <v>SRPA</v>
          </cell>
          <cell r="O533" t="str">
            <v>Libertad vigilada – asistida</v>
          </cell>
          <cell r="P533"/>
          <cell r="Q533" t="str">
            <v>SRPA</v>
          </cell>
          <cell r="R533"/>
          <cell r="S533">
            <v>295</v>
          </cell>
          <cell r="T533">
            <v>32</v>
          </cell>
          <cell r="U533"/>
          <cell r="V533">
            <v>43815</v>
          </cell>
          <cell r="W533">
            <v>43982</v>
          </cell>
          <cell r="X533">
            <v>80005104</v>
          </cell>
          <cell r="Y533" t="str">
            <v>Maleli Fernandez Torres</v>
          </cell>
        </row>
        <row r="534">
          <cell r="B534" t="str">
            <v>47-92-533</v>
          </cell>
          <cell r="C534" t="str">
            <v>Magdalena</v>
          </cell>
          <cell r="D534" t="str">
            <v>Fundación centro de desarrollo social - Cedesocial</v>
          </cell>
          <cell r="E534" t="str">
            <v>802007962-1</v>
          </cell>
          <cell r="F534" t="str">
            <v>Cristian Mulford</v>
          </cell>
          <cell r="G534" t="str">
            <v>-</v>
          </cell>
          <cell r="H534" t="str">
            <v>Calle 15 No. 21-29 Barrio Jardin</v>
          </cell>
          <cell r="I534" t="str">
            <v>Santa Marta</v>
          </cell>
          <cell r="J534" t="str">
            <v>Sur</v>
          </cell>
          <cell r="K534">
            <v>4394100</v>
          </cell>
          <cell r="L534">
            <v>3205439743</v>
          </cell>
          <cell r="M534" t="str">
            <v>cristian.mulford@cedesocial.org</v>
          </cell>
          <cell r="N534" t="str">
            <v>SRD</v>
          </cell>
          <cell r="O534" t="str">
            <v>Intervención de apoyo - Apoyo psicosocial</v>
          </cell>
          <cell r="P534"/>
          <cell r="Q534" t="str">
            <v>Violencia sexual</v>
          </cell>
          <cell r="R534"/>
          <cell r="S534">
            <v>248</v>
          </cell>
          <cell r="T534">
            <v>107</v>
          </cell>
          <cell r="U534"/>
          <cell r="V534">
            <v>43815</v>
          </cell>
          <cell r="W534">
            <v>44134</v>
          </cell>
          <cell r="X534">
            <v>282436665</v>
          </cell>
          <cell r="Y534" t="str">
            <v>Zulima Decaro Ospino</v>
          </cell>
        </row>
        <row r="535">
          <cell r="B535" t="str">
            <v>47-92-534</v>
          </cell>
          <cell r="C535" t="str">
            <v>Magdalena</v>
          </cell>
          <cell r="D535" t="str">
            <v>Fundación centro de desarrollo social - Cedesocial</v>
          </cell>
          <cell r="E535" t="str">
            <v>802007962-1</v>
          </cell>
          <cell r="F535" t="str">
            <v>Cristian Mulford</v>
          </cell>
          <cell r="G535" t="str">
            <v>-</v>
          </cell>
          <cell r="H535" t="str">
            <v>Calle 15 No. 21-29 Barrio Jardin</v>
          </cell>
          <cell r="I535" t="str">
            <v>Santa Marta</v>
          </cell>
          <cell r="J535" t="str">
            <v>Regional</v>
          </cell>
          <cell r="K535">
            <v>4394100</v>
          </cell>
          <cell r="L535">
            <v>3205439743</v>
          </cell>
          <cell r="M535" t="str">
            <v>cristian.mulford@cedesocial.org</v>
          </cell>
          <cell r="N535" t="str">
            <v>SRD</v>
          </cell>
          <cell r="O535" t="str">
            <v>Hogar sustituto entidad</v>
          </cell>
          <cell r="P535"/>
          <cell r="Q535" t="str">
            <v>Vulneración</v>
          </cell>
          <cell r="R535"/>
          <cell r="S535">
            <v>249</v>
          </cell>
          <cell r="T535">
            <v>214</v>
          </cell>
          <cell r="U535"/>
          <cell r="V535">
            <v>43815</v>
          </cell>
          <cell r="W535">
            <v>44134</v>
          </cell>
          <cell r="X535">
            <v>2696403959</v>
          </cell>
          <cell r="Y535" t="str">
            <v>Zulma Villamizar Diaz</v>
          </cell>
        </row>
        <row r="536">
          <cell r="B536" t="str">
            <v>47-92-535</v>
          </cell>
          <cell r="C536" t="str">
            <v>Magdalena</v>
          </cell>
          <cell r="D536" t="str">
            <v>Fundación centro de desarrollo social - Cedesocial</v>
          </cell>
          <cell r="E536" t="str">
            <v>802007962-1</v>
          </cell>
          <cell r="F536" t="str">
            <v>Cristian Mulford</v>
          </cell>
          <cell r="G536" t="str">
            <v>-</v>
          </cell>
          <cell r="H536" t="str">
            <v>Calle 15 No. 21-29 Barrio Jardin</v>
          </cell>
          <cell r="I536" t="str">
            <v>Santa Marta</v>
          </cell>
          <cell r="J536" t="str">
            <v>Regional</v>
          </cell>
          <cell r="K536">
            <v>4394100</v>
          </cell>
          <cell r="L536">
            <v>3205439743</v>
          </cell>
          <cell r="M536" t="str">
            <v>cristian.mulford@cedesocial.org</v>
          </cell>
          <cell r="N536" t="str">
            <v>SRD</v>
          </cell>
          <cell r="O536" t="str">
            <v>Hogar sustituto entidad</v>
          </cell>
          <cell r="P536"/>
          <cell r="Q536" t="str">
            <v>Discapacidad</v>
          </cell>
          <cell r="R536"/>
          <cell r="S536">
            <v>249</v>
          </cell>
          <cell r="T536">
            <v>52</v>
          </cell>
          <cell r="U536"/>
          <cell r="V536"/>
          <cell r="W536"/>
          <cell r="X536">
            <v>869765442</v>
          </cell>
          <cell r="Y536" t="str">
            <v>Zulma Villamizar Diaz</v>
          </cell>
        </row>
        <row r="537">
          <cell r="B537" t="str">
            <v>47-133-536</v>
          </cell>
          <cell r="C537" t="str">
            <v>Magdalena</v>
          </cell>
          <cell r="D537" t="str">
            <v>Fundación horizontes</v>
          </cell>
          <cell r="E537" t="str">
            <v>819007124-8</v>
          </cell>
          <cell r="F537" t="str">
            <v>Alix Enriqueta Colina Neira</v>
          </cell>
          <cell r="G537" t="str">
            <v>-</v>
          </cell>
          <cell r="H537" t="str">
            <v>Carrera 22 No. 15-82 Barrio Jardin</v>
          </cell>
          <cell r="I537" t="str">
            <v>Santa Marta</v>
          </cell>
          <cell r="J537" t="str">
            <v>Norte</v>
          </cell>
          <cell r="K537">
            <v>4218686</v>
          </cell>
          <cell r="L537">
            <v>3003184694</v>
          </cell>
          <cell r="M537" t="str">
            <v>fundacionhorizontes23@gmail.com</v>
          </cell>
          <cell r="N537" t="str">
            <v>SRD</v>
          </cell>
          <cell r="O537" t="str">
            <v>Intervención de apoyo - Apoyo psicosocial</v>
          </cell>
          <cell r="P537"/>
          <cell r="Q537" t="str">
            <v>Vulneración</v>
          </cell>
          <cell r="R537"/>
          <cell r="S537">
            <v>250</v>
          </cell>
          <cell r="T537">
            <v>50</v>
          </cell>
          <cell r="U537"/>
          <cell r="V537">
            <v>43815</v>
          </cell>
          <cell r="W537">
            <v>44134</v>
          </cell>
          <cell r="X537">
            <v>175887900</v>
          </cell>
          <cell r="Y537" t="str">
            <v>Maria del Socorro Pabon Castañeda</v>
          </cell>
        </row>
        <row r="538">
          <cell r="B538" t="str">
            <v>47-182-537</v>
          </cell>
          <cell r="C538" t="str">
            <v>Magdalena</v>
          </cell>
          <cell r="D538" t="str">
            <v>Fundación rehabilitación integral</v>
          </cell>
          <cell r="E538" t="str">
            <v>900085882-9</v>
          </cell>
          <cell r="F538" t="str">
            <v>Angelica Zamora</v>
          </cell>
          <cell r="G538" t="str">
            <v>-</v>
          </cell>
          <cell r="H538" t="str">
            <v>Carrera 3 No. 18-27 Rodadero</v>
          </cell>
          <cell r="I538" t="str">
            <v>Santa Marta</v>
          </cell>
          <cell r="J538" t="str">
            <v>Sur</v>
          </cell>
          <cell r="K538">
            <v>4226815</v>
          </cell>
          <cell r="L538">
            <v>3113452490</v>
          </cell>
          <cell r="M538" t="str">
            <v>administrativa@frehabilitacionintegral.com</v>
          </cell>
          <cell r="N538" t="str">
            <v>SRD</v>
          </cell>
          <cell r="O538" t="str">
            <v>Intervención de apoyo - Apoyo psicológico especializado</v>
          </cell>
          <cell r="P538"/>
          <cell r="Q538" t="str">
            <v>Vulneración</v>
          </cell>
          <cell r="R538"/>
          <cell r="S538">
            <v>263</v>
          </cell>
          <cell r="T538"/>
          <cell r="U538">
            <v>288</v>
          </cell>
          <cell r="V538">
            <v>43822</v>
          </cell>
          <cell r="W538">
            <v>44012</v>
          </cell>
          <cell r="X538">
            <v>123787333</v>
          </cell>
          <cell r="Y538" t="str">
            <v>Zulima Decaro Ospino</v>
          </cell>
        </row>
        <row r="539">
          <cell r="B539" t="str">
            <v>47-182-538</v>
          </cell>
          <cell r="C539" t="str">
            <v>Magdalena</v>
          </cell>
          <cell r="D539" t="str">
            <v>Fundación rehabilitación integral</v>
          </cell>
          <cell r="E539" t="str">
            <v>900085882-9</v>
          </cell>
          <cell r="F539" t="str">
            <v>Angelica Zamora</v>
          </cell>
          <cell r="G539" t="str">
            <v>-</v>
          </cell>
          <cell r="H539" t="str">
            <v>Carrera 15 No. 15-10</v>
          </cell>
          <cell r="I539" t="str">
            <v>Ciénaga</v>
          </cell>
          <cell r="J539" t="str">
            <v>Cienaga</v>
          </cell>
          <cell r="K539">
            <v>4226815</v>
          </cell>
          <cell r="L539">
            <v>3113452490</v>
          </cell>
          <cell r="M539" t="str">
            <v>administrativa@frehabilitacionintegral.com</v>
          </cell>
          <cell r="N539" t="str">
            <v>SRD</v>
          </cell>
          <cell r="O539" t="str">
            <v>Intervención de apoyo - Apoyo psicológico especializado</v>
          </cell>
          <cell r="P539"/>
          <cell r="Q539" t="str">
            <v>Vulneración</v>
          </cell>
          <cell r="R539"/>
          <cell r="S539">
            <v>263</v>
          </cell>
          <cell r="T539"/>
          <cell r="U539">
            <v>276</v>
          </cell>
          <cell r="V539"/>
          <cell r="W539"/>
          <cell r="X539">
            <v>118629528</v>
          </cell>
          <cell r="Y539" t="str">
            <v>Zulima Decaro Ospino</v>
          </cell>
        </row>
        <row r="540">
          <cell r="B540" t="str">
            <v>47-182-539</v>
          </cell>
          <cell r="C540" t="str">
            <v>Magdalena</v>
          </cell>
          <cell r="D540" t="str">
            <v>Fundación rehabilitación integral</v>
          </cell>
          <cell r="E540" t="str">
            <v>900085882-9</v>
          </cell>
          <cell r="F540" t="str">
            <v>Angelica Zamora</v>
          </cell>
          <cell r="G540" t="str">
            <v>-</v>
          </cell>
          <cell r="H540" t="str">
            <v>Carrera 3 No. 18-27 Rodadero</v>
          </cell>
          <cell r="I540" t="str">
            <v>Santa Marta</v>
          </cell>
          <cell r="J540" t="str">
            <v>Norte</v>
          </cell>
          <cell r="K540">
            <v>4226815</v>
          </cell>
          <cell r="L540">
            <v>3113452490</v>
          </cell>
          <cell r="M540" t="str">
            <v>administrativa@frehabilitacionintegral.com</v>
          </cell>
          <cell r="N540" t="str">
            <v>SRD</v>
          </cell>
          <cell r="O540" t="str">
            <v>Intervención de apoyo - Apoyo psicológico especializado</v>
          </cell>
          <cell r="P540"/>
          <cell r="Q540" t="str">
            <v>Vulneración</v>
          </cell>
          <cell r="R540"/>
          <cell r="S540">
            <v>263</v>
          </cell>
          <cell r="T540"/>
          <cell r="U540">
            <v>188</v>
          </cell>
          <cell r="V540"/>
          <cell r="W540"/>
          <cell r="X540">
            <v>80805621</v>
          </cell>
          <cell r="Y540" t="str">
            <v>Zulima Decaro Ospino</v>
          </cell>
        </row>
        <row r="541">
          <cell r="B541" t="str">
            <v>47-182-540</v>
          </cell>
          <cell r="C541" t="str">
            <v>Magdalena</v>
          </cell>
          <cell r="D541" t="str">
            <v>Fundación rehabilitación integral</v>
          </cell>
          <cell r="E541" t="str">
            <v>900085882-9</v>
          </cell>
          <cell r="F541" t="str">
            <v>Angelica Zamora</v>
          </cell>
          <cell r="G541" t="str">
            <v>-</v>
          </cell>
          <cell r="H541" t="str">
            <v>Carrera 7 No. 9-10 Centro</v>
          </cell>
          <cell r="I541" t="str">
            <v>Fundación</v>
          </cell>
          <cell r="J541" t="str">
            <v>Fundacion</v>
          </cell>
          <cell r="K541">
            <v>4226815</v>
          </cell>
          <cell r="L541">
            <v>3113452490</v>
          </cell>
          <cell r="M541" t="str">
            <v>administrativa@frehabilitacionintegral.com</v>
          </cell>
          <cell r="N541" t="str">
            <v>SRD</v>
          </cell>
          <cell r="O541" t="str">
            <v>Intervención de apoyo - Apoyo psicológico especializado</v>
          </cell>
          <cell r="P541"/>
          <cell r="Q541" t="str">
            <v>Vulneración</v>
          </cell>
          <cell r="R541"/>
          <cell r="S541">
            <v>263</v>
          </cell>
          <cell r="T541"/>
          <cell r="U541">
            <v>184</v>
          </cell>
          <cell r="V541"/>
          <cell r="W541"/>
          <cell r="X541">
            <v>79086352</v>
          </cell>
          <cell r="Y541" t="str">
            <v>Zulima Decaro Ospino</v>
          </cell>
        </row>
        <row r="542">
          <cell r="B542" t="str">
            <v>47-182-541</v>
          </cell>
          <cell r="C542" t="str">
            <v>Magdalena</v>
          </cell>
          <cell r="D542" t="str">
            <v>Fundación rehabilitación integral</v>
          </cell>
          <cell r="E542" t="str">
            <v>900085882-9</v>
          </cell>
          <cell r="F542" t="str">
            <v>Angelica Zamora</v>
          </cell>
          <cell r="G542" t="str">
            <v>-</v>
          </cell>
          <cell r="H542" t="str">
            <v>Calle 4 No. 7-87</v>
          </cell>
          <cell r="I542" t="str">
            <v>El Banco</v>
          </cell>
          <cell r="J542" t="str">
            <v>Banco</v>
          </cell>
          <cell r="K542">
            <v>4226815</v>
          </cell>
          <cell r="L542">
            <v>3113452490</v>
          </cell>
          <cell r="M542" t="str">
            <v>administrativa@frehabilitacionintegral.com</v>
          </cell>
          <cell r="N542" t="str">
            <v>SRD</v>
          </cell>
          <cell r="O542" t="str">
            <v>Intervención de apoyo - Apoyo psicológico especializado</v>
          </cell>
          <cell r="P542"/>
          <cell r="Q542" t="str">
            <v>Vulneración</v>
          </cell>
          <cell r="R542"/>
          <cell r="S542">
            <v>263</v>
          </cell>
          <cell r="T542"/>
          <cell r="U542">
            <v>92</v>
          </cell>
          <cell r="V542"/>
          <cell r="W542"/>
          <cell r="X542">
            <v>39543176</v>
          </cell>
          <cell r="Y542" t="str">
            <v>Zulima Decaro Ospino</v>
          </cell>
        </row>
        <row r="543">
          <cell r="B543" t="str">
            <v>47-182-542</v>
          </cell>
          <cell r="C543" t="str">
            <v>Magdalena</v>
          </cell>
          <cell r="D543" t="str">
            <v>Fundación rehabilitación integral</v>
          </cell>
          <cell r="E543" t="str">
            <v>900085882-9</v>
          </cell>
          <cell r="F543" t="str">
            <v>Angelica Zamora</v>
          </cell>
          <cell r="G543" t="str">
            <v>-</v>
          </cell>
          <cell r="H543" t="str">
            <v>Calle 13 No. 10-48</v>
          </cell>
          <cell r="I543" t="str">
            <v>Pivijay</v>
          </cell>
          <cell r="J543" t="str">
            <v>Del Rio</v>
          </cell>
          <cell r="K543">
            <v>4226815</v>
          </cell>
          <cell r="L543">
            <v>3113452490</v>
          </cell>
          <cell r="M543" t="str">
            <v>administrativa@frehabilitacionintegral.com</v>
          </cell>
          <cell r="N543" t="str">
            <v>SRD</v>
          </cell>
          <cell r="O543" t="str">
            <v>Intervención de apoyo - Apoyo psicológico especializado</v>
          </cell>
          <cell r="P543"/>
          <cell r="Q543" t="str">
            <v>Vulneración</v>
          </cell>
          <cell r="R543"/>
          <cell r="S543">
            <v>263</v>
          </cell>
          <cell r="T543"/>
          <cell r="U543">
            <v>92</v>
          </cell>
          <cell r="V543"/>
          <cell r="W543"/>
          <cell r="X543">
            <v>39543176</v>
          </cell>
          <cell r="Y543" t="str">
            <v>Zulima Decaro Ospino</v>
          </cell>
        </row>
        <row r="544">
          <cell r="B544" t="str">
            <v>47-182-543</v>
          </cell>
          <cell r="C544" t="str">
            <v>Magdalena</v>
          </cell>
          <cell r="D544" t="str">
            <v>Fundación rehabilitación integral</v>
          </cell>
          <cell r="E544" t="str">
            <v>900085882-9</v>
          </cell>
          <cell r="F544" t="str">
            <v>Angelica Zamora</v>
          </cell>
          <cell r="G544" t="str">
            <v>-</v>
          </cell>
          <cell r="H544" t="str">
            <v>Carrera 14A No. 23-35</v>
          </cell>
          <cell r="I544" t="str">
            <v>Plato</v>
          </cell>
          <cell r="J544" t="str">
            <v>Plato</v>
          </cell>
          <cell r="K544">
            <v>4226815</v>
          </cell>
          <cell r="L544">
            <v>3113452490</v>
          </cell>
          <cell r="M544" t="str">
            <v>administrativa@frehabilitacionintegral.com</v>
          </cell>
          <cell r="N544" t="str">
            <v>SRD</v>
          </cell>
          <cell r="O544" t="str">
            <v>Intervención de apoyo - Apoyo psicológico especializado</v>
          </cell>
          <cell r="P544"/>
          <cell r="Q544" t="str">
            <v>Vulneración</v>
          </cell>
          <cell r="R544"/>
          <cell r="S544">
            <v>263</v>
          </cell>
          <cell r="T544"/>
          <cell r="U544">
            <v>84</v>
          </cell>
          <cell r="V544"/>
          <cell r="W544"/>
          <cell r="X544">
            <v>36104640</v>
          </cell>
          <cell r="Y544" t="str">
            <v>Zulima Decaro Ospino</v>
          </cell>
        </row>
        <row r="545">
          <cell r="B545" t="str">
            <v>47-182-544</v>
          </cell>
          <cell r="C545" t="str">
            <v>Magdalena</v>
          </cell>
          <cell r="D545" t="str">
            <v>Fundación rehabilitación integral</v>
          </cell>
          <cell r="E545" t="str">
            <v>900085882-9</v>
          </cell>
          <cell r="F545" t="str">
            <v>Angelica Zamora</v>
          </cell>
          <cell r="G545" t="str">
            <v>-</v>
          </cell>
          <cell r="H545" t="str">
            <v>Carrera 5 No. 5-12</v>
          </cell>
          <cell r="I545" t="str">
            <v>Fundación</v>
          </cell>
          <cell r="J545" t="str">
            <v>Fundacion</v>
          </cell>
          <cell r="K545">
            <v>4226815</v>
          </cell>
          <cell r="L545">
            <v>3113452490</v>
          </cell>
          <cell r="M545" t="str">
            <v>administrativa@frehabilitacionintegral.com</v>
          </cell>
          <cell r="N545" t="str">
            <v>SRD</v>
          </cell>
          <cell r="O545" t="str">
            <v>Intervención de apoyo - Apoyo psicosocial</v>
          </cell>
          <cell r="P545"/>
          <cell r="Q545" t="str">
            <v>Vulneración</v>
          </cell>
          <cell r="R545"/>
          <cell r="S545">
            <v>264</v>
          </cell>
          <cell r="T545">
            <v>40</v>
          </cell>
          <cell r="U545"/>
          <cell r="V545">
            <v>43822</v>
          </cell>
          <cell r="W545">
            <v>44012</v>
          </cell>
          <cell r="X545">
            <v>85292368</v>
          </cell>
          <cell r="Y545" t="str">
            <v>Julieth Soto Perez</v>
          </cell>
        </row>
        <row r="546">
          <cell r="B546" t="str">
            <v>47-74-545</v>
          </cell>
          <cell r="C546" t="str">
            <v>Magdalena</v>
          </cell>
          <cell r="D546" t="str">
            <v>Corporación para la atención integral de menores de la Colombia - CAIMEC</v>
          </cell>
          <cell r="E546" t="str">
            <v>825001822-5</v>
          </cell>
          <cell r="F546" t="str">
            <v>Indira Buendia Garcia</v>
          </cell>
          <cell r="G546" t="str">
            <v>-</v>
          </cell>
          <cell r="H546" t="str">
            <v>Calle 14 No. 21-83 Aenida Libertador</v>
          </cell>
          <cell r="I546" t="str">
            <v>Santa Marta</v>
          </cell>
          <cell r="J546" t="str">
            <v>Norte</v>
          </cell>
          <cell r="K546">
            <v>4372053</v>
          </cell>
          <cell r="L546">
            <v>3158902633</v>
          </cell>
          <cell r="M546" t="str">
            <v>caimeclibertador2019@gmail.com</v>
          </cell>
          <cell r="N546" t="str">
            <v>SRPA</v>
          </cell>
          <cell r="O546" t="str">
            <v>Libertad vigilada – asistida</v>
          </cell>
          <cell r="P546"/>
          <cell r="Q546" t="str">
            <v>SRPA</v>
          </cell>
          <cell r="R546"/>
          <cell r="S546">
            <v>251</v>
          </cell>
          <cell r="T546">
            <v>40</v>
          </cell>
          <cell r="U546"/>
          <cell r="V546">
            <v>43817</v>
          </cell>
          <cell r="W546">
            <v>44134</v>
          </cell>
          <cell r="X546">
            <v>191339180</v>
          </cell>
          <cell r="Y546" t="str">
            <v>Maria del Socorro Pabon Castañeda</v>
          </cell>
        </row>
        <row r="547">
          <cell r="B547" t="str">
            <v>47-74-546</v>
          </cell>
          <cell r="C547" t="str">
            <v>Magdalena</v>
          </cell>
          <cell r="D547" t="str">
            <v>Corporación para la atención integral de menores de la Colombia - CAIMEC</v>
          </cell>
          <cell r="E547" t="str">
            <v>825001822-5</v>
          </cell>
          <cell r="F547" t="str">
            <v>Indira Buendia Garcia</v>
          </cell>
          <cell r="G547" t="str">
            <v>-</v>
          </cell>
          <cell r="H547" t="str">
            <v>Calle 14 No. 21-83 Aenida Libertador</v>
          </cell>
          <cell r="I547" t="str">
            <v>Santa Marta</v>
          </cell>
          <cell r="J547" t="str">
            <v>Norte</v>
          </cell>
          <cell r="K547">
            <v>4372053</v>
          </cell>
          <cell r="L547">
            <v>3158902633</v>
          </cell>
          <cell r="M547" t="str">
            <v>caimeclibertador2019@gmail.com</v>
          </cell>
          <cell r="N547" t="str">
            <v>SRPA</v>
          </cell>
          <cell r="O547" t="str">
            <v>Centro transitorio</v>
          </cell>
          <cell r="P547"/>
          <cell r="Q547" t="str">
            <v>SRPA</v>
          </cell>
          <cell r="R547"/>
          <cell r="S547">
            <v>252</v>
          </cell>
          <cell r="T547">
            <v>5</v>
          </cell>
          <cell r="U547"/>
          <cell r="V547">
            <v>43817</v>
          </cell>
          <cell r="W547">
            <v>44134</v>
          </cell>
          <cell r="X547">
            <v>101585725</v>
          </cell>
          <cell r="Y547" t="str">
            <v>Maria del Socorro Pabon Castañeda</v>
          </cell>
        </row>
        <row r="548">
          <cell r="B548" t="str">
            <v>47-74-547</v>
          </cell>
          <cell r="C548" t="str">
            <v>Magdalena</v>
          </cell>
          <cell r="D548" t="str">
            <v>Corporación para la atención integral de menores de la Colombia - CAIMEC</v>
          </cell>
          <cell r="E548" t="str">
            <v>825001822-5</v>
          </cell>
          <cell r="F548" t="str">
            <v>Indira Buendia Garcia</v>
          </cell>
          <cell r="G548" t="str">
            <v>-</v>
          </cell>
          <cell r="H548" t="str">
            <v>Calle 22 No. 15-73 Avenida Santa Rita</v>
          </cell>
          <cell r="I548" t="str">
            <v>Santa Marta</v>
          </cell>
          <cell r="J548" t="str">
            <v>Norte</v>
          </cell>
          <cell r="K548">
            <v>4372053</v>
          </cell>
          <cell r="L548">
            <v>3158902633</v>
          </cell>
          <cell r="M548" t="str">
            <v>caimeclibertador2019@gmail.com</v>
          </cell>
          <cell r="N548" t="str">
            <v>SRPA</v>
          </cell>
          <cell r="O548" t="str">
            <v>Externado RAJ</v>
          </cell>
          <cell r="P548" t="str">
            <v>Media jornada</v>
          </cell>
          <cell r="Q548" t="str">
            <v>RAJ</v>
          </cell>
          <cell r="R548"/>
          <cell r="S548">
            <v>253</v>
          </cell>
          <cell r="T548">
            <v>30</v>
          </cell>
          <cell r="U548"/>
          <cell r="V548">
            <v>43817</v>
          </cell>
          <cell r="W548">
            <v>44134</v>
          </cell>
          <cell r="X548">
            <v>169873320</v>
          </cell>
          <cell r="Y548" t="str">
            <v>Maria del Socorro Pabon Castañeda</v>
          </cell>
        </row>
        <row r="549">
          <cell r="B549" t="str">
            <v>47-74-548</v>
          </cell>
          <cell r="C549" t="str">
            <v>Magdalena</v>
          </cell>
          <cell r="D549" t="str">
            <v>Corporación para la atención integral de menores de la Colombia - CAIMEC</v>
          </cell>
          <cell r="E549" t="str">
            <v>825001822-5</v>
          </cell>
          <cell r="F549" t="str">
            <v>Indira Buendia Garcia</v>
          </cell>
          <cell r="G549" t="str">
            <v>-</v>
          </cell>
          <cell r="H549" t="str">
            <v>Calle 14 No. 21-83 Aenida Libertador</v>
          </cell>
          <cell r="I549" t="str">
            <v>Santa Marta</v>
          </cell>
          <cell r="J549" t="str">
            <v>Norte</v>
          </cell>
          <cell r="K549">
            <v>4372053</v>
          </cell>
          <cell r="L549">
            <v>3158902633</v>
          </cell>
          <cell r="M549" t="str">
            <v>caimeclibertador2019@gmail.com</v>
          </cell>
          <cell r="N549" t="str">
            <v>SRPA</v>
          </cell>
          <cell r="O549" t="str">
            <v>Intervención de apoyo RAJ</v>
          </cell>
          <cell r="P549"/>
          <cell r="Q549" t="str">
            <v>RAJ</v>
          </cell>
          <cell r="R549"/>
          <cell r="S549">
            <v>254</v>
          </cell>
          <cell r="T549">
            <v>70</v>
          </cell>
          <cell r="U549"/>
          <cell r="V549">
            <v>43817</v>
          </cell>
          <cell r="W549">
            <v>44134</v>
          </cell>
          <cell r="X549">
            <v>255916325</v>
          </cell>
          <cell r="Y549" t="str">
            <v>Maria del Socorro Pabon Castañeda</v>
          </cell>
        </row>
        <row r="550">
          <cell r="B550" t="str">
            <v>50-230-549</v>
          </cell>
          <cell r="C550" t="str">
            <v>Meta</v>
          </cell>
          <cell r="D550" t="str">
            <v>ONG crecer en familia</v>
          </cell>
          <cell r="E550" t="str">
            <v>805020621-1</v>
          </cell>
          <cell r="F550" t="str">
            <v>Zulamita Ana Liliana Kaim Torres</v>
          </cell>
          <cell r="G550" t="str">
            <v>-</v>
          </cell>
          <cell r="H550" t="str">
            <v>Calle 33B No. 38-66 Barrio Barzal</v>
          </cell>
          <cell r="I550" t="str">
            <v>Villavicencio</v>
          </cell>
          <cell r="J550" t="str">
            <v>Villavicencio 2</v>
          </cell>
          <cell r="K550">
            <v>6620494</v>
          </cell>
          <cell r="L550">
            <v>3146803557</v>
          </cell>
          <cell r="M550" t="str">
            <v>crecefamiliahogarsustituto@hotmail.com</v>
          </cell>
          <cell r="N550" t="str">
            <v>SRD</v>
          </cell>
          <cell r="O550" t="str">
            <v>Hogar sustituto entidad</v>
          </cell>
          <cell r="P550"/>
          <cell r="Q550" t="str">
            <v>Vulneración</v>
          </cell>
          <cell r="R550"/>
          <cell r="S550">
            <v>219</v>
          </cell>
          <cell r="T550">
            <v>527</v>
          </cell>
          <cell r="U550"/>
          <cell r="V550">
            <v>43815</v>
          </cell>
          <cell r="W550">
            <v>44135</v>
          </cell>
          <cell r="X550">
            <v>8952005302</v>
          </cell>
          <cell r="Y550" t="str">
            <v>Diana Lucia Nova</v>
          </cell>
        </row>
        <row r="551">
          <cell r="B551" t="str">
            <v>50-230-550</v>
          </cell>
          <cell r="C551" t="str">
            <v>Meta</v>
          </cell>
          <cell r="D551" t="str">
            <v>ONG crecer en familia</v>
          </cell>
          <cell r="E551" t="str">
            <v>805020621-1</v>
          </cell>
          <cell r="F551" t="str">
            <v>Zulamita Ana Liliana Kaim Torres</v>
          </cell>
          <cell r="G551" t="str">
            <v>-</v>
          </cell>
          <cell r="H551" t="str">
            <v>Calle 33B No. 38-66 Barrio Barzal</v>
          </cell>
          <cell r="I551" t="str">
            <v>Villavicencio</v>
          </cell>
          <cell r="J551" t="str">
            <v>Villavicencio 2</v>
          </cell>
          <cell r="K551">
            <v>6620494</v>
          </cell>
          <cell r="L551">
            <v>3146803557</v>
          </cell>
          <cell r="M551" t="str">
            <v>crecefamiliahogarsustituto@hotmail.com</v>
          </cell>
          <cell r="N551" t="str">
            <v>SRD</v>
          </cell>
          <cell r="O551" t="str">
            <v>Hogar sustituto entidad</v>
          </cell>
          <cell r="P551"/>
          <cell r="Q551" t="str">
            <v>Discapacidad</v>
          </cell>
          <cell r="R551"/>
          <cell r="S551">
            <v>219</v>
          </cell>
          <cell r="T551">
            <v>138</v>
          </cell>
          <cell r="U551"/>
          <cell r="V551"/>
          <cell r="W551"/>
          <cell r="X551"/>
          <cell r="Y551" t="str">
            <v>Diana Lucia Nova</v>
          </cell>
        </row>
        <row r="552">
          <cell r="B552" t="str">
            <v>50-7-551</v>
          </cell>
          <cell r="C552" t="str">
            <v>Meta</v>
          </cell>
          <cell r="D552" t="str">
            <v>Asociación Crecer</v>
          </cell>
          <cell r="E552" t="str">
            <v>822006227-4</v>
          </cell>
          <cell r="F552" t="str">
            <v>Yolanda Toledo Perez</v>
          </cell>
          <cell r="G552" t="str">
            <v>Sede principal mental psicosocial mujeres</v>
          </cell>
          <cell r="H552" t="str">
            <v>Kilometro 2.5 - Via Antigua a Restrepo - Vereda Vanguardia - Sector Los Naranjos Villa Blanca</v>
          </cell>
          <cell r="I552" t="str">
            <v>Villavicencio</v>
          </cell>
          <cell r="J552" t="str">
            <v>Villavicencio 2</v>
          </cell>
          <cell r="K552">
            <v>6648493</v>
          </cell>
          <cell r="L552">
            <v>3006306050</v>
          </cell>
          <cell r="M552" t="str">
            <v>asociacioncrecer1995@hotmail.com</v>
          </cell>
          <cell r="N552" t="str">
            <v>SRD</v>
          </cell>
          <cell r="O552" t="str">
            <v>Internado</v>
          </cell>
          <cell r="P552"/>
          <cell r="Q552" t="str">
            <v>Discapacidad</v>
          </cell>
          <cell r="R552" t="str">
            <v>Mental psicosocial</v>
          </cell>
          <cell r="S552">
            <v>220</v>
          </cell>
          <cell r="T552">
            <v>25</v>
          </cell>
          <cell r="U552"/>
          <cell r="V552">
            <v>43815</v>
          </cell>
          <cell r="W552">
            <v>44135</v>
          </cell>
          <cell r="X552">
            <v>2528895759</v>
          </cell>
          <cell r="Y552" t="str">
            <v>Ivan Hernando Fajardo</v>
          </cell>
        </row>
        <row r="553">
          <cell r="B553" t="str">
            <v>50-7-552</v>
          </cell>
          <cell r="C553" t="str">
            <v>Meta</v>
          </cell>
          <cell r="D553" t="str">
            <v>Asociación Crecer</v>
          </cell>
          <cell r="E553" t="str">
            <v>822006227-4</v>
          </cell>
          <cell r="F553" t="str">
            <v>Yolanda Toledo Perez</v>
          </cell>
          <cell r="G553" t="str">
            <v>Sede principal mental psicosocial hombres</v>
          </cell>
          <cell r="H553" t="str">
            <v xml:space="preserve">Kilometro 2.5 - Via Antigua a Restrepo - Vereda Vanguardia </v>
          </cell>
          <cell r="I553" t="str">
            <v>Villavicencio</v>
          </cell>
          <cell r="J553" t="str">
            <v>Villavicencio 2</v>
          </cell>
          <cell r="K553">
            <v>6648493</v>
          </cell>
          <cell r="L553">
            <v>3006306050</v>
          </cell>
          <cell r="M553" t="str">
            <v>asociacioncrecer1995@hotmail.com</v>
          </cell>
          <cell r="N553" t="str">
            <v>SRD</v>
          </cell>
          <cell r="O553" t="str">
            <v>Internado</v>
          </cell>
          <cell r="P553"/>
          <cell r="Q553" t="str">
            <v>Discapacidad</v>
          </cell>
          <cell r="R553" t="str">
            <v>Mental psicosocial</v>
          </cell>
          <cell r="S553">
            <v>220</v>
          </cell>
          <cell r="T553">
            <v>78</v>
          </cell>
          <cell r="U553"/>
          <cell r="V553"/>
          <cell r="W553"/>
          <cell r="X553"/>
          <cell r="Y553" t="str">
            <v>Ivan Hernando Fajardo</v>
          </cell>
        </row>
        <row r="554">
          <cell r="B554" t="str">
            <v>50-7-553</v>
          </cell>
          <cell r="C554" t="str">
            <v>Meta</v>
          </cell>
          <cell r="D554" t="str">
            <v>Asociación Crecer</v>
          </cell>
          <cell r="E554" t="str">
            <v>822006227-4</v>
          </cell>
          <cell r="F554" t="str">
            <v>Yolanda Toledo Perez</v>
          </cell>
          <cell r="G554" t="str">
            <v>Sede arco iris mental cognitivo</v>
          </cell>
          <cell r="H554" t="str">
            <v>Vereda Caney Alto - Kilometro 1 - Lote Santa Maria</v>
          </cell>
          <cell r="I554" t="str">
            <v>Restrepo</v>
          </cell>
          <cell r="J554" t="str">
            <v>Villavicencio 2</v>
          </cell>
          <cell r="K554">
            <v>6648493</v>
          </cell>
          <cell r="L554">
            <v>3006306050</v>
          </cell>
          <cell r="M554" t="str">
            <v>asociacioncrecer1995@hotmail.com</v>
          </cell>
          <cell r="N554" t="str">
            <v>SRD</v>
          </cell>
          <cell r="O554" t="str">
            <v>Internado</v>
          </cell>
          <cell r="P554"/>
          <cell r="Q554" t="str">
            <v>Discapacidad</v>
          </cell>
          <cell r="R554" t="str">
            <v>Intelectual</v>
          </cell>
          <cell r="S554">
            <v>221</v>
          </cell>
          <cell r="T554">
            <v>85</v>
          </cell>
          <cell r="U554"/>
          <cell r="V554">
            <v>43815</v>
          </cell>
          <cell r="W554">
            <v>44135</v>
          </cell>
          <cell r="X554">
            <v>2292832643</v>
          </cell>
          <cell r="Y554" t="str">
            <v>Ivan Hernando Fajardo</v>
          </cell>
        </row>
        <row r="555">
          <cell r="B555" t="str">
            <v>50-7-554</v>
          </cell>
          <cell r="C555" t="str">
            <v>Meta</v>
          </cell>
          <cell r="D555" t="str">
            <v>Asociación Crecer</v>
          </cell>
          <cell r="E555" t="str">
            <v>822006227-4</v>
          </cell>
          <cell r="F555" t="str">
            <v>Yolanda Toledo Perez</v>
          </cell>
          <cell r="G555" t="str">
            <v>Sede sala cuna mental cognitivo</v>
          </cell>
          <cell r="H555" t="str">
            <v>Kilometro 2.5 - Via Antigua a Restrepo - Vereda Vanguardia - Sector Los Naranjos</v>
          </cell>
          <cell r="I555" t="str">
            <v>Villavicencio</v>
          </cell>
          <cell r="J555" t="str">
            <v>Villavicencio 2</v>
          </cell>
          <cell r="K555">
            <v>6648493</v>
          </cell>
          <cell r="L555">
            <v>3006306050</v>
          </cell>
          <cell r="M555" t="str">
            <v>asociacioncrecer1995@hotmail.com</v>
          </cell>
          <cell r="N555" t="str">
            <v>SRD</v>
          </cell>
          <cell r="O555" t="str">
            <v>Internado</v>
          </cell>
          <cell r="P555"/>
          <cell r="Q555" t="str">
            <v>Discapacidad</v>
          </cell>
          <cell r="R555" t="str">
            <v>Intelectual</v>
          </cell>
          <cell r="S555">
            <v>221</v>
          </cell>
          <cell r="T555">
            <v>50</v>
          </cell>
          <cell r="U555"/>
          <cell r="V555"/>
          <cell r="W555"/>
          <cell r="X555"/>
          <cell r="Y555" t="str">
            <v>Ivan Hernando Fajardo</v>
          </cell>
        </row>
        <row r="556">
          <cell r="B556" t="str">
            <v>50-70-555</v>
          </cell>
          <cell r="C556" t="str">
            <v>Meta</v>
          </cell>
          <cell r="D556" t="str">
            <v>Corporación lenguaje ciudadano</v>
          </cell>
          <cell r="E556" t="str">
            <v>900204863-0</v>
          </cell>
          <cell r="F556" t="str">
            <v>Ana Maria Beltran</v>
          </cell>
          <cell r="G556" t="str">
            <v>-</v>
          </cell>
          <cell r="H556" t="str">
            <v>Calle 20 No. 40 - 105 Barrio Camoa</v>
          </cell>
          <cell r="I556" t="str">
            <v>Villavicencio</v>
          </cell>
          <cell r="J556" t="str">
            <v>Villavicencio 2</v>
          </cell>
          <cell r="K556">
            <v>6601946</v>
          </cell>
          <cell r="L556">
            <v>3228864615</v>
          </cell>
          <cell r="M556" t="str">
            <v>hogarsustituto@lenguajeciudadano.com</v>
          </cell>
          <cell r="N556" t="str">
            <v>SRD</v>
          </cell>
          <cell r="O556" t="str">
            <v>Hogar sustituto entidad</v>
          </cell>
          <cell r="P556"/>
          <cell r="Q556" t="str">
            <v>Vulneración - Discapacidad</v>
          </cell>
          <cell r="R556"/>
          <cell r="S556">
            <v>223</v>
          </cell>
          <cell r="T556">
            <v>216</v>
          </cell>
          <cell r="U556"/>
          <cell r="V556">
            <v>43815</v>
          </cell>
          <cell r="W556">
            <v>44135</v>
          </cell>
          <cell r="X556">
            <v>2907284768</v>
          </cell>
          <cell r="Y556" t="str">
            <v>Diana Lucia Nova</v>
          </cell>
        </row>
        <row r="557">
          <cell r="B557" t="str">
            <v>50-71-556</v>
          </cell>
          <cell r="C557" t="str">
            <v>Meta</v>
          </cell>
          <cell r="D557" t="str">
            <v>Corporación nueva vida para el menor de y en la calle - CONVIDAME</v>
          </cell>
          <cell r="E557" t="str">
            <v>800215666-0</v>
          </cell>
          <cell r="F557" t="str">
            <v>Edna Nohemi Dias</v>
          </cell>
          <cell r="G557" t="str">
            <v>Sede principal convidame las ferias</v>
          </cell>
          <cell r="H557" t="str">
            <v>Calle 33B No. 27A-36 Barrio Las Ferias</v>
          </cell>
          <cell r="I557" t="str">
            <v>Villavicencio</v>
          </cell>
          <cell r="J557" t="str">
            <v>Villavicencio 3</v>
          </cell>
          <cell r="K557">
            <v>6636417</v>
          </cell>
          <cell r="L557">
            <v>3175104879</v>
          </cell>
          <cell r="M557" t="str">
            <v>convidame@yahho.es</v>
          </cell>
          <cell r="N557" t="str">
            <v>SRD</v>
          </cell>
          <cell r="O557" t="str">
            <v>Externado</v>
          </cell>
          <cell r="P557" t="str">
            <v>Media jornada</v>
          </cell>
          <cell r="Q557" t="str">
            <v>Vulneración</v>
          </cell>
          <cell r="R557"/>
          <cell r="S557">
            <v>225</v>
          </cell>
          <cell r="T557">
            <v>62</v>
          </cell>
          <cell r="U557"/>
          <cell r="V557">
            <v>43815</v>
          </cell>
          <cell r="W557">
            <v>44135</v>
          </cell>
          <cell r="X557">
            <v>335446598</v>
          </cell>
          <cell r="Y557" t="str">
            <v>Miller Perdomo</v>
          </cell>
        </row>
        <row r="558">
          <cell r="B558" t="str">
            <v>50-230-557</v>
          </cell>
          <cell r="C558" t="str">
            <v>Meta</v>
          </cell>
          <cell r="D558" t="str">
            <v>ONG crecer en familia</v>
          </cell>
          <cell r="E558" t="str">
            <v>805020621-1</v>
          </cell>
          <cell r="F558" t="str">
            <v>Zulamita Ana Liliana Kaim Torres</v>
          </cell>
          <cell r="G558" t="str">
            <v>-</v>
          </cell>
          <cell r="H558" t="str">
            <v>Calle 33B No. 38-66 Barrio Barzal</v>
          </cell>
          <cell r="I558" t="str">
            <v>Villavicencio</v>
          </cell>
          <cell r="J558" t="str">
            <v>Villavicencio 3</v>
          </cell>
          <cell r="K558">
            <v>6620494</v>
          </cell>
          <cell r="L558">
            <v>3146803557</v>
          </cell>
          <cell r="M558" t="str">
            <v>crecefamiliahogartutor@hotmail.com</v>
          </cell>
          <cell r="N558" t="str">
            <v>SRD</v>
          </cell>
          <cell r="O558" t="str">
            <v>Hogar sustituto tutor entidad</v>
          </cell>
          <cell r="P558"/>
          <cell r="Q558" t="str">
            <v>Desvinculados</v>
          </cell>
          <cell r="R558"/>
          <cell r="S558">
            <v>228</v>
          </cell>
          <cell r="T558">
            <v>27</v>
          </cell>
          <cell r="U558"/>
          <cell r="V558">
            <v>43815</v>
          </cell>
          <cell r="W558">
            <v>44135</v>
          </cell>
          <cell r="X558">
            <v>449946239</v>
          </cell>
          <cell r="Y558" t="str">
            <v>Diana Lucia Nova</v>
          </cell>
        </row>
        <row r="559">
          <cell r="B559" t="str">
            <v>50-71-558</v>
          </cell>
          <cell r="C559" t="str">
            <v>Meta</v>
          </cell>
          <cell r="D559" t="str">
            <v>Corporación nueva vida para el menor de y en la calle - CONVIDAME</v>
          </cell>
          <cell r="E559" t="str">
            <v>800215666-0</v>
          </cell>
          <cell r="F559" t="str">
            <v>Edna Nohemi Dias</v>
          </cell>
          <cell r="G559" t="str">
            <v>Sede principal apoyo psicosocial</v>
          </cell>
          <cell r="H559" t="str">
            <v>Calle 29 No. 21E-14 Barrio 20 De Julio</v>
          </cell>
          <cell r="I559" t="str">
            <v>Villavicencio</v>
          </cell>
          <cell r="J559" t="str">
            <v>Villavicencio 2</v>
          </cell>
          <cell r="K559">
            <v>6636417</v>
          </cell>
          <cell r="L559">
            <v>3175104879</v>
          </cell>
          <cell r="M559" t="str">
            <v>convidame@yahho.es</v>
          </cell>
          <cell r="N559" t="str">
            <v>SRD</v>
          </cell>
          <cell r="O559" t="str">
            <v>Intervención de apoyo - Apoyo psicosocial</v>
          </cell>
          <cell r="P559"/>
          <cell r="Q559" t="str">
            <v>Vulneración</v>
          </cell>
          <cell r="R559"/>
          <cell r="S559">
            <v>231</v>
          </cell>
          <cell r="T559">
            <v>140</v>
          </cell>
          <cell r="U559"/>
          <cell r="V559">
            <v>43815</v>
          </cell>
          <cell r="W559">
            <v>44135</v>
          </cell>
          <cell r="X559">
            <v>492486120</v>
          </cell>
          <cell r="Y559" t="str">
            <v>Miller Perdomo</v>
          </cell>
        </row>
        <row r="560">
          <cell r="B560" t="str">
            <v>50-71-559</v>
          </cell>
          <cell r="C560" t="str">
            <v>Meta</v>
          </cell>
          <cell r="D560" t="str">
            <v>Corporación nueva vida para el menor de y en la calle - CONVIDAME</v>
          </cell>
          <cell r="E560" t="str">
            <v>800215666-0</v>
          </cell>
          <cell r="F560" t="str">
            <v>Edna Nohemi Dias</v>
          </cell>
          <cell r="G560" t="str">
            <v>-</v>
          </cell>
          <cell r="H560" t="str">
            <v>Carrera 23 No. 23-25 Barrio El Retiro</v>
          </cell>
          <cell r="I560" t="str">
            <v>Villavicencio</v>
          </cell>
          <cell r="J560" t="str">
            <v>Villavicencio 2</v>
          </cell>
          <cell r="K560">
            <v>6636417</v>
          </cell>
          <cell r="L560">
            <v>3102706583</v>
          </cell>
          <cell r="M560" t="str">
            <v>convidame.responsabilidadpenal@gmail.com</v>
          </cell>
          <cell r="N560" t="str">
            <v>SRPA</v>
          </cell>
          <cell r="O560" t="str">
            <v>Libertad vigilada – asistida</v>
          </cell>
          <cell r="P560"/>
          <cell r="Q560" t="str">
            <v>SRPA</v>
          </cell>
          <cell r="R560"/>
          <cell r="S560">
            <v>222</v>
          </cell>
          <cell r="T560">
            <v>40</v>
          </cell>
          <cell r="U560"/>
          <cell r="V560">
            <v>43815</v>
          </cell>
          <cell r="W560">
            <v>44135</v>
          </cell>
          <cell r="X560">
            <v>191339180</v>
          </cell>
          <cell r="Y560" t="str">
            <v>Betty Medina</v>
          </cell>
        </row>
        <row r="561">
          <cell r="B561" t="str">
            <v>50-73-560</v>
          </cell>
          <cell r="C561" t="str">
            <v>Meta</v>
          </cell>
          <cell r="D561" t="str">
            <v>Corporación para el fomento social de Colombia - COFESCO</v>
          </cell>
          <cell r="E561" t="str">
            <v>900106789-3</v>
          </cell>
          <cell r="F561" t="str">
            <v>Javier Garzon Salazar</v>
          </cell>
          <cell r="G561" t="str">
            <v>-</v>
          </cell>
          <cell r="H561" t="str">
            <v>Kilometro 4 Via Puerto Lopez</v>
          </cell>
          <cell r="I561" t="str">
            <v>Villavicencio</v>
          </cell>
          <cell r="J561" t="str">
            <v>Villavicencio 2</v>
          </cell>
          <cell r="K561">
            <v>6636417</v>
          </cell>
          <cell r="L561">
            <v>3102706583</v>
          </cell>
          <cell r="M561" t="str">
            <v>centrokairosvillavicencio@hotmail.com</v>
          </cell>
          <cell r="N561" t="str">
            <v>SRPA</v>
          </cell>
          <cell r="O561" t="str">
            <v>Centro De Atención Especializada</v>
          </cell>
          <cell r="P561"/>
          <cell r="Q561" t="str">
            <v>SRPA</v>
          </cell>
          <cell r="R561"/>
          <cell r="S561">
            <v>224</v>
          </cell>
          <cell r="T561">
            <v>48</v>
          </cell>
          <cell r="U561"/>
          <cell r="V561">
            <v>43815</v>
          </cell>
          <cell r="W561">
            <v>44135</v>
          </cell>
          <cell r="X561">
            <v>1704305772</v>
          </cell>
          <cell r="Y561" t="str">
            <v>Betty Medina</v>
          </cell>
        </row>
        <row r="562">
          <cell r="B562" t="str">
            <v>50-73-561</v>
          </cell>
          <cell r="C562" t="str">
            <v>Meta</v>
          </cell>
          <cell r="D562" t="str">
            <v>Corporación para el fomento social de Colombia - COFESCO</v>
          </cell>
          <cell r="E562" t="str">
            <v>900106789-3</v>
          </cell>
          <cell r="F562" t="str">
            <v>Javier Garzon Salazar</v>
          </cell>
          <cell r="G562" t="str">
            <v>-</v>
          </cell>
          <cell r="H562" t="str">
            <v>Kilometro 4 via Restrepo - Hacienda San Carlos</v>
          </cell>
          <cell r="I562" t="str">
            <v>Villavicencio</v>
          </cell>
          <cell r="J562" t="str">
            <v>Villavicencio 2</v>
          </cell>
          <cell r="K562">
            <v>6636417</v>
          </cell>
          <cell r="L562">
            <v>3102706583</v>
          </cell>
          <cell r="M562" t="str">
            <v>centrokairosvillavicencio@hotmail.com</v>
          </cell>
          <cell r="N562" t="str">
            <v>SRPA</v>
          </cell>
          <cell r="O562" t="str">
            <v>Centro De Atención Especializada</v>
          </cell>
          <cell r="P562"/>
          <cell r="Q562" t="str">
            <v>SRPA</v>
          </cell>
          <cell r="R562"/>
          <cell r="S562">
            <v>224</v>
          </cell>
          <cell r="T562">
            <v>30</v>
          </cell>
          <cell r="U562"/>
          <cell r="V562"/>
          <cell r="W562"/>
          <cell r="X562"/>
          <cell r="Y562" t="str">
            <v>Betty Medina</v>
          </cell>
        </row>
        <row r="563">
          <cell r="B563" t="str">
            <v>50-71-562</v>
          </cell>
          <cell r="C563" t="str">
            <v>Meta</v>
          </cell>
          <cell r="D563" t="str">
            <v>Corporación nueva vida para el menor de y en la calle - CONVIDAME</v>
          </cell>
          <cell r="E563" t="str">
            <v>800215666-0</v>
          </cell>
          <cell r="F563" t="str">
            <v>Edna Nohemi Dias</v>
          </cell>
          <cell r="G563" t="str">
            <v>-</v>
          </cell>
          <cell r="H563" t="str">
            <v>Carrera 24 No. 23-15 manzana G CS 26 barrio el retiro</v>
          </cell>
          <cell r="I563" t="str">
            <v>Villavicencio</v>
          </cell>
          <cell r="J563" t="str">
            <v>Villavicencio 2</v>
          </cell>
          <cell r="K563">
            <v>6636417</v>
          </cell>
          <cell r="L563">
            <v>3102706583</v>
          </cell>
          <cell r="M563" t="str">
            <v>convidame.responsabilidadpenal@gmail.com</v>
          </cell>
          <cell r="N563" t="str">
            <v>SRPA</v>
          </cell>
          <cell r="O563" t="str">
            <v>Semicerrado externado</v>
          </cell>
          <cell r="P563" t="str">
            <v>Media jornada</v>
          </cell>
          <cell r="Q563" t="str">
            <v>SRPA</v>
          </cell>
          <cell r="R563"/>
          <cell r="S563">
            <v>226</v>
          </cell>
          <cell r="T563">
            <v>38</v>
          </cell>
          <cell r="U563"/>
          <cell r="V563">
            <v>43815</v>
          </cell>
          <cell r="W563">
            <v>44135</v>
          </cell>
          <cell r="X563">
            <v>219146532</v>
          </cell>
          <cell r="Y563" t="str">
            <v>Betty Medina</v>
          </cell>
        </row>
        <row r="564">
          <cell r="B564" t="str">
            <v>50-73-563</v>
          </cell>
          <cell r="C564" t="str">
            <v>Meta</v>
          </cell>
          <cell r="D564" t="str">
            <v>Corporación para el fomento social de Colombia - COFESCO</v>
          </cell>
          <cell r="E564" t="str">
            <v>900106789-3</v>
          </cell>
          <cell r="F564" t="str">
            <v>Javier Garzon Salazar</v>
          </cell>
          <cell r="G564" t="str">
            <v>-</v>
          </cell>
          <cell r="H564" t="str">
            <v>Kilometro 4 Via Puerto Lopez</v>
          </cell>
          <cell r="I564" t="str">
            <v>Villavicencio</v>
          </cell>
          <cell r="J564" t="str">
            <v>Villavicencio 2</v>
          </cell>
          <cell r="K564">
            <v>6636417</v>
          </cell>
          <cell r="L564">
            <v>3102706583</v>
          </cell>
          <cell r="M564" t="str">
            <v>centrokairosvillavicencio@hotmail.com</v>
          </cell>
          <cell r="N564" t="str">
            <v>SRPA</v>
          </cell>
          <cell r="O564" t="str">
            <v>Centro Transitorio</v>
          </cell>
          <cell r="P564"/>
          <cell r="Q564" t="str">
            <v>SRPA</v>
          </cell>
          <cell r="R564"/>
          <cell r="S564">
            <v>227</v>
          </cell>
          <cell r="T564">
            <v>3</v>
          </cell>
          <cell r="U564"/>
          <cell r="V564">
            <v>43815</v>
          </cell>
          <cell r="W564">
            <v>44135</v>
          </cell>
          <cell r="X564">
            <v>60951435</v>
          </cell>
          <cell r="Y564" t="str">
            <v>Betty Medina</v>
          </cell>
        </row>
        <row r="565">
          <cell r="B565" t="str">
            <v>50-78-564</v>
          </cell>
          <cell r="C565" t="str">
            <v>Meta</v>
          </cell>
          <cell r="D565" t="str">
            <v>Corporación social fé y futuro - Corpofé</v>
          </cell>
          <cell r="E565" t="str">
            <v>900552478-1</v>
          </cell>
          <cell r="F565" t="str">
            <v>José Manuel Bernal Carreño</v>
          </cell>
          <cell r="G565" t="str">
            <v>-</v>
          </cell>
          <cell r="H565" t="str">
            <v>Kilometro 2 via antigua a Restrepo - Vereda Argentina - Finca montes de Horeb</v>
          </cell>
          <cell r="I565" t="str">
            <v>Villavicencio</v>
          </cell>
          <cell r="J565" t="str">
            <v>Villavicencio 2</v>
          </cell>
          <cell r="K565">
            <v>6636417</v>
          </cell>
          <cell r="L565">
            <v>3217832686</v>
          </cell>
          <cell r="M565" t="str">
            <v>corpofe.internado@gmail.com</v>
          </cell>
          <cell r="N565" t="str">
            <v>SRPA</v>
          </cell>
          <cell r="O565" t="str">
            <v>Internado RAJ</v>
          </cell>
          <cell r="P565"/>
          <cell r="Q565" t="str">
            <v>RAJ</v>
          </cell>
          <cell r="R565"/>
          <cell r="S565">
            <v>229</v>
          </cell>
          <cell r="T565">
            <v>50</v>
          </cell>
          <cell r="U565"/>
          <cell r="V565">
            <v>43815</v>
          </cell>
          <cell r="W565">
            <v>44135</v>
          </cell>
          <cell r="X565">
            <v>846251275</v>
          </cell>
          <cell r="Y565" t="str">
            <v>Betty Medina</v>
          </cell>
        </row>
        <row r="566">
          <cell r="B566" t="str">
            <v>50-71-565</v>
          </cell>
          <cell r="C566" t="str">
            <v>Meta</v>
          </cell>
          <cell r="D566" t="str">
            <v>Corporación nueva vida para el menor de y en la calle - CONVIDAME</v>
          </cell>
          <cell r="E566" t="str">
            <v>800215666-0</v>
          </cell>
          <cell r="F566" t="str">
            <v>Edna Nohemi Dias</v>
          </cell>
          <cell r="G566" t="str">
            <v>-</v>
          </cell>
          <cell r="H566" t="str">
            <v>Carrera 24 No. 24-45 Manzana CS 18 Barrio el retiro</v>
          </cell>
          <cell r="I566" t="str">
            <v>Villavicencio</v>
          </cell>
          <cell r="J566" t="str">
            <v>Villavicencio 2</v>
          </cell>
          <cell r="K566">
            <v>6636417</v>
          </cell>
          <cell r="L566">
            <v>3102706583</v>
          </cell>
          <cell r="M566" t="str">
            <v>convidame.responsabilidadpenal@gmail.com</v>
          </cell>
          <cell r="N566" t="str">
            <v>SRPA</v>
          </cell>
          <cell r="O566" t="str">
            <v>Externado RAJ</v>
          </cell>
          <cell r="P566" t="str">
            <v>Media jornada</v>
          </cell>
          <cell r="Q566" t="str">
            <v>RAJ</v>
          </cell>
          <cell r="R566"/>
          <cell r="S566">
            <v>230</v>
          </cell>
          <cell r="T566">
            <v>20</v>
          </cell>
          <cell r="U566"/>
          <cell r="V566">
            <v>43815</v>
          </cell>
          <cell r="W566">
            <v>44135</v>
          </cell>
          <cell r="X566">
            <v>113248880</v>
          </cell>
          <cell r="Y566" t="str">
            <v>Betty Medina</v>
          </cell>
        </row>
        <row r="567">
          <cell r="B567" t="str">
            <v>50-73-566</v>
          </cell>
          <cell r="C567" t="str">
            <v>Meta</v>
          </cell>
          <cell r="D567" t="str">
            <v>Corporación para el fomento social de Colombia - COFESCO</v>
          </cell>
          <cell r="E567" t="str">
            <v>900106789-3</v>
          </cell>
          <cell r="F567" t="str">
            <v>Javier Garzon Salazar</v>
          </cell>
          <cell r="G567" t="str">
            <v>-</v>
          </cell>
          <cell r="H567" t="str">
            <v>Kilometro 4 Via Puerto Lopez</v>
          </cell>
          <cell r="I567" t="str">
            <v>Villavicencio</v>
          </cell>
          <cell r="J567" t="str">
            <v>Villavicencio 2</v>
          </cell>
          <cell r="K567">
            <v>6636417</v>
          </cell>
          <cell r="L567">
            <v>3102706583</v>
          </cell>
          <cell r="M567" t="str">
            <v>centrokairosvillavicencio@hotmail.com</v>
          </cell>
          <cell r="N567" t="str">
            <v>SRPA</v>
          </cell>
          <cell r="O567" t="str">
            <v>Centro De Internamiento Preventivo</v>
          </cell>
          <cell r="P567"/>
          <cell r="Q567" t="str">
            <v>SRPA</v>
          </cell>
          <cell r="R567"/>
          <cell r="S567">
            <v>232</v>
          </cell>
          <cell r="T567">
            <v>15</v>
          </cell>
          <cell r="U567"/>
          <cell r="V567">
            <v>43815</v>
          </cell>
          <cell r="W567">
            <v>44135</v>
          </cell>
          <cell r="X567">
            <v>327004463</v>
          </cell>
          <cell r="Y567" t="str">
            <v>Betty Medina</v>
          </cell>
        </row>
        <row r="568">
          <cell r="B568" t="str">
            <v>50-71-567</v>
          </cell>
          <cell r="C568" t="str">
            <v>Meta</v>
          </cell>
          <cell r="D568" t="str">
            <v>Corporación nueva vida para el menor de y en la calle - CONVIDAME</v>
          </cell>
          <cell r="E568" t="str">
            <v>800215666-0</v>
          </cell>
          <cell r="F568" t="str">
            <v>Edna Nohemi Dias</v>
          </cell>
          <cell r="G568" t="str">
            <v>-</v>
          </cell>
          <cell r="H568" t="str">
            <v>Carrera 23 No. 23-25 Barrio El Retiro</v>
          </cell>
          <cell r="I568" t="str">
            <v>Villavicencio</v>
          </cell>
          <cell r="J568" t="str">
            <v>Villavicencio 2</v>
          </cell>
          <cell r="K568">
            <v>6636417</v>
          </cell>
          <cell r="L568">
            <v>3102706583</v>
          </cell>
          <cell r="M568" t="str">
            <v>convidame.responsabilidadpenal@gmail.com</v>
          </cell>
          <cell r="N568" t="str">
            <v>SRPA</v>
          </cell>
          <cell r="O568" t="str">
            <v>Prestación de servicios sociales a la comunidad</v>
          </cell>
          <cell r="P568"/>
          <cell r="Q568" t="str">
            <v>SRPA</v>
          </cell>
          <cell r="R568"/>
          <cell r="S568">
            <v>233</v>
          </cell>
          <cell r="T568">
            <v>6</v>
          </cell>
          <cell r="U568"/>
          <cell r="V568">
            <v>43815</v>
          </cell>
          <cell r="W568">
            <v>44135</v>
          </cell>
          <cell r="X568">
            <v>19769028</v>
          </cell>
          <cell r="Y568" t="str">
            <v>Betty Medina</v>
          </cell>
        </row>
        <row r="569">
          <cell r="B569" t="str">
            <v>52-109-568</v>
          </cell>
          <cell r="C569" t="str">
            <v>Nariño</v>
          </cell>
          <cell r="D569" t="str">
            <v>Fundación de habilitación y rehabilitación integral del niño especial de la provincia de Obando - FUNDANE</v>
          </cell>
          <cell r="E569" t="str">
            <v>800171897-4</v>
          </cell>
          <cell r="F569" t="str">
            <v>Elena de los Rios Vela</v>
          </cell>
          <cell r="G569" t="str">
            <v>-</v>
          </cell>
          <cell r="H569" t="str">
            <v>Calle 16 No. 7-70</v>
          </cell>
          <cell r="I569" t="str">
            <v>Ipiales</v>
          </cell>
          <cell r="J569" t="str">
            <v>Ipiales</v>
          </cell>
          <cell r="K569"/>
          <cell r="L569" t="str">
            <v>7468466 - 3216881265</v>
          </cell>
          <cell r="M569" t="str">
            <v>fundaneipiales@gmail.com</v>
          </cell>
          <cell r="N569" t="str">
            <v>SRD</v>
          </cell>
          <cell r="O569" t="str">
            <v>Intervención de apoyo - Apoyo psicosocial</v>
          </cell>
          <cell r="P569"/>
          <cell r="Q569" t="str">
            <v>Discapacidad</v>
          </cell>
          <cell r="R569" t="str">
            <v>Otros tipos de discapacidad</v>
          </cell>
          <cell r="S569" t="str">
            <v>405-2019</v>
          </cell>
          <cell r="T569">
            <v>54</v>
          </cell>
          <cell r="U569"/>
          <cell r="V569">
            <v>43815</v>
          </cell>
          <cell r="W569">
            <v>44135</v>
          </cell>
          <cell r="X569">
            <v>189958932</v>
          </cell>
          <cell r="Y569" t="str">
            <v>Paula Andrea Muñoz</v>
          </cell>
        </row>
        <row r="570">
          <cell r="B570" t="str">
            <v>52-110-569</v>
          </cell>
          <cell r="C570" t="str">
            <v>Nariño</v>
          </cell>
          <cell r="D570" t="str">
            <v>Fundación de promoción integral y trabajo comunitario corazón de María - PROINCO</v>
          </cell>
          <cell r="E570" t="str">
            <v>891200242-7</v>
          </cell>
          <cell r="F570" t="str">
            <v>Zuleima Cristina Baron Porras</v>
          </cell>
          <cell r="G570" t="str">
            <v>-</v>
          </cell>
          <cell r="H570" t="str">
            <v>Calle 8 No. 22F-85 Barrio Obrero</v>
          </cell>
          <cell r="I570" t="str">
            <v>Pasto</v>
          </cell>
          <cell r="J570" t="str">
            <v>Pasto Dos</v>
          </cell>
          <cell r="K570"/>
          <cell r="L570" t="str">
            <v>3168336862-3176437305</v>
          </cell>
          <cell r="M570" t="str">
            <v>cbaron@funproinco.org;info@funproinco.org</v>
          </cell>
          <cell r="N570" t="str">
            <v>SRD</v>
          </cell>
          <cell r="O570" t="str">
            <v>Intervención de apoyo - Apoyo psicosocial</v>
          </cell>
          <cell r="P570"/>
          <cell r="Q570" t="str">
            <v>Calle</v>
          </cell>
          <cell r="R570"/>
          <cell r="S570" t="str">
            <v>406-2019</v>
          </cell>
          <cell r="T570">
            <v>120</v>
          </cell>
          <cell r="U570"/>
          <cell r="V570">
            <v>43815</v>
          </cell>
          <cell r="W570">
            <v>44135</v>
          </cell>
          <cell r="X570">
            <v>422130960</v>
          </cell>
          <cell r="Y570" t="str">
            <v>Martha Ines Narvaez</v>
          </cell>
        </row>
        <row r="571">
          <cell r="B571" t="str">
            <v>52-110-570</v>
          </cell>
          <cell r="C571" t="str">
            <v>Nariño</v>
          </cell>
          <cell r="D571" t="str">
            <v>Fundación de promoción integral y trabajo comunitario corazón de María - PROINCO</v>
          </cell>
          <cell r="E571" t="str">
            <v>891200242-7</v>
          </cell>
          <cell r="F571" t="str">
            <v>Zuleima Cristina Baron Porras</v>
          </cell>
          <cell r="G571" t="str">
            <v>-</v>
          </cell>
          <cell r="H571" t="str">
            <v>Calle 8 No. 22F-85 Barrio Obrero</v>
          </cell>
          <cell r="I571" t="str">
            <v>Pasto</v>
          </cell>
          <cell r="J571" t="str">
            <v>Pasto Dos</v>
          </cell>
          <cell r="K571"/>
          <cell r="L571" t="str">
            <v>3168336862-3176437305</v>
          </cell>
          <cell r="M571" t="str">
            <v>cbaron@funproinco.org;info@funproinco.org</v>
          </cell>
          <cell r="N571" t="str">
            <v>SRD</v>
          </cell>
          <cell r="O571" t="str">
            <v>Intervención de apoyo - Apoyo psicosocial</v>
          </cell>
          <cell r="P571"/>
          <cell r="Q571" t="str">
            <v>Vulneración</v>
          </cell>
          <cell r="R571"/>
          <cell r="S571" t="str">
            <v>407-2019</v>
          </cell>
          <cell r="T571">
            <v>150</v>
          </cell>
          <cell r="U571"/>
          <cell r="V571">
            <v>43815</v>
          </cell>
          <cell r="W571">
            <v>44135</v>
          </cell>
          <cell r="X571">
            <v>527663700</v>
          </cell>
          <cell r="Y571" t="str">
            <v>Diana Lucely Ramos</v>
          </cell>
        </row>
        <row r="572">
          <cell r="B572" t="str">
            <v>52-197-571</v>
          </cell>
          <cell r="C572" t="str">
            <v>Nariño</v>
          </cell>
          <cell r="D572" t="str">
            <v>Fundación social gestar futuro</v>
          </cell>
          <cell r="E572" t="str">
            <v>814005779-4</v>
          </cell>
          <cell r="F572" t="str">
            <v>Nelly Aide Fajardo Ibarra</v>
          </cell>
          <cell r="G572" t="str">
            <v>-</v>
          </cell>
          <cell r="H572" t="str">
            <v>Carrera 38 No. 18-36 Barrio Palermo</v>
          </cell>
          <cell r="I572" t="str">
            <v>Pasto</v>
          </cell>
          <cell r="J572" t="str">
            <v>Pasto Uno</v>
          </cell>
          <cell r="K572"/>
          <cell r="L572">
            <v>3164016889</v>
          </cell>
          <cell r="M572" t="str">
            <v>fundacionsocialgestarfuturoong@gmail.com</v>
          </cell>
          <cell r="N572" t="str">
            <v>SRD</v>
          </cell>
          <cell r="O572" t="str">
            <v>Intervención de apoyo - Apoyo psicosocial</v>
          </cell>
          <cell r="P572"/>
          <cell r="Q572" t="str">
            <v>Vulneración</v>
          </cell>
          <cell r="R572"/>
          <cell r="S572" t="str">
            <v>408-2019</v>
          </cell>
          <cell r="T572">
            <v>150</v>
          </cell>
          <cell r="U572"/>
          <cell r="V572">
            <v>43815</v>
          </cell>
          <cell r="W572">
            <v>44135</v>
          </cell>
          <cell r="X572">
            <v>527663700</v>
          </cell>
          <cell r="Y572" t="str">
            <v>Flor Angela Martinez Navarro</v>
          </cell>
        </row>
        <row r="573">
          <cell r="B573" t="str">
            <v>52-197-572</v>
          </cell>
          <cell r="C573" t="str">
            <v>Nariño</v>
          </cell>
          <cell r="D573" t="str">
            <v>Fundación social gestar futuro</v>
          </cell>
          <cell r="E573" t="str">
            <v>814005779-4</v>
          </cell>
          <cell r="F573" t="str">
            <v>Nelly Aide Fajardo Ibarra</v>
          </cell>
          <cell r="G573" t="str">
            <v>-</v>
          </cell>
          <cell r="H573" t="str">
            <v>Carrera 38 No. 18-36 Barrio Palermo</v>
          </cell>
          <cell r="I573" t="str">
            <v>Pasto</v>
          </cell>
          <cell r="J573" t="str">
            <v>Pasto Uno</v>
          </cell>
          <cell r="K573"/>
          <cell r="L573" t="str">
            <v>3168336862-3176437305</v>
          </cell>
          <cell r="M573" t="str">
            <v>fundacionsocialgestarfuturoong@gmail.com</v>
          </cell>
          <cell r="N573" t="str">
            <v>SRD</v>
          </cell>
          <cell r="O573" t="str">
            <v>Intervención de apoyo - Apoyo psicosocial</v>
          </cell>
          <cell r="P573"/>
          <cell r="Q573" t="str">
            <v>Consumo SPA</v>
          </cell>
          <cell r="R573"/>
          <cell r="S573" t="str">
            <v>409-2019</v>
          </cell>
          <cell r="T573">
            <v>124</v>
          </cell>
          <cell r="U573"/>
          <cell r="V573">
            <v>43815</v>
          </cell>
          <cell r="W573">
            <v>44135</v>
          </cell>
          <cell r="X573">
            <v>436201992</v>
          </cell>
          <cell r="Y573" t="str">
            <v>Flor Angela Martinez Navarro</v>
          </cell>
        </row>
        <row r="574">
          <cell r="B574" t="str">
            <v>52-177-573</v>
          </cell>
          <cell r="C574" t="str">
            <v>Nariño</v>
          </cell>
          <cell r="D574" t="str">
            <v>Fundación peldaños</v>
          </cell>
          <cell r="E574" t="str">
            <v>900835131-5</v>
          </cell>
          <cell r="F574" t="str">
            <v>Billy Damian Bastidas Quintero</v>
          </cell>
          <cell r="G574" t="str">
            <v>-</v>
          </cell>
          <cell r="H574" t="str">
            <v>Cano Alto - Sector Arizona - Chachagui - 600mts de la via panamiericana</v>
          </cell>
          <cell r="I574" t="str">
            <v>Chachagüí</v>
          </cell>
          <cell r="J574" t="str">
            <v>Pasto Uno</v>
          </cell>
          <cell r="K574"/>
          <cell r="L574">
            <v>3137147023</v>
          </cell>
          <cell r="M574" t="str">
            <v>fundacionpeldanos@gmail.com</v>
          </cell>
          <cell r="N574" t="str">
            <v>SRD</v>
          </cell>
          <cell r="O574" t="str">
            <v>Internado</v>
          </cell>
          <cell r="P574"/>
          <cell r="Q574" t="str">
            <v>Discapacidad</v>
          </cell>
          <cell r="R574" t="str">
            <v>Mental psicosocial</v>
          </cell>
          <cell r="S574" t="str">
            <v>410-2019</v>
          </cell>
          <cell r="T574">
            <v>63</v>
          </cell>
          <cell r="U574"/>
          <cell r="V574">
            <v>43815</v>
          </cell>
          <cell r="W574">
            <v>44135</v>
          </cell>
          <cell r="X574">
            <v>1546800318</v>
          </cell>
          <cell r="Y574" t="str">
            <v>Flor Angela Martinez Navarro</v>
          </cell>
        </row>
        <row r="575">
          <cell r="B575" t="str">
            <v>52-190-574</v>
          </cell>
          <cell r="C575" t="str">
            <v>Nariño</v>
          </cell>
          <cell r="D575" t="str">
            <v>Fundación sentido de vida</v>
          </cell>
          <cell r="E575" t="str">
            <v>900932561-4</v>
          </cell>
          <cell r="F575" t="str">
            <v>Oswaldo Navarro Arteaga</v>
          </cell>
          <cell r="G575" t="str">
            <v>-</v>
          </cell>
          <cell r="H575" t="str">
            <v>Carrera 40 No. 17-68 Maridiaz</v>
          </cell>
          <cell r="I575" t="str">
            <v>Pasto</v>
          </cell>
          <cell r="J575" t="str">
            <v>Pasto Uno</v>
          </cell>
          <cell r="K575"/>
          <cell r="L575" t="str">
            <v>3117579043 - 3113865211</v>
          </cell>
          <cell r="M575" t="str">
            <v>oswaldo.ps.ar@hotmail.com</v>
          </cell>
          <cell r="N575" t="str">
            <v>SRD</v>
          </cell>
          <cell r="O575" t="str">
            <v>Internado</v>
          </cell>
          <cell r="P575"/>
          <cell r="Q575" t="str">
            <v>Vulneración</v>
          </cell>
          <cell r="R575"/>
          <cell r="S575" t="str">
            <v>411-2019</v>
          </cell>
          <cell r="T575">
            <v>28</v>
          </cell>
          <cell r="U575"/>
          <cell r="V575">
            <v>43815</v>
          </cell>
          <cell r="W575">
            <v>44135</v>
          </cell>
          <cell r="X575">
            <v>414531138</v>
          </cell>
          <cell r="Y575" t="str">
            <v>Flor Angela Martinez Navarro</v>
          </cell>
        </row>
        <row r="576">
          <cell r="B576" t="str">
            <v>52-46-575</v>
          </cell>
          <cell r="C576" t="str">
            <v>Nariño</v>
          </cell>
          <cell r="D576" t="str">
            <v>Congregación religiosas misioneras somascas hijas de san Jerónimo Emiliani</v>
          </cell>
          <cell r="E576" t="str">
            <v>814005335-8</v>
          </cell>
          <cell r="F576" t="str">
            <v>Enma Navarijo Veron</v>
          </cell>
          <cell r="G576" t="str">
            <v>-</v>
          </cell>
          <cell r="H576" t="str">
            <v>Carrera 22B No. 11 sur 110 via estadio la pastucidad</v>
          </cell>
          <cell r="I576" t="str">
            <v>Pasto</v>
          </cell>
          <cell r="J576" t="str">
            <v>Pasto Dos</v>
          </cell>
          <cell r="K576"/>
          <cell r="L576">
            <v>3104521653</v>
          </cell>
          <cell r="M576" t="str">
            <v>somascaspasto@gmail.com</v>
          </cell>
          <cell r="N576" t="str">
            <v>SRD</v>
          </cell>
          <cell r="O576" t="str">
            <v>Internado</v>
          </cell>
          <cell r="P576"/>
          <cell r="Q576" t="str">
            <v>Vulneración</v>
          </cell>
          <cell r="R576"/>
          <cell r="S576" t="str">
            <v>412-2019</v>
          </cell>
          <cell r="T576">
            <v>35</v>
          </cell>
          <cell r="U576"/>
          <cell r="V576">
            <v>43815</v>
          </cell>
          <cell r="W576">
            <v>44135</v>
          </cell>
          <cell r="X576">
            <v>518163922.5</v>
          </cell>
          <cell r="Y576" t="str">
            <v>Martha Ines Narvaez</v>
          </cell>
        </row>
        <row r="577">
          <cell r="B577" t="str">
            <v>52-111-576</v>
          </cell>
          <cell r="C577" t="str">
            <v>Nariño</v>
          </cell>
          <cell r="D577" t="str">
            <v>Fundación de protección nueva vida</v>
          </cell>
          <cell r="E577" t="str">
            <v>900233046-3</v>
          </cell>
          <cell r="F577" t="str">
            <v>Francisco Jose Baquero Herrera</v>
          </cell>
          <cell r="G577" t="str">
            <v>-</v>
          </cell>
          <cell r="H577" t="str">
            <v>Carrera 24 No. 5 sur 51 Barrio Santa Isabel</v>
          </cell>
          <cell r="I577" t="str">
            <v>Pasto</v>
          </cell>
          <cell r="J577" t="str">
            <v>Pasto Uno</v>
          </cell>
          <cell r="K577"/>
          <cell r="L577">
            <v>3155279986</v>
          </cell>
          <cell r="M577" t="str">
            <v>fpnv2009@yahoo.es</v>
          </cell>
          <cell r="N577" t="str">
            <v>SRD</v>
          </cell>
          <cell r="O577" t="str">
            <v>Internado</v>
          </cell>
          <cell r="P577"/>
          <cell r="Q577" t="str">
            <v>Vulneración</v>
          </cell>
          <cell r="R577"/>
          <cell r="S577" t="str">
            <v>413-2019</v>
          </cell>
          <cell r="T577">
            <v>33</v>
          </cell>
          <cell r="U577"/>
          <cell r="V577">
            <v>43815</v>
          </cell>
          <cell r="W577">
            <v>44135</v>
          </cell>
          <cell r="X577">
            <v>488554555.5</v>
          </cell>
          <cell r="Y577" t="str">
            <v>Flor Angela Martinez Navarro</v>
          </cell>
        </row>
        <row r="578">
          <cell r="B578" t="str">
            <v>52-240-577</v>
          </cell>
          <cell r="C578" t="str">
            <v>Nariño</v>
          </cell>
          <cell r="D578" t="str">
            <v>Secretariado diocesano de pastoral social</v>
          </cell>
          <cell r="E578" t="str">
            <v>837000332-7</v>
          </cell>
          <cell r="F578" t="str">
            <v>Vicente Everardo Legarda Revelo</v>
          </cell>
          <cell r="G578" t="str">
            <v>-</v>
          </cell>
          <cell r="H578" t="str">
            <v>Calle 15 No. 15-40 Barrio San Francisco</v>
          </cell>
          <cell r="I578" t="str">
            <v>Túquerres</v>
          </cell>
          <cell r="J578" t="str">
            <v>Tuquerres</v>
          </cell>
          <cell r="K578"/>
          <cell r="L578">
            <v>3153463405</v>
          </cell>
          <cell r="M578" t="str">
            <v>psipialescenfami@gmail.com</v>
          </cell>
          <cell r="N578" t="str">
            <v>SRD</v>
          </cell>
          <cell r="O578" t="str">
            <v>Intervención de apoyo - Apoyo psicosocial</v>
          </cell>
          <cell r="P578"/>
          <cell r="Q578" t="str">
            <v>Vulneración</v>
          </cell>
          <cell r="R578"/>
          <cell r="S578" t="str">
            <v>414-2019</v>
          </cell>
          <cell r="T578">
            <v>50</v>
          </cell>
          <cell r="U578"/>
          <cell r="V578">
            <v>43815</v>
          </cell>
          <cell r="W578">
            <v>44135</v>
          </cell>
          <cell r="X578">
            <v>175887900</v>
          </cell>
          <cell r="Y578" t="str">
            <v>Rosa Cabrera</v>
          </cell>
        </row>
        <row r="579">
          <cell r="B579" t="str">
            <v>52-240-578</v>
          </cell>
          <cell r="C579" t="str">
            <v>Nariño</v>
          </cell>
          <cell r="D579" t="str">
            <v>Secretariado diocesano de pastoral social</v>
          </cell>
          <cell r="E579" t="str">
            <v>837000332-7</v>
          </cell>
          <cell r="F579" t="str">
            <v>Vicente Everardo Legarda Revelo</v>
          </cell>
          <cell r="G579" t="str">
            <v>-</v>
          </cell>
          <cell r="H579" t="str">
            <v>Carrera 3D No. 3A-39</v>
          </cell>
          <cell r="I579" t="str">
            <v>Ipiales</v>
          </cell>
          <cell r="J579" t="str">
            <v>Ipiales</v>
          </cell>
          <cell r="K579"/>
          <cell r="L579">
            <v>3183150085</v>
          </cell>
          <cell r="M579" t="str">
            <v>ipialespastoralsocial@gmail.com</v>
          </cell>
          <cell r="N579" t="str">
            <v>SRD</v>
          </cell>
          <cell r="O579" t="str">
            <v>Intervención de apoyo - Apoyo psicosocial</v>
          </cell>
          <cell r="P579"/>
          <cell r="Q579" t="str">
            <v>Vulneración</v>
          </cell>
          <cell r="R579"/>
          <cell r="S579" t="str">
            <v>415-2019</v>
          </cell>
          <cell r="T579">
            <v>180</v>
          </cell>
          <cell r="U579"/>
          <cell r="V579">
            <v>43815</v>
          </cell>
          <cell r="W579">
            <v>44135</v>
          </cell>
          <cell r="X579">
            <v>633196440</v>
          </cell>
          <cell r="Y579" t="str">
            <v>Paula Andrea Muñoz</v>
          </cell>
        </row>
        <row r="580">
          <cell r="B580" t="str">
            <v>52-200-579</v>
          </cell>
          <cell r="C580" t="str">
            <v>Nariño</v>
          </cell>
          <cell r="D580" t="str">
            <v>Fundación sol de invierno</v>
          </cell>
          <cell r="E580" t="str">
            <v>814002471-8</v>
          </cell>
          <cell r="F580" t="str">
            <v>Elvia Cecilia Castro Ortiz</v>
          </cell>
          <cell r="G580" t="str">
            <v>-</v>
          </cell>
          <cell r="H580" t="str">
            <v>Calle 21H No. 26 este 26 Barrio Las Brisas</v>
          </cell>
          <cell r="I580" t="str">
            <v>Pasto</v>
          </cell>
          <cell r="J580" t="str">
            <v>Pasto Uno</v>
          </cell>
          <cell r="K580"/>
          <cell r="L580">
            <v>3148121837</v>
          </cell>
          <cell r="M580" t="str">
            <v>fundacionsoldeinvierno@gmail.com;secretariasoldeinvierno@gmail.com</v>
          </cell>
          <cell r="N580" t="str">
            <v>SRD</v>
          </cell>
          <cell r="O580" t="str">
            <v>Intervención de apoyo - Apoyo psicosocial</v>
          </cell>
          <cell r="P580"/>
          <cell r="Q580" t="str">
            <v>Calle</v>
          </cell>
          <cell r="R580"/>
          <cell r="S580" t="str">
            <v>416-2019</v>
          </cell>
          <cell r="T580">
            <v>50</v>
          </cell>
          <cell r="U580"/>
          <cell r="V580">
            <v>43815</v>
          </cell>
          <cell r="W580">
            <v>44135</v>
          </cell>
          <cell r="X580">
            <v>175887900</v>
          </cell>
          <cell r="Y580" t="str">
            <v>Flor Angela Martinez Navarro</v>
          </cell>
        </row>
        <row r="581">
          <cell r="B581" t="str">
            <v>52-119-580</v>
          </cell>
          <cell r="C581" t="str">
            <v>Nariño</v>
          </cell>
          <cell r="D581" t="str">
            <v>Fundación Emssanar</v>
          </cell>
          <cell r="E581" t="str">
            <v>814006325-9</v>
          </cell>
          <cell r="F581" t="str">
            <v>Maria Celia del Socorro Montenegro Tulcanaza</v>
          </cell>
          <cell r="G581" t="str">
            <v>-</v>
          </cell>
          <cell r="H581" t="str">
            <v>Carrera 30A No. 12A-30 Barrio San Ignacio</v>
          </cell>
          <cell r="I581" t="str">
            <v>Pasto</v>
          </cell>
          <cell r="J581" t="str">
            <v>Pasto Uno, Pasto Dos, Tumaco, Barbacoas, La Unión, Remolino</v>
          </cell>
          <cell r="K581"/>
          <cell r="L581">
            <v>7224559</v>
          </cell>
          <cell r="M581" t="str">
            <v>hsadmonfundaemssanar@gmail.com</v>
          </cell>
          <cell r="N581" t="str">
            <v>SRD</v>
          </cell>
          <cell r="O581" t="str">
            <v>Hogar sustituto entidad</v>
          </cell>
          <cell r="P581"/>
          <cell r="Q581" t="str">
            <v>Discapacidad</v>
          </cell>
          <cell r="R581"/>
          <cell r="S581" t="str">
            <v>417-2019</v>
          </cell>
          <cell r="T581">
            <v>238</v>
          </cell>
          <cell r="U581"/>
          <cell r="V581">
            <v>43815</v>
          </cell>
          <cell r="W581">
            <v>44135</v>
          </cell>
          <cell r="X581">
            <v>3980849522.9999995</v>
          </cell>
          <cell r="Y581" t="str">
            <v>Martha Ines Narvaez</v>
          </cell>
        </row>
        <row r="582">
          <cell r="B582" t="str">
            <v>52-234-581</v>
          </cell>
          <cell r="C582" t="str">
            <v>Nariño</v>
          </cell>
          <cell r="D582" t="str">
            <v>Parroquia santa María de Barbacoas</v>
          </cell>
          <cell r="E582" t="str">
            <v>840000940-6</v>
          </cell>
          <cell r="F582" t="str">
            <v>Pedro Fabian Giraldo Alzate</v>
          </cell>
          <cell r="G582" t="str">
            <v>-</v>
          </cell>
          <cell r="H582" t="str">
            <v>Calle El Guabo Parque Tomas Cipriano de Mosquera</v>
          </cell>
          <cell r="I582" t="str">
            <v>Barbacoas</v>
          </cell>
          <cell r="J582" t="str">
            <v>Barbacoas</v>
          </cell>
          <cell r="K582"/>
          <cell r="L582" t="str">
            <v>7468466 - 3216881265</v>
          </cell>
          <cell r="M582" t="str">
            <v>jagruesoc@gmail.com</v>
          </cell>
          <cell r="N582" t="str">
            <v>SRD</v>
          </cell>
          <cell r="O582" t="str">
            <v>Intervención de apoyo - Apoyo psicosocial</v>
          </cell>
          <cell r="P582"/>
          <cell r="Q582" t="str">
            <v>Vulneración</v>
          </cell>
          <cell r="R582"/>
          <cell r="S582" t="str">
            <v>418-2019</v>
          </cell>
          <cell r="T582">
            <v>30</v>
          </cell>
          <cell r="U582"/>
          <cell r="V582">
            <v>43815</v>
          </cell>
          <cell r="W582">
            <v>44135</v>
          </cell>
          <cell r="X582">
            <v>105532740</v>
          </cell>
          <cell r="Y582" t="str">
            <v>Juana Angulo</v>
          </cell>
        </row>
        <row r="583">
          <cell r="B583" t="str">
            <v>52-3-582</v>
          </cell>
          <cell r="C583" t="str">
            <v>Nariño</v>
          </cell>
          <cell r="D583" t="str">
            <v>Aldeas infantiles SOS Colombia</v>
          </cell>
          <cell r="E583" t="str">
            <v>860024041-6</v>
          </cell>
          <cell r="F583" t="str">
            <v>Angela Maria Monica Bibiana Rosales Rodriguez</v>
          </cell>
          <cell r="G583" t="str">
            <v>-</v>
          </cell>
          <cell r="H583" t="str">
            <v>Kilometro 2 Via Aeropuerto al respaldo del Patinodromo</v>
          </cell>
          <cell r="I583" t="str">
            <v>Ipiales</v>
          </cell>
          <cell r="J583" t="str">
            <v>Ipiales - Tuquerres</v>
          </cell>
          <cell r="K583"/>
          <cell r="L583">
            <v>3155279986</v>
          </cell>
          <cell r="M583" t="str">
            <v>lilia.orbes@aldeasinfantiles.org.co;lizethpaz@aldeasinfantiles.org.co</v>
          </cell>
          <cell r="N583" t="str">
            <v>SRD</v>
          </cell>
          <cell r="O583" t="str">
            <v>Hogar sustituto entidad</v>
          </cell>
          <cell r="P583"/>
          <cell r="Q583" t="str">
            <v>Discapacidad</v>
          </cell>
          <cell r="R583"/>
          <cell r="S583" t="str">
            <v>419-2019</v>
          </cell>
          <cell r="T583">
            <v>62</v>
          </cell>
          <cell r="U583"/>
          <cell r="V583">
            <v>43815</v>
          </cell>
          <cell r="W583">
            <v>44135</v>
          </cell>
          <cell r="X583">
            <v>1037028027</v>
          </cell>
          <cell r="Y583" t="str">
            <v>Paula Andrea Muñoz</v>
          </cell>
        </row>
        <row r="584">
          <cell r="B584" t="str">
            <v>52-3-583</v>
          </cell>
          <cell r="C584" t="str">
            <v>Nariño</v>
          </cell>
          <cell r="D584" t="str">
            <v>Aldeas infantiles SOS Colombia</v>
          </cell>
          <cell r="E584" t="str">
            <v>860024041-6</v>
          </cell>
          <cell r="F584" t="str">
            <v>Angela Maria Monica Bibiana Rosales Rodriguez</v>
          </cell>
          <cell r="G584" t="str">
            <v>-</v>
          </cell>
          <cell r="H584" t="str">
            <v>Kilometro 2 Via Aeropuerto al respaldo del Patinodromo</v>
          </cell>
          <cell r="I584" t="str">
            <v>Ipiales</v>
          </cell>
          <cell r="J584" t="str">
            <v>Ipiales</v>
          </cell>
          <cell r="K584"/>
          <cell r="L584" t="str">
            <v>3168336862-3176437305</v>
          </cell>
          <cell r="M584" t="str">
            <v>lilia.orbes@aldeasinfantiles.org.co</v>
          </cell>
          <cell r="N584" t="str">
            <v>SRD</v>
          </cell>
          <cell r="O584" t="str">
            <v>Casa hogar</v>
          </cell>
          <cell r="P584"/>
          <cell r="Q584" t="str">
            <v>Vulneración</v>
          </cell>
          <cell r="R584"/>
          <cell r="S584" t="str">
            <v>420-2019</v>
          </cell>
          <cell r="T584">
            <v>34</v>
          </cell>
          <cell r="U584"/>
          <cell r="V584">
            <v>43815</v>
          </cell>
          <cell r="W584">
            <v>44135</v>
          </cell>
          <cell r="X584">
            <v>376233153.99999994</v>
          </cell>
          <cell r="Y584" t="str">
            <v>Paula Andrea Muñoz</v>
          </cell>
        </row>
        <row r="585">
          <cell r="B585" t="str">
            <v>52-3-584</v>
          </cell>
          <cell r="C585" t="str">
            <v>Nariño</v>
          </cell>
          <cell r="D585" t="str">
            <v>Aldeas infantiles SOS Colombia</v>
          </cell>
          <cell r="E585" t="str">
            <v>860024041-6</v>
          </cell>
          <cell r="F585" t="str">
            <v>Angela Maria Monica Bibiana Rosales Rodriguez</v>
          </cell>
          <cell r="G585" t="str">
            <v>-</v>
          </cell>
          <cell r="H585" t="str">
            <v>Kilometro 2 Via Aeropuerto al respaldo del Patinodromo</v>
          </cell>
          <cell r="I585" t="str">
            <v>Ipiales</v>
          </cell>
          <cell r="J585" t="str">
            <v>Ipiales - Tuquerres</v>
          </cell>
          <cell r="K585"/>
          <cell r="L585">
            <v>3155279986</v>
          </cell>
          <cell r="M585" t="str">
            <v>lilia.orbes@aldeasinfantiles.org.co;lizethpaz@aldeasinfantiles.org.co</v>
          </cell>
          <cell r="N585" t="str">
            <v>SRD</v>
          </cell>
          <cell r="O585" t="str">
            <v>Hogar sustituto entidad</v>
          </cell>
          <cell r="P585"/>
          <cell r="Q585" t="str">
            <v>Vulneración</v>
          </cell>
          <cell r="R585"/>
          <cell r="S585" t="str">
            <v>421-2019</v>
          </cell>
          <cell r="T585">
            <v>133</v>
          </cell>
          <cell r="U585"/>
          <cell r="V585">
            <v>43815</v>
          </cell>
          <cell r="W585">
            <v>44135</v>
          </cell>
          <cell r="X585">
            <v>1675802438.5550001</v>
          </cell>
          <cell r="Y585" t="str">
            <v>Paula Andrea Muñoz</v>
          </cell>
        </row>
        <row r="586">
          <cell r="B586" t="str">
            <v>52-119-585</v>
          </cell>
          <cell r="C586" t="str">
            <v>Nariño</v>
          </cell>
          <cell r="D586" t="str">
            <v>Fundación Emssanar</v>
          </cell>
          <cell r="E586" t="str">
            <v>814006325-9</v>
          </cell>
          <cell r="F586" t="str">
            <v>Maria Celia del Socorro Montenegro Tulcanaza</v>
          </cell>
          <cell r="G586" t="str">
            <v>-</v>
          </cell>
          <cell r="H586" t="str">
            <v>Carrera 30A No. 12A-30 Barrio San Ignacio</v>
          </cell>
          <cell r="I586" t="str">
            <v>Pasto</v>
          </cell>
          <cell r="J586" t="str">
            <v>Pasto Uno, Pasto Dos, Tumaco, Barbacoas, La Unión, Remolino</v>
          </cell>
          <cell r="K586"/>
          <cell r="L586">
            <v>7224559</v>
          </cell>
          <cell r="M586" t="str">
            <v>hsadmonfundaemssanar@gmail.com</v>
          </cell>
          <cell r="N586" t="str">
            <v>SRD</v>
          </cell>
          <cell r="O586" t="str">
            <v>Hogar sustituto entidad</v>
          </cell>
          <cell r="P586"/>
          <cell r="Q586" t="str">
            <v>Vulneración</v>
          </cell>
          <cell r="R586"/>
          <cell r="S586" t="str">
            <v>422-2019</v>
          </cell>
          <cell r="T586">
            <v>584</v>
          </cell>
          <cell r="U586"/>
          <cell r="V586">
            <v>43815</v>
          </cell>
          <cell r="W586">
            <v>44135</v>
          </cell>
          <cell r="X586">
            <v>7358410707.6400003</v>
          </cell>
          <cell r="Y586" t="str">
            <v>Flor Angela Martinez Navarro</v>
          </cell>
        </row>
        <row r="587">
          <cell r="B587" t="str">
            <v>52-193-586</v>
          </cell>
          <cell r="C587" t="str">
            <v>Nariño</v>
          </cell>
          <cell r="D587" t="str">
            <v>Fundación servicio juvenil</v>
          </cell>
          <cell r="E587" t="str">
            <v>860038537-8</v>
          </cell>
          <cell r="F587" t="str">
            <v>Leonardo Gomez Hernandez</v>
          </cell>
          <cell r="G587" t="str">
            <v>-</v>
          </cell>
          <cell r="H587" t="str">
            <v>Calle 14 con calle 17 esquina casa 090 Barrio la Calavera</v>
          </cell>
          <cell r="I587" t="str">
            <v>San Andres De Tumaco</v>
          </cell>
          <cell r="J587" t="str">
            <v>Tumaco</v>
          </cell>
          <cell r="K587"/>
          <cell r="L587">
            <v>3155279986</v>
          </cell>
          <cell r="M587" t="str">
            <v>fundacionbosconiatumaco@gmail.com</v>
          </cell>
          <cell r="N587" t="str">
            <v>SRD</v>
          </cell>
          <cell r="O587" t="str">
            <v>Intervención de apoyo - Apoyo psicosocial</v>
          </cell>
          <cell r="P587"/>
          <cell r="Q587" t="str">
            <v>Vulneración</v>
          </cell>
          <cell r="R587"/>
          <cell r="S587" t="str">
            <v>423-2019</v>
          </cell>
          <cell r="T587">
            <v>50</v>
          </cell>
          <cell r="U587"/>
          <cell r="V587">
            <v>43815</v>
          </cell>
          <cell r="W587">
            <v>44135</v>
          </cell>
          <cell r="X587">
            <v>175887900</v>
          </cell>
          <cell r="Y587" t="str">
            <v>Araceli Cabezas</v>
          </cell>
        </row>
        <row r="588">
          <cell r="B588" t="str">
            <v>52-193-587</v>
          </cell>
          <cell r="C588" t="str">
            <v>Nariño</v>
          </cell>
          <cell r="D588" t="str">
            <v>Fundación servicio juvenil</v>
          </cell>
          <cell r="E588" t="str">
            <v>860038537-8</v>
          </cell>
          <cell r="F588" t="str">
            <v>Leonardo Gomez Hernandez</v>
          </cell>
          <cell r="G588" t="str">
            <v>-</v>
          </cell>
          <cell r="H588" t="str">
            <v>Calle 14 con calle 17 esquina casa 090 Barrio la Calavera</v>
          </cell>
          <cell r="I588" t="str">
            <v>San Andres De Tumaco</v>
          </cell>
          <cell r="J588" t="str">
            <v>Tumaco</v>
          </cell>
          <cell r="K588"/>
          <cell r="L588">
            <v>3155279986</v>
          </cell>
          <cell r="M588" t="str">
            <v>fundacionbosconiatumaco@gmail.com</v>
          </cell>
          <cell r="N588" t="str">
            <v>SRD</v>
          </cell>
          <cell r="O588" t="str">
            <v>Externado</v>
          </cell>
          <cell r="P588" t="str">
            <v>Jornada completa</v>
          </cell>
          <cell r="Q588" t="str">
            <v>Vulneración</v>
          </cell>
          <cell r="R588"/>
          <cell r="S588" t="str">
            <v>424-2019</v>
          </cell>
          <cell r="T588">
            <v>60</v>
          </cell>
          <cell r="U588"/>
          <cell r="V588">
            <v>43815</v>
          </cell>
          <cell r="W588">
            <v>44135</v>
          </cell>
          <cell r="X588">
            <v>469367580</v>
          </cell>
          <cell r="Y588" t="str">
            <v>Araceli Cabezas</v>
          </cell>
        </row>
        <row r="589">
          <cell r="B589" t="str">
            <v>52-185-588</v>
          </cell>
          <cell r="C589" t="str">
            <v>Nariño</v>
          </cell>
          <cell r="D589" t="str">
            <v>Fundación Righetto</v>
          </cell>
          <cell r="E589" t="str">
            <v>900137906-1</v>
          </cell>
          <cell r="F589" t="str">
            <v>Jose Luis Estrada Oliva</v>
          </cell>
          <cell r="G589" t="str">
            <v>-</v>
          </cell>
          <cell r="H589" t="str">
            <v>Carrera 35 No. 17-26 Barrio Maridiaz</v>
          </cell>
          <cell r="I589" t="str">
            <v>Pasto</v>
          </cell>
          <cell r="J589" t="str">
            <v>Pasto Uno</v>
          </cell>
          <cell r="K589"/>
          <cell r="L589">
            <v>3152408764</v>
          </cell>
          <cell r="M589" t="str">
            <v>fundacionrighetto-internado@hotmail.com</v>
          </cell>
          <cell r="N589" t="str">
            <v>SRD</v>
          </cell>
          <cell r="O589" t="str">
            <v>Internado</v>
          </cell>
          <cell r="P589"/>
          <cell r="Q589" t="str">
            <v>Vulneración</v>
          </cell>
          <cell r="R589"/>
          <cell r="S589" t="str">
            <v>432-2019</v>
          </cell>
          <cell r="T589">
            <v>25</v>
          </cell>
          <cell r="U589"/>
          <cell r="V589">
            <v>43815</v>
          </cell>
          <cell r="W589">
            <v>44135</v>
          </cell>
          <cell r="X589">
            <v>370117087.5</v>
          </cell>
          <cell r="Y589" t="str">
            <v>Flor Angela Martinez Navarro</v>
          </cell>
        </row>
        <row r="590">
          <cell r="B590" t="str">
            <v>52-110-589</v>
          </cell>
          <cell r="C590" t="str">
            <v>Nariño</v>
          </cell>
          <cell r="D590" t="str">
            <v>Fundación de promoción integral y trabajo comunitario corazón de María - PROINCO</v>
          </cell>
          <cell r="E590" t="str">
            <v>891200242-7</v>
          </cell>
          <cell r="F590" t="str">
            <v>Zuleima Cristina Baron Porras</v>
          </cell>
          <cell r="G590" t="str">
            <v>-</v>
          </cell>
          <cell r="H590" t="str">
            <v>Calle 8 No. 22F-85 Barrio Obrero</v>
          </cell>
          <cell r="I590" t="str">
            <v>Pasto</v>
          </cell>
          <cell r="J590" t="str">
            <v>Pasto Dos</v>
          </cell>
          <cell r="K590"/>
          <cell r="L590" t="str">
            <v>3168336862-3176437305</v>
          </cell>
          <cell r="M590" t="str">
            <v>CBaron@funproinco.org;info@funproinco.org</v>
          </cell>
          <cell r="N590" t="str">
            <v>SRPA</v>
          </cell>
          <cell r="O590" t="str">
            <v>Externado RAJ</v>
          </cell>
          <cell r="P590" t="str">
            <v>Media jornada</v>
          </cell>
          <cell r="Q590" t="str">
            <v>RAJ</v>
          </cell>
          <cell r="R590"/>
          <cell r="S590" t="str">
            <v>425-2019</v>
          </cell>
          <cell r="T590">
            <v>18</v>
          </cell>
          <cell r="U590"/>
          <cell r="V590">
            <v>43815</v>
          </cell>
          <cell r="W590">
            <v>44135</v>
          </cell>
          <cell r="X590">
            <v>101923812</v>
          </cell>
          <cell r="Y590" t="str">
            <v>Diana Lucely Ramos</v>
          </cell>
        </row>
        <row r="591">
          <cell r="B591" t="str">
            <v>52-240-590</v>
          </cell>
          <cell r="C591" t="str">
            <v>Nariño</v>
          </cell>
          <cell r="D591" t="str">
            <v>Secretariado diocesano de pastoral social</v>
          </cell>
          <cell r="E591" t="str">
            <v>837000332-7</v>
          </cell>
          <cell r="F591" t="str">
            <v>Vicente Everardo Legarda Revelo</v>
          </cell>
          <cell r="G591" t="str">
            <v>-</v>
          </cell>
          <cell r="H591" t="str">
            <v>Carrera 3D No. 3A-39</v>
          </cell>
          <cell r="I591" t="str">
            <v>Ipiales</v>
          </cell>
          <cell r="J591" t="str">
            <v>Ipiales</v>
          </cell>
          <cell r="K591"/>
          <cell r="L591">
            <v>3183150085</v>
          </cell>
          <cell r="M591" t="str">
            <v>ipialespastoralsocial@gmail.com</v>
          </cell>
          <cell r="N591" t="str">
            <v>SRPA</v>
          </cell>
          <cell r="O591" t="str">
            <v>Libertad vigilada – asistida</v>
          </cell>
          <cell r="P591"/>
          <cell r="Q591" t="str">
            <v>SRPA</v>
          </cell>
          <cell r="R591"/>
          <cell r="S591" t="str">
            <v>426-2019</v>
          </cell>
          <cell r="T591">
            <v>15</v>
          </cell>
          <cell r="U591"/>
          <cell r="V591">
            <v>43815</v>
          </cell>
          <cell r="W591">
            <v>44135</v>
          </cell>
          <cell r="X591">
            <v>71752192</v>
          </cell>
          <cell r="Y591" t="str">
            <v>Paula Andrea Muñoz</v>
          </cell>
        </row>
        <row r="592">
          <cell r="B592" t="str">
            <v>52-240-591</v>
          </cell>
          <cell r="C592" t="str">
            <v>Nariño</v>
          </cell>
          <cell r="D592" t="str">
            <v>Secretariado diocesano de pastoral social</v>
          </cell>
          <cell r="E592" t="str">
            <v>837000332-7</v>
          </cell>
          <cell r="F592" t="str">
            <v>Vicente Everardo Legarda Revelo</v>
          </cell>
          <cell r="G592" t="str">
            <v>-</v>
          </cell>
          <cell r="H592" t="str">
            <v>Carrera 3D No. 3A-39</v>
          </cell>
          <cell r="I592" t="str">
            <v>Ipiales</v>
          </cell>
          <cell r="J592" t="str">
            <v>Ipiales</v>
          </cell>
          <cell r="K592"/>
          <cell r="L592">
            <v>3183150085</v>
          </cell>
          <cell r="M592" t="str">
            <v>ipialespastoralsocial@gmail.com</v>
          </cell>
          <cell r="N592" t="str">
            <v>SRPA</v>
          </cell>
          <cell r="O592" t="str">
            <v>Intervención de apoyo RAJ</v>
          </cell>
          <cell r="P592"/>
          <cell r="Q592" t="str">
            <v>RAJ</v>
          </cell>
          <cell r="R592"/>
          <cell r="S592" t="str">
            <v>427-2019</v>
          </cell>
          <cell r="T592">
            <v>18</v>
          </cell>
          <cell r="U592"/>
          <cell r="V592">
            <v>43815</v>
          </cell>
          <cell r="W592">
            <v>44135</v>
          </cell>
          <cell r="X592">
            <v>65807055</v>
          </cell>
          <cell r="Y592" t="str">
            <v>Paula Andrea Muñoz</v>
          </cell>
        </row>
        <row r="593">
          <cell r="B593" t="str">
            <v>52-185-592</v>
          </cell>
          <cell r="C593" t="str">
            <v>Nariño</v>
          </cell>
          <cell r="D593" t="str">
            <v>Fundación Righetto</v>
          </cell>
          <cell r="E593" t="str">
            <v>900137906-1</v>
          </cell>
          <cell r="F593" t="str">
            <v>Jose Luis Estrada Oliva</v>
          </cell>
          <cell r="G593" t="str">
            <v>-</v>
          </cell>
          <cell r="H593" t="str">
            <v>Carrera 35 No. 17-26 Barrio Maridiaz</v>
          </cell>
          <cell r="I593" t="str">
            <v>Pasto</v>
          </cell>
          <cell r="J593" t="str">
            <v>Pasto Dos</v>
          </cell>
          <cell r="K593"/>
          <cell r="L593">
            <v>3165257238</v>
          </cell>
          <cell r="M593" t="str">
            <v>fundacionrighetto@hotmail.com</v>
          </cell>
          <cell r="N593" t="str">
            <v>SRPA</v>
          </cell>
          <cell r="O593" t="str">
            <v>Semicerrado externado</v>
          </cell>
          <cell r="P593" t="str">
            <v>Media jornada</v>
          </cell>
          <cell r="Q593" t="str">
            <v>SRPA</v>
          </cell>
          <cell r="R593"/>
          <cell r="S593" t="str">
            <v>428-2019</v>
          </cell>
          <cell r="T593">
            <v>20</v>
          </cell>
          <cell r="U593"/>
          <cell r="V593">
            <v>43815</v>
          </cell>
          <cell r="W593">
            <v>44135</v>
          </cell>
          <cell r="X593">
            <v>195492450</v>
          </cell>
          <cell r="Y593" t="str">
            <v>Diana Lucely Ramos</v>
          </cell>
        </row>
        <row r="594">
          <cell r="B594" t="str">
            <v>52-185-593</v>
          </cell>
          <cell r="C594" t="str">
            <v>Nariño</v>
          </cell>
          <cell r="D594" t="str">
            <v>Fundación Righetto</v>
          </cell>
          <cell r="E594" t="str">
            <v>900137906-1</v>
          </cell>
          <cell r="F594" t="str">
            <v>Jose Luis Estrada Oliva</v>
          </cell>
          <cell r="G594" t="str">
            <v>-</v>
          </cell>
          <cell r="H594" t="str">
            <v>Carrera 35 No. 17-26 Barrio Maridiaz</v>
          </cell>
          <cell r="I594" t="str">
            <v>Pasto</v>
          </cell>
          <cell r="J594" t="str">
            <v>Pasto Dos</v>
          </cell>
          <cell r="K594"/>
          <cell r="L594">
            <v>3165257238</v>
          </cell>
          <cell r="M594" t="str">
            <v>fundacionrighetto@hotmail.com</v>
          </cell>
          <cell r="N594" t="str">
            <v>SRPA</v>
          </cell>
          <cell r="O594" t="str">
            <v>Semicerrado externado</v>
          </cell>
          <cell r="P594" t="str">
            <v>Jornada completa</v>
          </cell>
          <cell r="Q594" t="str">
            <v>SRPA</v>
          </cell>
          <cell r="R594"/>
          <cell r="S594" t="str">
            <v>429-2019</v>
          </cell>
          <cell r="T594">
            <v>18</v>
          </cell>
          <cell r="U594"/>
          <cell r="V594">
            <v>43815</v>
          </cell>
          <cell r="W594">
            <v>44135</v>
          </cell>
          <cell r="X594">
            <v>103806252</v>
          </cell>
          <cell r="Y594" t="str">
            <v>Diana Lucely Ramos</v>
          </cell>
        </row>
        <row r="595">
          <cell r="B595" t="str">
            <v>52-185-594</v>
          </cell>
          <cell r="C595" t="str">
            <v>Nariño</v>
          </cell>
          <cell r="D595" t="str">
            <v>Fundación Righetto</v>
          </cell>
          <cell r="E595" t="str">
            <v>900137906-1</v>
          </cell>
          <cell r="F595" t="str">
            <v>Jose Luis Estrada Oliva</v>
          </cell>
          <cell r="G595" t="str">
            <v>-</v>
          </cell>
          <cell r="H595" t="str">
            <v>Carrera 35 No. 17-26 Barrio Maridiaz</v>
          </cell>
          <cell r="I595" t="str">
            <v>Pasto</v>
          </cell>
          <cell r="J595" t="str">
            <v>Pasto Dos</v>
          </cell>
          <cell r="K595"/>
          <cell r="L595">
            <v>3165257238</v>
          </cell>
          <cell r="M595" t="str">
            <v>fundacionrighetto@hotmail.com</v>
          </cell>
          <cell r="N595" t="str">
            <v>SRPA</v>
          </cell>
          <cell r="O595" t="str">
            <v>Libertad vigilada – asistida</v>
          </cell>
          <cell r="P595"/>
          <cell r="Q595" t="str">
            <v>SRPA</v>
          </cell>
          <cell r="R595"/>
          <cell r="S595" t="str">
            <v>430-2019</v>
          </cell>
          <cell r="T595">
            <v>23</v>
          </cell>
          <cell r="U595"/>
          <cell r="V595">
            <v>43815</v>
          </cell>
          <cell r="W595">
            <v>44135</v>
          </cell>
          <cell r="X595">
            <v>110020029</v>
          </cell>
          <cell r="Y595" t="str">
            <v>Diana Lucely Ramos</v>
          </cell>
        </row>
        <row r="596">
          <cell r="B596" t="str">
            <v>52-185-595</v>
          </cell>
          <cell r="C596" t="str">
            <v>Nariño</v>
          </cell>
          <cell r="D596" t="str">
            <v>Fundación Righetto</v>
          </cell>
          <cell r="E596" t="str">
            <v>900137906-1</v>
          </cell>
          <cell r="F596" t="str">
            <v>Jose Luis Estrada Oliva</v>
          </cell>
          <cell r="G596" t="str">
            <v>-</v>
          </cell>
          <cell r="H596" t="str">
            <v>Carrera 35 No. 17-26 Barrio Maridiaz</v>
          </cell>
          <cell r="I596" t="str">
            <v>Pasto</v>
          </cell>
          <cell r="J596" t="str">
            <v>Pasto Dos</v>
          </cell>
          <cell r="K596"/>
          <cell r="L596">
            <v>3165257238</v>
          </cell>
          <cell r="M596" t="str">
            <v>fundacionrighetto@hotmail.com</v>
          </cell>
          <cell r="N596" t="str">
            <v>SRPA</v>
          </cell>
          <cell r="O596" t="str">
            <v>Intervención de apoyo RAJ</v>
          </cell>
          <cell r="P596"/>
          <cell r="Q596" t="str">
            <v>RAJ</v>
          </cell>
          <cell r="R596"/>
          <cell r="S596" t="str">
            <v>431-2019</v>
          </cell>
          <cell r="T596">
            <v>70</v>
          </cell>
          <cell r="U596"/>
          <cell r="V596">
            <v>43815</v>
          </cell>
          <cell r="W596">
            <v>44135</v>
          </cell>
          <cell r="X596">
            <v>255916325</v>
          </cell>
          <cell r="Y596" t="str">
            <v>Diana Lucely Ramos</v>
          </cell>
        </row>
        <row r="597">
          <cell r="B597" t="str">
            <v>52-120-596</v>
          </cell>
          <cell r="C597" t="str">
            <v>Nariño</v>
          </cell>
          <cell r="D597" t="str">
            <v>Fundación familia entorno individuo - FEI</v>
          </cell>
          <cell r="E597" t="str">
            <v>900001876-4</v>
          </cell>
          <cell r="F597" t="str">
            <v>Jeisson Paul Cardona Garcia</v>
          </cell>
          <cell r="G597" t="str">
            <v>Centro de orientación santo angel</v>
          </cell>
          <cell r="H597" t="str">
            <v>Calle 21E No. 9E-430</v>
          </cell>
          <cell r="I597" t="str">
            <v>Pasto</v>
          </cell>
          <cell r="J597" t="str">
            <v>Pasto Dos</v>
          </cell>
          <cell r="K597"/>
          <cell r="L597">
            <v>3142811310</v>
          </cell>
          <cell r="M597" t="str">
            <v>fundacionfei.pasto@gmail.com</v>
          </cell>
          <cell r="N597" t="str">
            <v>SRPA</v>
          </cell>
          <cell r="O597" t="str">
            <v>Centro de atención especializada</v>
          </cell>
          <cell r="P597"/>
          <cell r="Q597" t="str">
            <v>SRPA</v>
          </cell>
          <cell r="R597"/>
          <cell r="S597" t="str">
            <v>433-2019</v>
          </cell>
          <cell r="T597">
            <v>60</v>
          </cell>
          <cell r="U597"/>
          <cell r="V597">
            <v>43815</v>
          </cell>
          <cell r="W597">
            <v>44135</v>
          </cell>
          <cell r="X597">
            <v>1311004440</v>
          </cell>
          <cell r="Y597" t="str">
            <v>Teresa Noguera</v>
          </cell>
        </row>
        <row r="598">
          <cell r="B598" t="str">
            <v>52-120-597</v>
          </cell>
          <cell r="C598" t="str">
            <v>Nariño</v>
          </cell>
          <cell r="D598" t="str">
            <v>Fundación familia entorno individuo - FEI</v>
          </cell>
          <cell r="E598" t="str">
            <v>900001876-4</v>
          </cell>
          <cell r="F598" t="str">
            <v>Jeisson Paul Cardona Garcia</v>
          </cell>
          <cell r="G598" t="str">
            <v>Centro de orientación santo angel</v>
          </cell>
          <cell r="H598" t="str">
            <v>Calle 21E No. 9E-430</v>
          </cell>
          <cell r="I598" t="str">
            <v>Pasto</v>
          </cell>
          <cell r="J598" t="str">
            <v>Pasto Dos</v>
          </cell>
          <cell r="K598"/>
          <cell r="L598">
            <v>3142811310</v>
          </cell>
          <cell r="M598" t="str">
            <v>fundacionfei.pasto@gmail.com</v>
          </cell>
          <cell r="N598" t="str">
            <v>SRPA</v>
          </cell>
          <cell r="O598" t="str">
            <v>Centro de internamiento preventivo</v>
          </cell>
          <cell r="P598"/>
          <cell r="Q598" t="str">
            <v>SRPA</v>
          </cell>
          <cell r="R598"/>
          <cell r="S598" t="str">
            <v>434-2019</v>
          </cell>
          <cell r="T598">
            <v>20</v>
          </cell>
          <cell r="U598"/>
          <cell r="V598">
            <v>43815</v>
          </cell>
          <cell r="W598">
            <v>44135</v>
          </cell>
          <cell r="X598">
            <v>436005950</v>
          </cell>
          <cell r="Y598" t="str">
            <v>Teresa Noguera</v>
          </cell>
        </row>
        <row r="599">
          <cell r="B599" t="str">
            <v>52-120-598</v>
          </cell>
          <cell r="C599" t="str">
            <v>Nariño</v>
          </cell>
          <cell r="D599" t="str">
            <v>Fundación familia entorno individuo - FEI</v>
          </cell>
          <cell r="E599" t="str">
            <v>900001876-4</v>
          </cell>
          <cell r="F599" t="str">
            <v>Jeisson Paul Cardona Garcia</v>
          </cell>
          <cell r="G599" t="str">
            <v>Centro de orientación santo angel</v>
          </cell>
          <cell r="H599" t="str">
            <v>Calle 21E No. 9E-430</v>
          </cell>
          <cell r="I599" t="str">
            <v>Pasto</v>
          </cell>
          <cell r="J599" t="str">
            <v>Pasto Dos</v>
          </cell>
          <cell r="K599"/>
          <cell r="L599">
            <v>3142811310</v>
          </cell>
          <cell r="M599" t="str">
            <v>fundacionfei.pasto@gmail.com</v>
          </cell>
          <cell r="N599" t="str">
            <v>SRPA</v>
          </cell>
          <cell r="O599" t="str">
            <v>Internado RAJ</v>
          </cell>
          <cell r="P599"/>
          <cell r="Q599" t="str">
            <v>RAJ</v>
          </cell>
          <cell r="R599"/>
          <cell r="S599" t="str">
            <v>435-2019</v>
          </cell>
          <cell r="T599">
            <v>45</v>
          </cell>
          <cell r="U599"/>
          <cell r="V599">
            <v>43815</v>
          </cell>
          <cell r="W599">
            <v>44135</v>
          </cell>
          <cell r="X599">
            <v>761626147.5</v>
          </cell>
          <cell r="Y599" t="str">
            <v>Teresa Noguera</v>
          </cell>
        </row>
        <row r="600">
          <cell r="B600" t="str">
            <v>52-120-599</v>
          </cell>
          <cell r="C600" t="str">
            <v>Nariño</v>
          </cell>
          <cell r="D600" t="str">
            <v>Fundación familia entorno individuo - FEI</v>
          </cell>
          <cell r="E600" t="str">
            <v>900001876-4</v>
          </cell>
          <cell r="F600" t="str">
            <v>Jeisson Paul Cardona Garcia</v>
          </cell>
          <cell r="G600" t="str">
            <v>Centro de orientación santo angel</v>
          </cell>
          <cell r="H600" t="str">
            <v>Calle 21E No. 9E-430</v>
          </cell>
          <cell r="I600" t="str">
            <v>Pasto</v>
          </cell>
          <cell r="J600" t="str">
            <v>Pasto Dos</v>
          </cell>
          <cell r="K600"/>
          <cell r="L600">
            <v>3142811310</v>
          </cell>
          <cell r="M600" t="str">
            <v>fundacionfei.pasto@gmail.com</v>
          </cell>
          <cell r="N600" t="str">
            <v>SRPA</v>
          </cell>
          <cell r="O600" t="str">
            <v>Centro transitorio</v>
          </cell>
          <cell r="P600"/>
          <cell r="Q600" t="str">
            <v>SRPA</v>
          </cell>
          <cell r="R600"/>
          <cell r="S600" t="str">
            <v>436-2019</v>
          </cell>
          <cell r="T600">
            <v>6</v>
          </cell>
          <cell r="U600"/>
          <cell r="V600">
            <v>43815</v>
          </cell>
          <cell r="W600">
            <v>44135</v>
          </cell>
          <cell r="X600">
            <v>121902870</v>
          </cell>
          <cell r="Y600" t="str">
            <v>Teresa Noguera</v>
          </cell>
        </row>
        <row r="601">
          <cell r="B601" t="str">
            <v>54-178-600</v>
          </cell>
          <cell r="C601" t="str">
            <v>Norte_de_Santander</v>
          </cell>
          <cell r="D601" t="str">
            <v>Fundación pía autónoma asilo Andresen</v>
          </cell>
          <cell r="E601" t="str">
            <v>890500509-1</v>
          </cell>
          <cell r="F601" t="str">
            <v>Jose Elver Rojas Herrera</v>
          </cell>
          <cell r="G601" t="str">
            <v>-</v>
          </cell>
          <cell r="H601" t="str">
            <v>Avenida 4 No. 17-41 Barrio la Playa</v>
          </cell>
          <cell r="I601" t="str">
            <v>Cúcuta</v>
          </cell>
          <cell r="J601" t="str">
            <v>GAT</v>
          </cell>
          <cell r="K601">
            <v>5713490</v>
          </cell>
          <cell r="L601">
            <v>3108544250</v>
          </cell>
          <cell r="M601" t="str">
            <v>fundacion_asiloandresen12@hotmail.com</v>
          </cell>
          <cell r="N601" t="str">
            <v>SRD</v>
          </cell>
          <cell r="O601" t="str">
            <v>Externado</v>
          </cell>
          <cell r="P601" t="str">
            <v>Media jornada</v>
          </cell>
          <cell r="Q601" t="str">
            <v>Vulneración</v>
          </cell>
          <cell r="R601"/>
          <cell r="S601">
            <v>231</v>
          </cell>
          <cell r="T601">
            <v>100</v>
          </cell>
          <cell r="U601"/>
          <cell r="V601">
            <v>43815</v>
          </cell>
          <cell r="W601">
            <v>44135</v>
          </cell>
          <cell r="X601">
            <v>541042900</v>
          </cell>
          <cell r="Y601" t="str">
            <v>Diana Jasmin Rodriguez</v>
          </cell>
        </row>
        <row r="602">
          <cell r="B602" t="str">
            <v>54-62-601</v>
          </cell>
          <cell r="C602" t="str">
            <v>Norte_de_Santander</v>
          </cell>
          <cell r="D602" t="str">
            <v>Corporación eclesial y educativa para el desarrollo humano sostenible - Cambio y esperanza</v>
          </cell>
          <cell r="E602" t="str">
            <v>900304383-6</v>
          </cell>
          <cell r="F602" t="str">
            <v>Albeiro Arnoldo Bonilla</v>
          </cell>
          <cell r="G602" t="str">
            <v>-</v>
          </cell>
          <cell r="H602" t="str">
            <v>Calle 28 No. 9-04 Barrio patio centro</v>
          </cell>
          <cell r="I602" t="str">
            <v>Los Patios</v>
          </cell>
          <cell r="J602" t="str">
            <v>GAT</v>
          </cell>
          <cell r="K602"/>
          <cell r="L602">
            <v>3107766630</v>
          </cell>
          <cell r="M602" t="str">
            <v>internadocambioyesperanza@gmail.com</v>
          </cell>
          <cell r="N602" t="str">
            <v>SRD</v>
          </cell>
          <cell r="O602" t="str">
            <v>Internado</v>
          </cell>
          <cell r="P602"/>
          <cell r="Q602" t="str">
            <v>Vulneración</v>
          </cell>
          <cell r="R602"/>
          <cell r="S602">
            <v>232</v>
          </cell>
          <cell r="T602">
            <v>30</v>
          </cell>
          <cell r="U602"/>
          <cell r="V602">
            <v>43815</v>
          </cell>
          <cell r="W602">
            <v>44135</v>
          </cell>
          <cell r="X602">
            <v>444140505</v>
          </cell>
          <cell r="Y602" t="str">
            <v>Mabel Lucia Villamizar Cala</v>
          </cell>
        </row>
        <row r="603">
          <cell r="B603" t="str">
            <v>54-60-602</v>
          </cell>
          <cell r="C603" t="str">
            <v>Norte_de_Santander</v>
          </cell>
          <cell r="D603" t="str">
            <v>Corporación de profesionales para el desarrollo integral comunitario</v>
          </cell>
          <cell r="E603" t="str">
            <v>804003003-2</v>
          </cell>
          <cell r="F603" t="str">
            <v>Maria Estela Contreras Antolinez</v>
          </cell>
          <cell r="G603" t="str">
            <v>-</v>
          </cell>
          <cell r="H603" t="str">
            <v>Calle 6N No. 5-20 Barrio pescadero</v>
          </cell>
          <cell r="I603" t="str">
            <v>Cúcuta</v>
          </cell>
          <cell r="J603" t="str">
            <v>GAT</v>
          </cell>
          <cell r="K603">
            <v>5723422</v>
          </cell>
          <cell r="L603">
            <v>3158020261</v>
          </cell>
          <cell r="M603" t="str">
            <v>coordinación@corprodinco.org</v>
          </cell>
          <cell r="N603" t="str">
            <v>SRD</v>
          </cell>
          <cell r="O603" t="str">
            <v>Externado</v>
          </cell>
          <cell r="P603" t="str">
            <v>Media jornada</v>
          </cell>
          <cell r="Q603" t="str">
            <v>Trabajo infantil</v>
          </cell>
          <cell r="R603"/>
          <cell r="S603">
            <v>234</v>
          </cell>
          <cell r="T603">
            <v>50</v>
          </cell>
          <cell r="U603"/>
          <cell r="V603">
            <v>43815</v>
          </cell>
          <cell r="W603">
            <v>44135</v>
          </cell>
          <cell r="X603">
            <v>270521450</v>
          </cell>
          <cell r="Y603" t="str">
            <v>Jessika Danitza Florez Torres</v>
          </cell>
        </row>
        <row r="604">
          <cell r="B604" t="str">
            <v>54-230-603</v>
          </cell>
          <cell r="C604" t="str">
            <v>Norte_de_Santander</v>
          </cell>
          <cell r="D604" t="str">
            <v>ONG Crecer en familia</v>
          </cell>
          <cell r="E604" t="str">
            <v>805020621-1</v>
          </cell>
          <cell r="F604" t="str">
            <v>Alma Yolima Caicedo Paz</v>
          </cell>
          <cell r="G604" t="str">
            <v>-</v>
          </cell>
          <cell r="H604" t="str">
            <v>Avenida 11E No. 3-27 quinta oriental</v>
          </cell>
          <cell r="I604" t="str">
            <v>Cúcuta</v>
          </cell>
          <cell r="J604" t="str">
            <v>GAT</v>
          </cell>
          <cell r="K604"/>
          <cell r="L604">
            <v>3154436895</v>
          </cell>
          <cell r="M604" t="str">
            <v>crecefamiliacucuta@hotmail.com</v>
          </cell>
          <cell r="N604" t="str">
            <v>SRD</v>
          </cell>
          <cell r="O604" t="str">
            <v>Centro de emergencia</v>
          </cell>
          <cell r="P604"/>
          <cell r="Q604" t="str">
            <v>Vulneración</v>
          </cell>
          <cell r="R604"/>
          <cell r="S604">
            <v>237</v>
          </cell>
          <cell r="T604">
            <v>20</v>
          </cell>
          <cell r="U604"/>
          <cell r="V604">
            <v>43815</v>
          </cell>
          <cell r="W604">
            <v>44135</v>
          </cell>
          <cell r="X604">
            <v>354670860</v>
          </cell>
          <cell r="Y604" t="str">
            <v>Diana Jasmin Rodriguez</v>
          </cell>
        </row>
        <row r="605">
          <cell r="B605" t="str">
            <v>54-230-604</v>
          </cell>
          <cell r="C605" t="str">
            <v>Norte_de_Santander</v>
          </cell>
          <cell r="D605" t="str">
            <v>ONG Crecer en familia</v>
          </cell>
          <cell r="E605" t="str">
            <v>805020621-1</v>
          </cell>
          <cell r="F605" t="str">
            <v>Alma Yolima Caicedo Paz</v>
          </cell>
          <cell r="G605" t="str">
            <v>Sede niñas</v>
          </cell>
          <cell r="H605" t="str">
            <v>Calle 4 No. 1-45 Barrio Colsag</v>
          </cell>
          <cell r="I605" t="str">
            <v>Cúcuta</v>
          </cell>
          <cell r="J605" t="str">
            <v>GAT</v>
          </cell>
          <cell r="K605"/>
          <cell r="L605">
            <v>3154436895</v>
          </cell>
          <cell r="M605" t="str">
            <v>crecefamiliacucuta@hotmail.com</v>
          </cell>
          <cell r="N605" t="str">
            <v>SRD</v>
          </cell>
          <cell r="O605" t="str">
            <v>Internado</v>
          </cell>
          <cell r="P605"/>
          <cell r="Q605" t="str">
            <v>Vulneración</v>
          </cell>
          <cell r="R605"/>
          <cell r="S605">
            <v>238</v>
          </cell>
          <cell r="T605">
            <v>42</v>
          </cell>
          <cell r="U605"/>
          <cell r="V605">
            <v>43815</v>
          </cell>
          <cell r="W605">
            <v>44135</v>
          </cell>
          <cell r="X605">
            <v>1110351263</v>
          </cell>
          <cell r="Y605" t="str">
            <v>Diana Jasmin Rodriguez</v>
          </cell>
        </row>
        <row r="606">
          <cell r="B606" t="str">
            <v>54-230-605</v>
          </cell>
          <cell r="C606" t="str">
            <v>Norte_de_Santander</v>
          </cell>
          <cell r="D606" t="str">
            <v>ONG Crecer en familia</v>
          </cell>
          <cell r="E606" t="str">
            <v>805020621-1</v>
          </cell>
          <cell r="F606" t="str">
            <v>Alma Yolima Caicedo Paz</v>
          </cell>
          <cell r="G606" t="str">
            <v>Sede niños</v>
          </cell>
          <cell r="H606" t="str">
            <v>Avenida 16 No. 9-62 Barrio san Miguel</v>
          </cell>
          <cell r="I606" t="str">
            <v>Cúcuta</v>
          </cell>
          <cell r="J606" t="str">
            <v>GAT</v>
          </cell>
          <cell r="K606"/>
          <cell r="L606">
            <v>3154436895</v>
          </cell>
          <cell r="M606" t="str">
            <v>crecefamiliacucuta@hotmail.com</v>
          </cell>
          <cell r="N606" t="str">
            <v>SRD</v>
          </cell>
          <cell r="O606" t="str">
            <v>Internado</v>
          </cell>
          <cell r="P606"/>
          <cell r="Q606" t="str">
            <v>Vulneración</v>
          </cell>
          <cell r="R606"/>
          <cell r="S606">
            <v>238</v>
          </cell>
          <cell r="T606">
            <v>33</v>
          </cell>
          <cell r="U606"/>
          <cell r="V606"/>
          <cell r="W606"/>
          <cell r="X606"/>
          <cell r="Y606" t="str">
            <v>Diana Jasmin Rodriguez</v>
          </cell>
        </row>
        <row r="607">
          <cell r="B607" t="str">
            <v>54-222-606</v>
          </cell>
          <cell r="C607" t="str">
            <v>Norte_de_Santander</v>
          </cell>
          <cell r="D607" t="str">
            <v>Instituto la esperanza</v>
          </cell>
          <cell r="E607" t="str">
            <v>890500623-3</v>
          </cell>
          <cell r="F607" t="str">
            <v>Ana Elena Vega De Camargo</v>
          </cell>
          <cell r="G607" t="str">
            <v>-</v>
          </cell>
          <cell r="H607" t="str">
            <v>Kilometro 1.5 altos del trapiche anillo vial lomitas</v>
          </cell>
          <cell r="I607" t="str">
            <v>Villa Del Rosario</v>
          </cell>
          <cell r="J607" t="str">
            <v>GAT</v>
          </cell>
          <cell r="K607">
            <v>5751239</v>
          </cell>
          <cell r="L607">
            <v>3166946583</v>
          </cell>
          <cell r="M607" t="str">
            <v>internadolaesperanza@hotmail.com</v>
          </cell>
          <cell r="N607" t="str">
            <v>SRD</v>
          </cell>
          <cell r="O607" t="str">
            <v>Internado</v>
          </cell>
          <cell r="P607"/>
          <cell r="Q607" t="str">
            <v>Discapacidad</v>
          </cell>
          <cell r="R607" t="str">
            <v>Mental psicosocial</v>
          </cell>
          <cell r="S607">
            <v>240</v>
          </cell>
          <cell r="T607">
            <v>65</v>
          </cell>
          <cell r="U607"/>
          <cell r="V607">
            <v>43815</v>
          </cell>
          <cell r="W607">
            <v>44135</v>
          </cell>
          <cell r="X607">
            <v>1103956458</v>
          </cell>
          <cell r="Y607" t="str">
            <v>Mabel Lucia Villamizar Cala</v>
          </cell>
        </row>
        <row r="608">
          <cell r="B608" t="str">
            <v>54-230-607</v>
          </cell>
          <cell r="C608" t="str">
            <v>Norte_de_Santander</v>
          </cell>
          <cell r="D608" t="str">
            <v>ONG Crecer en familia</v>
          </cell>
          <cell r="E608" t="str">
            <v>805020621-1</v>
          </cell>
          <cell r="F608" t="str">
            <v>Alma Yolima Caicedo Paz</v>
          </cell>
          <cell r="G608" t="str">
            <v>-</v>
          </cell>
          <cell r="H608" t="str">
            <v>Calle 21 No. 0B-40 Barrio blanco</v>
          </cell>
          <cell r="I608" t="str">
            <v>Cúcuta</v>
          </cell>
          <cell r="J608" t="str">
            <v>GAT</v>
          </cell>
          <cell r="K608"/>
          <cell r="L608">
            <v>3154436895</v>
          </cell>
          <cell r="M608" t="str">
            <v>crecefamiliahogaressustitutosns@hotmail.com</v>
          </cell>
          <cell r="N608" t="str">
            <v>SRD</v>
          </cell>
          <cell r="O608" t="str">
            <v>Hogar sustituto entidad</v>
          </cell>
          <cell r="P608"/>
          <cell r="Q608" t="str">
            <v>Vulneración - Discapacidad</v>
          </cell>
          <cell r="R608"/>
          <cell r="S608">
            <v>242</v>
          </cell>
          <cell r="T608">
            <v>405</v>
          </cell>
          <cell r="U608"/>
          <cell r="V608">
            <v>43815</v>
          </cell>
          <cell r="W608">
            <v>44135</v>
          </cell>
          <cell r="X608">
            <v>5495000242</v>
          </cell>
          <cell r="Y608" t="str">
            <v>Claudia Ximena Pabon Mantilla</v>
          </cell>
        </row>
        <row r="609">
          <cell r="B609" t="str">
            <v>54-122-608</v>
          </cell>
          <cell r="C609" t="str">
            <v>Norte_de_Santander</v>
          </cell>
          <cell r="D609" t="str">
            <v>Fundación familiar pro rehabilitación de farmacodependientes FFARO</v>
          </cell>
          <cell r="E609" t="str">
            <v>800034694-1</v>
          </cell>
          <cell r="F609" t="str">
            <v>Patricia Rodriguez Casadiego</v>
          </cell>
          <cell r="G609" t="str">
            <v>Santiago apostol</v>
          </cell>
          <cell r="H609" t="str">
            <v>Casa A lote 11 urbanización la carolina</v>
          </cell>
          <cell r="I609" t="str">
            <v>Cúcuta</v>
          </cell>
          <cell r="J609" t="str">
            <v>GAT</v>
          </cell>
          <cell r="K609">
            <v>5840520</v>
          </cell>
          <cell r="L609">
            <v>3177852027</v>
          </cell>
          <cell r="M609" t="str">
            <v>sedesantiago@fundacionfaro.org</v>
          </cell>
          <cell r="N609" t="str">
            <v>SRPA</v>
          </cell>
          <cell r="O609" t="str">
            <v>Centro de Emergencia RAJ</v>
          </cell>
          <cell r="P609"/>
          <cell r="Q609" t="str">
            <v>RAJ</v>
          </cell>
          <cell r="R609"/>
          <cell r="S609">
            <v>233</v>
          </cell>
          <cell r="T609">
            <v>5</v>
          </cell>
          <cell r="U609"/>
          <cell r="V609">
            <v>43815</v>
          </cell>
          <cell r="W609">
            <v>44135</v>
          </cell>
          <cell r="X609">
            <v>99181750</v>
          </cell>
          <cell r="Y609" t="str">
            <v>Mabel Lucia Villamizar Cala</v>
          </cell>
        </row>
        <row r="610">
          <cell r="B610" t="str">
            <v>54-122-609</v>
          </cell>
          <cell r="C610" t="str">
            <v>Norte_de_Santander</v>
          </cell>
          <cell r="D610" t="str">
            <v>Fundación familiar pro rehabilitación de farmacodependientes FFARO</v>
          </cell>
          <cell r="E610" t="str">
            <v>800034694-1</v>
          </cell>
          <cell r="F610" t="str">
            <v>Patricia Rodriguez Casadiego</v>
          </cell>
          <cell r="G610" t="str">
            <v>San Jose</v>
          </cell>
          <cell r="H610" t="str">
            <v>Calle 15 No. 6-68 Barrio el paramo</v>
          </cell>
          <cell r="I610" t="str">
            <v>Cúcuta</v>
          </cell>
          <cell r="J610" t="str">
            <v>GAT</v>
          </cell>
          <cell r="K610"/>
          <cell r="L610">
            <v>3177852027</v>
          </cell>
          <cell r="M610" t="str">
            <v>sanjose@fundacionfaro.org</v>
          </cell>
          <cell r="N610" t="str">
            <v>SRPA</v>
          </cell>
          <cell r="O610" t="str">
            <v>Semicerrado Internado</v>
          </cell>
          <cell r="P610"/>
          <cell r="Q610" t="str">
            <v>SRPA</v>
          </cell>
          <cell r="R610"/>
          <cell r="S610">
            <v>235</v>
          </cell>
          <cell r="T610">
            <v>44</v>
          </cell>
          <cell r="U610"/>
          <cell r="V610">
            <v>43815</v>
          </cell>
          <cell r="W610">
            <v>44135</v>
          </cell>
          <cell r="X610">
            <v>758453762</v>
          </cell>
          <cell r="Y610" t="str">
            <v>Mabel Lucia Villamizar Cala</v>
          </cell>
        </row>
        <row r="611">
          <cell r="B611" t="str">
            <v>54-122-610</v>
          </cell>
          <cell r="C611" t="str">
            <v>Norte_de_Santander</v>
          </cell>
          <cell r="D611" t="str">
            <v>Fundación familiar pro rehabilitación de farmacodependientes FFARO</v>
          </cell>
          <cell r="E611" t="str">
            <v>800034694-1</v>
          </cell>
          <cell r="F611" t="str">
            <v>Patricia Rodriguez Casadiego</v>
          </cell>
          <cell r="G611" t="str">
            <v>Santiago apostol</v>
          </cell>
          <cell r="H611" t="str">
            <v>Casa A lote 11 urbanización la carolina</v>
          </cell>
          <cell r="I611" t="str">
            <v>Cúcuta</v>
          </cell>
          <cell r="J611" t="str">
            <v>GAT</v>
          </cell>
          <cell r="K611">
            <v>5840520</v>
          </cell>
          <cell r="L611">
            <v>3177852027</v>
          </cell>
          <cell r="M611" t="str">
            <v>sedesantiago@fundacionfaro.org</v>
          </cell>
          <cell r="N611" t="str">
            <v>SRPA</v>
          </cell>
          <cell r="O611" t="str">
            <v>Internado RAJ</v>
          </cell>
          <cell r="P611"/>
          <cell r="Q611" t="str">
            <v>RAJ</v>
          </cell>
          <cell r="R611"/>
          <cell r="S611">
            <v>236</v>
          </cell>
          <cell r="T611">
            <v>32</v>
          </cell>
          <cell r="U611"/>
          <cell r="V611">
            <v>43815</v>
          </cell>
          <cell r="W611">
            <v>44135</v>
          </cell>
          <cell r="X611">
            <v>541600816</v>
          </cell>
          <cell r="Y611" t="str">
            <v>Mabel Lucia Villamizar Cala</v>
          </cell>
        </row>
        <row r="612">
          <cell r="B612" t="str">
            <v>54-230-611</v>
          </cell>
          <cell r="C612" t="str">
            <v>Norte_de_Santander</v>
          </cell>
          <cell r="D612" t="str">
            <v>ONG Crecer en familia</v>
          </cell>
          <cell r="E612" t="str">
            <v>805020621-1</v>
          </cell>
          <cell r="F612" t="str">
            <v>Alma Yolima Caicedo Paz</v>
          </cell>
          <cell r="G612" t="str">
            <v>-</v>
          </cell>
          <cell r="H612" t="str">
            <v>Calle 15 No. 2-63 la playa</v>
          </cell>
          <cell r="I612" t="str">
            <v>Cúcuta</v>
          </cell>
          <cell r="J612" t="str">
            <v>GAT</v>
          </cell>
          <cell r="K612"/>
          <cell r="L612">
            <v>3154436895</v>
          </cell>
          <cell r="M612" t="str">
            <v>crecefamiliacucuta@hotmail.com</v>
          </cell>
          <cell r="N612" t="str">
            <v>SRPA</v>
          </cell>
          <cell r="O612" t="str">
            <v>Libertad Vigilada – Asistida</v>
          </cell>
          <cell r="P612"/>
          <cell r="Q612" t="str">
            <v>SRPA</v>
          </cell>
          <cell r="R612"/>
          <cell r="S612">
            <v>239</v>
          </cell>
          <cell r="T612">
            <v>40</v>
          </cell>
          <cell r="U612"/>
          <cell r="V612">
            <v>43815</v>
          </cell>
          <cell r="W612">
            <v>44135</v>
          </cell>
          <cell r="X612">
            <v>239173975</v>
          </cell>
          <cell r="Y612" t="str">
            <v>Diana Jasmin Rodriguez</v>
          </cell>
        </row>
        <row r="613">
          <cell r="B613" t="str">
            <v>54-230-612</v>
          </cell>
          <cell r="C613" t="str">
            <v>Norte_de_Santander</v>
          </cell>
          <cell r="D613" t="str">
            <v>ONG Crecer en familia</v>
          </cell>
          <cell r="E613" t="str">
            <v>805020621-1</v>
          </cell>
          <cell r="F613" t="str">
            <v>Alma Yolima Caicedo Paz</v>
          </cell>
          <cell r="G613" t="str">
            <v>-</v>
          </cell>
          <cell r="H613" t="str">
            <v>Carrera 28 No. 8-32 barrio sequisentenario</v>
          </cell>
          <cell r="I613" t="str">
            <v>Ocaña</v>
          </cell>
          <cell r="J613" t="str">
            <v>GAT</v>
          </cell>
          <cell r="K613"/>
          <cell r="L613">
            <v>3154436895</v>
          </cell>
          <cell r="M613" t="str">
            <v>crecefamiliacucuta@hotmail.com</v>
          </cell>
          <cell r="N613" t="str">
            <v>SRPA</v>
          </cell>
          <cell r="O613" t="str">
            <v>Libertad Vigilada – Asistida</v>
          </cell>
          <cell r="P613"/>
          <cell r="Q613" t="str">
            <v>SRPA</v>
          </cell>
          <cell r="R613"/>
          <cell r="S613">
            <v>239</v>
          </cell>
          <cell r="T613">
            <v>10</v>
          </cell>
          <cell r="U613"/>
          <cell r="V613"/>
          <cell r="W613"/>
          <cell r="X613"/>
          <cell r="Y613" t="str">
            <v>Diana Jasmin Rodriguez</v>
          </cell>
        </row>
        <row r="614">
          <cell r="B614" t="str">
            <v>54-230-613</v>
          </cell>
          <cell r="C614" t="str">
            <v>Norte_de_Santander</v>
          </cell>
          <cell r="D614" t="str">
            <v>ONG Crecer en familia</v>
          </cell>
          <cell r="E614" t="str">
            <v>805020621-1</v>
          </cell>
          <cell r="F614" t="str">
            <v>Alma Yolima Caicedo Paz</v>
          </cell>
          <cell r="G614" t="str">
            <v>-</v>
          </cell>
          <cell r="H614" t="str">
            <v>Calle 2B No. 10-46 kilometro 8 vía los patios</v>
          </cell>
          <cell r="I614" t="str">
            <v>Los Patios</v>
          </cell>
          <cell r="J614" t="str">
            <v>GAT</v>
          </cell>
          <cell r="K614"/>
          <cell r="L614">
            <v>3154436895</v>
          </cell>
          <cell r="M614" t="str">
            <v>crecefamiliacucuta@hotmail.com</v>
          </cell>
          <cell r="N614" t="str">
            <v>SRPA</v>
          </cell>
          <cell r="O614" t="str">
            <v>Centro De Internamiento Preventivo</v>
          </cell>
          <cell r="P614"/>
          <cell r="Q614" t="str">
            <v>SRPA</v>
          </cell>
          <cell r="R614"/>
          <cell r="S614">
            <v>241</v>
          </cell>
          <cell r="T614">
            <v>35</v>
          </cell>
          <cell r="U614"/>
          <cell r="V614">
            <v>43815</v>
          </cell>
          <cell r="W614">
            <v>44135</v>
          </cell>
          <cell r="X614">
            <v>763010413</v>
          </cell>
          <cell r="Y614" t="str">
            <v>Martha Liliana Alvarez Blanco</v>
          </cell>
        </row>
        <row r="615">
          <cell r="B615" t="str">
            <v>54-230-614</v>
          </cell>
          <cell r="C615" t="str">
            <v>Norte_de_Santander</v>
          </cell>
          <cell r="D615" t="str">
            <v>ONG Crecer en familia</v>
          </cell>
          <cell r="E615" t="str">
            <v>805020621-1</v>
          </cell>
          <cell r="F615" t="str">
            <v>Alma Yolima Caicedo Paz</v>
          </cell>
          <cell r="G615" t="str">
            <v>-</v>
          </cell>
          <cell r="H615" t="str">
            <v>Calle 2 BN No. 10-46 kilometro 8 vía municipio de los patios</v>
          </cell>
          <cell r="I615" t="str">
            <v>Los Patios</v>
          </cell>
          <cell r="J615" t="str">
            <v>GAT</v>
          </cell>
          <cell r="K615"/>
          <cell r="L615">
            <v>3154436895</v>
          </cell>
          <cell r="M615" t="str">
            <v>crecefamiliacucuta@hotmail.com</v>
          </cell>
          <cell r="N615" t="str">
            <v>SRPA</v>
          </cell>
          <cell r="O615" t="str">
            <v>Centro De Atención Especializada</v>
          </cell>
          <cell r="P615"/>
          <cell r="Q615" t="str">
            <v>SRPA</v>
          </cell>
          <cell r="R615"/>
          <cell r="S615">
            <v>243</v>
          </cell>
          <cell r="T615">
            <v>97</v>
          </cell>
          <cell r="U615"/>
          <cell r="V615">
            <v>43815</v>
          </cell>
          <cell r="W615">
            <v>44135</v>
          </cell>
          <cell r="X615">
            <v>2119457178</v>
          </cell>
          <cell r="Y615" t="str">
            <v>Martha Liliana Alvarez Blanco</v>
          </cell>
        </row>
        <row r="616">
          <cell r="B616" t="str">
            <v>54-230-615</v>
          </cell>
          <cell r="C616" t="str">
            <v>Norte_de_Santander</v>
          </cell>
          <cell r="D616" t="str">
            <v>ONG Crecer en familia</v>
          </cell>
          <cell r="E616" t="str">
            <v>805020621-1</v>
          </cell>
          <cell r="F616" t="str">
            <v>Alma Yolima Caicedo Paz</v>
          </cell>
          <cell r="G616" t="str">
            <v>-</v>
          </cell>
          <cell r="H616" t="str">
            <v>Calle 13 No. 1-48 la playa</v>
          </cell>
          <cell r="I616" t="str">
            <v>Cúcuta</v>
          </cell>
          <cell r="J616" t="str">
            <v>GAT</v>
          </cell>
          <cell r="K616"/>
          <cell r="L616">
            <v>3154436895</v>
          </cell>
          <cell r="M616" t="str">
            <v>crecefamiliacucuta@hotmail.com</v>
          </cell>
          <cell r="N616" t="str">
            <v>SRPA</v>
          </cell>
          <cell r="O616" t="str">
            <v>Centro Transitorio</v>
          </cell>
          <cell r="P616"/>
          <cell r="Q616" t="str">
            <v>SRPA</v>
          </cell>
          <cell r="R616"/>
          <cell r="S616">
            <v>244</v>
          </cell>
          <cell r="T616">
            <v>3</v>
          </cell>
          <cell r="U616"/>
          <cell r="V616">
            <v>43815</v>
          </cell>
          <cell r="W616">
            <v>44135</v>
          </cell>
          <cell r="X616">
            <v>121902870</v>
          </cell>
          <cell r="Y616" t="str">
            <v>Martha Liliana Alvarez Blanco</v>
          </cell>
        </row>
        <row r="617">
          <cell r="B617" t="str">
            <v>54-230-616</v>
          </cell>
          <cell r="C617" t="str">
            <v>Norte_de_Santander</v>
          </cell>
          <cell r="D617" t="str">
            <v>ONG Crecer en familia</v>
          </cell>
          <cell r="E617" t="str">
            <v>805020621-1</v>
          </cell>
          <cell r="F617" t="str">
            <v>Alma Yolima Caicedo Paz</v>
          </cell>
          <cell r="G617" t="str">
            <v>-</v>
          </cell>
          <cell r="H617" t="str">
            <v>Calle 7 No. 34-19 apto 01 la primavera</v>
          </cell>
          <cell r="I617" t="str">
            <v>Ocaña</v>
          </cell>
          <cell r="J617" t="str">
            <v>GAT</v>
          </cell>
          <cell r="K617"/>
          <cell r="L617">
            <v>3154436895</v>
          </cell>
          <cell r="M617" t="str">
            <v>crecefamiliacucuta@hotmail.com</v>
          </cell>
          <cell r="N617" t="str">
            <v>SRPA</v>
          </cell>
          <cell r="O617" t="str">
            <v>Centro Transitorio</v>
          </cell>
          <cell r="P617"/>
          <cell r="Q617" t="str">
            <v>SRPA</v>
          </cell>
          <cell r="R617"/>
          <cell r="S617">
            <v>244</v>
          </cell>
          <cell r="T617">
            <v>2</v>
          </cell>
          <cell r="U617"/>
          <cell r="V617"/>
          <cell r="W617"/>
          <cell r="X617"/>
          <cell r="Y617" t="str">
            <v>Martha Liliana Alvarez Blanco</v>
          </cell>
        </row>
        <row r="618">
          <cell r="B618" t="str">
            <v>54-230-617</v>
          </cell>
          <cell r="C618" t="str">
            <v>Norte_de_Santander</v>
          </cell>
          <cell r="D618" t="str">
            <v>ONG Crecer en familia</v>
          </cell>
          <cell r="E618" t="str">
            <v>805020621-1</v>
          </cell>
          <cell r="F618" t="str">
            <v>Alma Yolima Caicedo Paz</v>
          </cell>
          <cell r="G618" t="str">
            <v>-</v>
          </cell>
          <cell r="H618" t="str">
            <v>Carrera 5 con calle 6 esquina alcaldía</v>
          </cell>
          <cell r="I618" t="str">
            <v>Pamplona</v>
          </cell>
          <cell r="J618" t="str">
            <v>GAT</v>
          </cell>
          <cell r="K618"/>
          <cell r="L618">
            <v>3154436895</v>
          </cell>
          <cell r="M618" t="str">
            <v>crecefamiliacucuta@hotmail.com</v>
          </cell>
          <cell r="N618" t="str">
            <v>SRPA</v>
          </cell>
          <cell r="O618" t="str">
            <v>Centro Transitorio</v>
          </cell>
          <cell r="P618"/>
          <cell r="Q618" t="str">
            <v>SRPA</v>
          </cell>
          <cell r="R618"/>
          <cell r="S618">
            <v>244</v>
          </cell>
          <cell r="T618">
            <v>1</v>
          </cell>
          <cell r="U618"/>
          <cell r="V618"/>
          <cell r="W618"/>
          <cell r="X618"/>
          <cell r="Y618" t="str">
            <v>Martha Liliana Alvarez Blanco</v>
          </cell>
        </row>
        <row r="619">
          <cell r="B619" t="str">
            <v>63-30-618</v>
          </cell>
          <cell r="C619" t="str">
            <v>Quindío</v>
          </cell>
          <cell r="D619" t="str">
            <v>Casa hogar madre Margarita</v>
          </cell>
          <cell r="E619" t="str">
            <v>800024318-2</v>
          </cell>
          <cell r="F619" t="str">
            <v>Luidivina Morales Serrano</v>
          </cell>
          <cell r="G619" t="str">
            <v>-</v>
          </cell>
          <cell r="H619" t="str">
            <v>Carrera 11 calle 34 esquina Barrio Olaya Herrera</v>
          </cell>
          <cell r="I619" t="str">
            <v>Génova</v>
          </cell>
          <cell r="J619" t="str">
            <v>Calarca</v>
          </cell>
          <cell r="K619"/>
          <cell r="L619" t="str">
            <v>3136858096 - 3128590610</v>
          </cell>
          <cell r="M619" t="str">
            <v>hmadremargarita25@yahoo.es</v>
          </cell>
          <cell r="N619" t="str">
            <v>SRD</v>
          </cell>
          <cell r="O619" t="str">
            <v>Internado</v>
          </cell>
          <cell r="P619"/>
          <cell r="Q619" t="str">
            <v>Vulneración</v>
          </cell>
          <cell r="R619"/>
          <cell r="S619" t="str">
            <v>63-159-2019</v>
          </cell>
          <cell r="T619">
            <v>30</v>
          </cell>
          <cell r="U619"/>
          <cell r="V619">
            <v>43815</v>
          </cell>
          <cell r="W619">
            <v>44135</v>
          </cell>
          <cell r="X619">
            <v>444140505</v>
          </cell>
          <cell r="Y619" t="str">
            <v>Luz Adriana Salazar Gallego</v>
          </cell>
        </row>
        <row r="620">
          <cell r="B620" t="str">
            <v>63-122-619</v>
          </cell>
          <cell r="C620" t="str">
            <v>Quindío</v>
          </cell>
          <cell r="D620" t="str">
            <v>Fundación familiar pro rehabilitación de farmacodependientes FFARO</v>
          </cell>
          <cell r="E620" t="str">
            <v>800034694-1</v>
          </cell>
          <cell r="F620" t="str">
            <v>Luis Edier Usma Osorio</v>
          </cell>
          <cell r="G620" t="str">
            <v>San Rafael</v>
          </cell>
          <cell r="H620" t="str">
            <v>Via puerto espejo -  vereda la india - finca pichones</v>
          </cell>
          <cell r="I620" t="str">
            <v>Armenia</v>
          </cell>
          <cell r="J620" t="str">
            <v>Norte</v>
          </cell>
          <cell r="K620"/>
          <cell r="L620">
            <v>3174280741</v>
          </cell>
          <cell r="M620" t="str">
            <v>sanrafael@fundacionfaro.org</v>
          </cell>
          <cell r="N620" t="str">
            <v>SRD</v>
          </cell>
          <cell r="O620" t="str">
            <v>Internado</v>
          </cell>
          <cell r="P620"/>
          <cell r="Q620" t="str">
            <v>Consumo SPA</v>
          </cell>
          <cell r="R620"/>
          <cell r="S620" t="str">
            <v>63-160-2019</v>
          </cell>
          <cell r="T620">
            <v>52</v>
          </cell>
          <cell r="U620"/>
          <cell r="V620">
            <v>43815</v>
          </cell>
          <cell r="W620">
            <v>44135</v>
          </cell>
          <cell r="X620">
            <v>769843542</v>
          </cell>
          <cell r="Y620" t="str">
            <v>Luz Adriana Salazar Gallego</v>
          </cell>
        </row>
        <row r="621">
          <cell r="B621" t="str">
            <v>63-36-620</v>
          </cell>
          <cell r="C621" t="str">
            <v>Quindío</v>
          </cell>
          <cell r="D621" t="str">
            <v>Centro Laura Vicuña - CLV</v>
          </cell>
          <cell r="E621" t="str">
            <v>801002610-8</v>
          </cell>
          <cell r="F621" t="str">
            <v>Hermana Astrid Fernandez Garcia</v>
          </cell>
          <cell r="G621" t="str">
            <v>-</v>
          </cell>
          <cell r="H621" t="str">
            <v>Barrio bosques de pinares manzana 11 No. 1</v>
          </cell>
          <cell r="I621" t="str">
            <v>Armenia</v>
          </cell>
          <cell r="J621" t="str">
            <v>Norte</v>
          </cell>
          <cell r="K621">
            <v>7398080</v>
          </cell>
          <cell r="L621">
            <v>3162832448</v>
          </cell>
          <cell r="M621" t="str">
            <v>lvcarrusel@hotmail.com</v>
          </cell>
          <cell r="N621" t="str">
            <v>SRD</v>
          </cell>
          <cell r="O621" t="str">
            <v>Externado</v>
          </cell>
          <cell r="P621" t="str">
            <v>Media jornada</v>
          </cell>
          <cell r="Q621" t="str">
            <v>Vulneración</v>
          </cell>
          <cell r="R621"/>
          <cell r="S621" t="str">
            <v>63-161-2019</v>
          </cell>
          <cell r="T621">
            <v>100</v>
          </cell>
          <cell r="U621"/>
          <cell r="V621">
            <v>43815</v>
          </cell>
          <cell r="W621">
            <v>44135</v>
          </cell>
          <cell r="X621">
            <v>541042900</v>
          </cell>
          <cell r="Y621" t="str">
            <v>Luz Adriana Salazar Gallego</v>
          </cell>
        </row>
        <row r="622">
          <cell r="B622" t="str">
            <v>63-122-621</v>
          </cell>
          <cell r="C622" t="str">
            <v>Quindío</v>
          </cell>
          <cell r="D622" t="str">
            <v>Fundación familiar pro rehabilitación de farmacodependientes FFARO</v>
          </cell>
          <cell r="E622" t="str">
            <v>800034694-1</v>
          </cell>
          <cell r="F622" t="str">
            <v>Luis Edier Usma Osorio</v>
          </cell>
          <cell r="G622" t="str">
            <v>San Francisco</v>
          </cell>
          <cell r="H622" t="str">
            <v>Carrera 14 No. 17-41 peatonal piso 2</v>
          </cell>
          <cell r="I622" t="str">
            <v>Armenia</v>
          </cell>
          <cell r="J622" t="str">
            <v>Norte</v>
          </cell>
          <cell r="K622"/>
          <cell r="L622">
            <v>3174280754</v>
          </cell>
          <cell r="M622" t="str">
            <v>sanfrancisco@fundacionfaro.org</v>
          </cell>
          <cell r="N622" t="str">
            <v>SRD</v>
          </cell>
          <cell r="O622" t="str">
            <v>Externado</v>
          </cell>
          <cell r="P622" t="str">
            <v>Media jornada</v>
          </cell>
          <cell r="Q622" t="str">
            <v>Consumo SPA</v>
          </cell>
          <cell r="R622"/>
          <cell r="S622" t="str">
            <v>63-162-2019</v>
          </cell>
          <cell r="T622">
            <v>27</v>
          </cell>
          <cell r="U622"/>
          <cell r="V622">
            <v>43815</v>
          </cell>
          <cell r="W622">
            <v>44135</v>
          </cell>
          <cell r="X622">
            <v>146081583</v>
          </cell>
          <cell r="Y622" t="str">
            <v>Luz Adriana Salazar Gallego</v>
          </cell>
        </row>
        <row r="623">
          <cell r="B623" t="str">
            <v>63-33-622</v>
          </cell>
          <cell r="C623" t="str">
            <v>Quindío</v>
          </cell>
          <cell r="D623" t="str">
            <v>Centro de desarrollo comunitario Versalles</v>
          </cell>
          <cell r="E623" t="str">
            <v>800180234-1</v>
          </cell>
          <cell r="F623" t="str">
            <v>Luis Eduardo Arango Alvarez</v>
          </cell>
          <cell r="G623" t="str">
            <v>-</v>
          </cell>
          <cell r="H623" t="str">
            <v>Calle 2 norte No. 18-36 Barrio nueva cecilia</v>
          </cell>
          <cell r="I623" t="str">
            <v>Armenia</v>
          </cell>
          <cell r="J623" t="str">
            <v>Norte</v>
          </cell>
          <cell r="K623">
            <v>7382601</v>
          </cell>
          <cell r="L623">
            <v>3207427304</v>
          </cell>
          <cell r="M623" t="str">
            <v>versallarmenia@hotmail.com</v>
          </cell>
          <cell r="N623" t="str">
            <v>SRD</v>
          </cell>
          <cell r="O623" t="str">
            <v>Intervención de apoyo - Apoyo psicológico especializado</v>
          </cell>
          <cell r="P623"/>
          <cell r="Q623" t="str">
            <v>Violencia Sexual</v>
          </cell>
          <cell r="R623"/>
          <cell r="S623" t="str">
            <v>63-163-2019</v>
          </cell>
          <cell r="T623"/>
          <cell r="U623">
            <v>432</v>
          </cell>
          <cell r="V623">
            <v>43815</v>
          </cell>
          <cell r="W623">
            <v>44135</v>
          </cell>
          <cell r="X623">
            <v>306325584</v>
          </cell>
          <cell r="Y623" t="str">
            <v>Luz Adriana Salazar Gallego</v>
          </cell>
        </row>
        <row r="624">
          <cell r="B624" t="str">
            <v>63-85-623</v>
          </cell>
          <cell r="C624" t="str">
            <v>Quindío</v>
          </cell>
          <cell r="D624" t="str">
            <v>Fundación amparo de niños Juan XXIII</v>
          </cell>
          <cell r="E624" t="str">
            <v>890000444-6</v>
          </cell>
          <cell r="F624" t="str">
            <v>Jorge Antonio Sierra Díaz</v>
          </cell>
          <cell r="G624" t="str">
            <v>-</v>
          </cell>
          <cell r="H624" t="str">
            <v>Vereda alto del rio via Calarca</v>
          </cell>
          <cell r="I624" t="str">
            <v>Calarca</v>
          </cell>
          <cell r="J624" t="str">
            <v>Calarca</v>
          </cell>
          <cell r="K624"/>
          <cell r="L624">
            <v>3108255663</v>
          </cell>
          <cell r="M624" t="str">
            <v>internadojuan23@hotmail.com</v>
          </cell>
          <cell r="N624" t="str">
            <v>SRD</v>
          </cell>
          <cell r="O624" t="str">
            <v>Internado</v>
          </cell>
          <cell r="P624"/>
          <cell r="Q624" t="str">
            <v>Vulneración</v>
          </cell>
          <cell r="R624"/>
          <cell r="S624" t="str">
            <v>63-164-2019</v>
          </cell>
          <cell r="T624">
            <v>70</v>
          </cell>
          <cell r="U624"/>
          <cell r="V624">
            <v>43815</v>
          </cell>
          <cell r="W624">
            <v>44135</v>
          </cell>
          <cell r="X624">
            <v>1036327845</v>
          </cell>
          <cell r="Y624" t="str">
            <v>Luz Adriana Salazar Gallego</v>
          </cell>
        </row>
        <row r="625">
          <cell r="B625" t="str">
            <v>63-85-624</v>
          </cell>
          <cell r="C625" t="str">
            <v>Quindío</v>
          </cell>
          <cell r="D625" t="str">
            <v>Fundación amparo de niños Juan XXIII</v>
          </cell>
          <cell r="E625" t="str">
            <v>890000444-6</v>
          </cell>
          <cell r="F625" t="str">
            <v>Jorge Antonio Sierra Díaz</v>
          </cell>
          <cell r="G625" t="str">
            <v>-</v>
          </cell>
          <cell r="H625" t="str">
            <v>Vereda alto del rio via Calarca</v>
          </cell>
          <cell r="I625" t="str">
            <v>Calarca</v>
          </cell>
          <cell r="J625" t="str">
            <v>Calarca</v>
          </cell>
          <cell r="K625"/>
          <cell r="L625">
            <v>3108255663</v>
          </cell>
          <cell r="M625" t="str">
            <v>internadojuan23@hotmail.com</v>
          </cell>
          <cell r="N625" t="str">
            <v>SRD</v>
          </cell>
          <cell r="O625" t="str">
            <v>Externado</v>
          </cell>
          <cell r="P625" t="str">
            <v>Media jornada</v>
          </cell>
          <cell r="Q625" t="str">
            <v>Vulneración</v>
          </cell>
          <cell r="R625"/>
          <cell r="S625" t="str">
            <v>63-164-2019</v>
          </cell>
          <cell r="T625">
            <v>65</v>
          </cell>
          <cell r="U625"/>
          <cell r="V625"/>
          <cell r="W625"/>
          <cell r="X625">
            <v>351677885</v>
          </cell>
          <cell r="Y625" t="str">
            <v>Luz Adriana Salazar Gallego</v>
          </cell>
        </row>
        <row r="626">
          <cell r="B626" t="str">
            <v>63-85-625</v>
          </cell>
          <cell r="C626" t="str">
            <v>Quindío</v>
          </cell>
          <cell r="D626" t="str">
            <v>Fundación amparo de niños Juan XXIII</v>
          </cell>
          <cell r="E626" t="str">
            <v>890000444-6</v>
          </cell>
          <cell r="F626" t="str">
            <v>Jorge Antonio Sierra Díaz</v>
          </cell>
          <cell r="G626" t="str">
            <v>-</v>
          </cell>
          <cell r="H626" t="str">
            <v>Vereda alto del rio via Calarca</v>
          </cell>
          <cell r="I626" t="str">
            <v>Calarca</v>
          </cell>
          <cell r="J626" t="str">
            <v>Calarca</v>
          </cell>
          <cell r="K626"/>
          <cell r="L626">
            <v>3108255663</v>
          </cell>
          <cell r="M626" t="str">
            <v>juan23internadofemenino@gmail.com</v>
          </cell>
          <cell r="N626" t="str">
            <v>SRD</v>
          </cell>
          <cell r="O626" t="str">
            <v>Internado</v>
          </cell>
          <cell r="P626"/>
          <cell r="Q626" t="str">
            <v>Violencia Sexual</v>
          </cell>
          <cell r="R626"/>
          <cell r="S626" t="str">
            <v>63-164-2019</v>
          </cell>
          <cell r="T626">
            <v>16</v>
          </cell>
          <cell r="U626"/>
          <cell r="V626"/>
          <cell r="W626"/>
          <cell r="X626">
            <v>230414592</v>
          </cell>
          <cell r="Y626" t="str">
            <v>Luz Adriana Salazar Gallego</v>
          </cell>
        </row>
        <row r="627">
          <cell r="B627" t="str">
            <v>63-242-626</v>
          </cell>
          <cell r="C627" t="str">
            <v>Quindío</v>
          </cell>
          <cell r="D627" t="str">
            <v>Universidad del Quindío</v>
          </cell>
          <cell r="E627" t="str">
            <v>890000432-8</v>
          </cell>
          <cell r="F627" t="str">
            <v>Jose Fernando Echeverry Murillo</v>
          </cell>
          <cell r="G627" t="str">
            <v>-</v>
          </cell>
          <cell r="H627" t="str">
            <v>Carrera 5 No. 12-09 centro san José</v>
          </cell>
          <cell r="I627" t="str">
            <v>Montenegro</v>
          </cell>
          <cell r="J627" t="str">
            <v>Sur</v>
          </cell>
          <cell r="K627" t="str">
            <v>7359394 - 7359300 ext: 1042</v>
          </cell>
          <cell r="L627">
            <v>3124214129</v>
          </cell>
          <cell r="M627" t="str">
            <v>cepas@uniquindio.edu.co</v>
          </cell>
          <cell r="N627" t="str">
            <v>SRD</v>
          </cell>
          <cell r="O627" t="str">
            <v>Externado</v>
          </cell>
          <cell r="P627" t="str">
            <v>Media jornada</v>
          </cell>
          <cell r="Q627" t="str">
            <v>Vulneración</v>
          </cell>
          <cell r="R627"/>
          <cell r="S627" t="str">
            <v>63-165-2019</v>
          </cell>
          <cell r="T627">
            <v>70</v>
          </cell>
          <cell r="U627"/>
          <cell r="V627">
            <v>43815</v>
          </cell>
          <cell r="W627">
            <v>44135</v>
          </cell>
          <cell r="X627">
            <v>378730030</v>
          </cell>
          <cell r="Y627" t="str">
            <v>Luz Adriana Salazar Gallego</v>
          </cell>
        </row>
        <row r="628">
          <cell r="B628" t="str">
            <v>63-242-627</v>
          </cell>
          <cell r="C628" t="str">
            <v>Quindío</v>
          </cell>
          <cell r="D628" t="str">
            <v>Universidad del Quindío</v>
          </cell>
          <cell r="E628" t="str">
            <v>890000432-8</v>
          </cell>
          <cell r="F628" t="str">
            <v>Jose Fernando Echeverry Murillo</v>
          </cell>
          <cell r="G628" t="str">
            <v>-</v>
          </cell>
          <cell r="H628" t="str">
            <v>Carrera 15 Calle 12 norte esquina</v>
          </cell>
          <cell r="I628" t="str">
            <v>Armenia</v>
          </cell>
          <cell r="J628" t="str">
            <v>Norte</v>
          </cell>
          <cell r="K628" t="str">
            <v>7359394 - 7359300 ext: 1042</v>
          </cell>
          <cell r="L628">
            <v>3124214129</v>
          </cell>
          <cell r="M628" t="str">
            <v>cepas@uniquindio.edu.co</v>
          </cell>
          <cell r="N628" t="str">
            <v>SRD</v>
          </cell>
          <cell r="O628" t="str">
            <v>Externado</v>
          </cell>
          <cell r="P628" t="str">
            <v>Media jornada</v>
          </cell>
          <cell r="Q628" t="str">
            <v>Vulneración</v>
          </cell>
          <cell r="R628"/>
          <cell r="S628" t="str">
            <v>63-165-2019</v>
          </cell>
          <cell r="T628">
            <v>25</v>
          </cell>
          <cell r="U628"/>
          <cell r="V628"/>
          <cell r="W628"/>
          <cell r="X628">
            <v>135260725</v>
          </cell>
          <cell r="Y628" t="str">
            <v>Luz Adriana Salazar Gallego</v>
          </cell>
        </row>
        <row r="629">
          <cell r="B629" t="str">
            <v>63-242-628</v>
          </cell>
          <cell r="C629" t="str">
            <v>Quindío</v>
          </cell>
          <cell r="D629" t="str">
            <v>Universidad del Quindío</v>
          </cell>
          <cell r="E629" t="str">
            <v>890000432-8</v>
          </cell>
          <cell r="F629" t="str">
            <v>Jose Fernando Echeverry Murillo</v>
          </cell>
          <cell r="G629" t="str">
            <v>-</v>
          </cell>
          <cell r="H629" t="str">
            <v>Calle 10 No. 14-28</v>
          </cell>
          <cell r="I629" t="str">
            <v>Circasia</v>
          </cell>
          <cell r="J629" t="str">
            <v>Sur</v>
          </cell>
          <cell r="K629" t="str">
            <v>7359394 - 7359300 ext: 1042</v>
          </cell>
          <cell r="L629">
            <v>3124214129</v>
          </cell>
          <cell r="M629" t="str">
            <v>cepas@uniquindio.edu.co</v>
          </cell>
          <cell r="N629" t="str">
            <v>SRD</v>
          </cell>
          <cell r="O629" t="str">
            <v>Externado</v>
          </cell>
          <cell r="P629" t="str">
            <v>Media jornada</v>
          </cell>
          <cell r="Q629" t="str">
            <v>Vulneración</v>
          </cell>
          <cell r="R629"/>
          <cell r="S629" t="str">
            <v>63-165-2019</v>
          </cell>
          <cell r="T629">
            <v>25</v>
          </cell>
          <cell r="U629"/>
          <cell r="V629"/>
          <cell r="W629"/>
          <cell r="X629">
            <v>135260725</v>
          </cell>
          <cell r="Y629" t="str">
            <v>Luz Adriana Salazar Gallego</v>
          </cell>
        </row>
        <row r="630">
          <cell r="B630" t="str">
            <v>63-242-629</v>
          </cell>
          <cell r="C630" t="str">
            <v>Quindío</v>
          </cell>
          <cell r="D630" t="str">
            <v>Universidad del Quindío</v>
          </cell>
          <cell r="E630" t="str">
            <v>890000432-8</v>
          </cell>
          <cell r="F630" t="str">
            <v>Jose Fernando Echeverry Murillo</v>
          </cell>
          <cell r="G630" t="str">
            <v>-</v>
          </cell>
          <cell r="H630" t="str">
            <v>Carrera 15 Calle 12 norte esquina</v>
          </cell>
          <cell r="I630" t="str">
            <v>Armenia</v>
          </cell>
          <cell r="J630" t="str">
            <v>Norte</v>
          </cell>
          <cell r="K630" t="str">
            <v>7359394 - 7359300 ext: 1044</v>
          </cell>
          <cell r="L630">
            <v>3124214131</v>
          </cell>
          <cell r="M630" t="str">
            <v>cepas@uniquindio.edu.co</v>
          </cell>
          <cell r="N630" t="str">
            <v>SRD</v>
          </cell>
          <cell r="O630" t="str">
            <v>Intervención de apoyo - Apoyo psicosocial</v>
          </cell>
          <cell r="P630"/>
          <cell r="Q630" t="str">
            <v>Vulneración</v>
          </cell>
          <cell r="R630"/>
          <cell r="S630" t="str">
            <v>63-165-2019</v>
          </cell>
          <cell r="T630">
            <v>30</v>
          </cell>
          <cell r="U630"/>
          <cell r="V630"/>
          <cell r="W630"/>
          <cell r="X630">
            <v>105532740</v>
          </cell>
          <cell r="Y630" t="str">
            <v>Luz Adriana Salazar Gallego</v>
          </cell>
        </row>
        <row r="631">
          <cell r="B631" t="str">
            <v>63-242-630</v>
          </cell>
          <cell r="C631" t="str">
            <v>Quindío</v>
          </cell>
          <cell r="D631" t="str">
            <v>Universidad del Quindío</v>
          </cell>
          <cell r="E631" t="str">
            <v>890000432-8</v>
          </cell>
          <cell r="F631" t="str">
            <v>Jose Fernando Echeverry Murillo</v>
          </cell>
          <cell r="G631" t="str">
            <v>-</v>
          </cell>
          <cell r="H631" t="str">
            <v>Carrera 15 Calle 12 norte esquina</v>
          </cell>
          <cell r="I631" t="str">
            <v>Armenia</v>
          </cell>
          <cell r="J631" t="str">
            <v>Norte</v>
          </cell>
          <cell r="K631" t="str">
            <v>7359394 - 7359300 ext: 1043</v>
          </cell>
          <cell r="L631">
            <v>3124214130</v>
          </cell>
          <cell r="M631" t="str">
            <v>cepas@uniquindio.edu.co</v>
          </cell>
          <cell r="N631" t="str">
            <v>SRD</v>
          </cell>
          <cell r="O631" t="str">
            <v>Externado</v>
          </cell>
          <cell r="P631" t="str">
            <v>Media jornada</v>
          </cell>
          <cell r="Q631" t="str">
            <v>Trabajo infantil</v>
          </cell>
          <cell r="R631"/>
          <cell r="S631" t="str">
            <v>63-165-2019</v>
          </cell>
          <cell r="T631">
            <v>15</v>
          </cell>
          <cell r="U631"/>
          <cell r="V631"/>
          <cell r="W631"/>
          <cell r="X631">
            <v>81156435</v>
          </cell>
          <cell r="Y631" t="str">
            <v>Luz Adriana Salazar Gallego</v>
          </cell>
        </row>
        <row r="632">
          <cell r="B632" t="str">
            <v>63-242-631</v>
          </cell>
          <cell r="C632" t="str">
            <v>Quindío</v>
          </cell>
          <cell r="D632" t="str">
            <v>Universidad del Quindío</v>
          </cell>
          <cell r="E632" t="str">
            <v>890000432-8</v>
          </cell>
          <cell r="F632" t="str">
            <v>Jose Fernando Echeverry Murillo</v>
          </cell>
          <cell r="G632" t="str">
            <v>-</v>
          </cell>
          <cell r="H632" t="str">
            <v>Carrera 15 Calle 12 norte esquina</v>
          </cell>
          <cell r="I632" t="str">
            <v>Armenia</v>
          </cell>
          <cell r="J632" t="str">
            <v>Norte</v>
          </cell>
          <cell r="K632" t="str">
            <v>7359394 - 7359300 ext: 1045</v>
          </cell>
          <cell r="L632">
            <v>3124214132</v>
          </cell>
          <cell r="M632" t="str">
            <v>cepas@uniquindio.edu.co</v>
          </cell>
          <cell r="N632" t="str">
            <v>SRD</v>
          </cell>
          <cell r="O632" t="str">
            <v>Hogar sustituto tutor entidad</v>
          </cell>
          <cell r="P632"/>
          <cell r="Q632" t="str">
            <v>Desvinculados</v>
          </cell>
          <cell r="R632"/>
          <cell r="S632" t="str">
            <v>63-166-2019</v>
          </cell>
          <cell r="T632">
            <v>50</v>
          </cell>
          <cell r="U632"/>
          <cell r="V632">
            <v>43815</v>
          </cell>
          <cell r="W632">
            <v>44135</v>
          </cell>
          <cell r="X632">
            <v>833233775</v>
          </cell>
          <cell r="Y632" t="str">
            <v>Luz Adriana Salazar Gallego</v>
          </cell>
        </row>
        <row r="633">
          <cell r="B633" t="str">
            <v>63-102-632</v>
          </cell>
          <cell r="C633" t="str">
            <v>Quindío</v>
          </cell>
          <cell r="D633" t="str">
            <v>Fundación Colombia una nación cívica - Fundación CONCIVICA</v>
          </cell>
          <cell r="E633" t="str">
            <v>801004709-7</v>
          </cell>
          <cell r="F633" t="str">
            <v>Fredy Giraldo Martinez</v>
          </cell>
          <cell r="G633" t="str">
            <v>-</v>
          </cell>
          <cell r="H633" t="str">
            <v>Avenida Bolivar No. 35N-30</v>
          </cell>
          <cell r="I633" t="str">
            <v>Armenia</v>
          </cell>
          <cell r="J633" t="str">
            <v>Sur</v>
          </cell>
          <cell r="K633">
            <v>7498114</v>
          </cell>
          <cell r="L633"/>
          <cell r="M633" t="str">
            <v>contacto@fundacionconcivicaorg</v>
          </cell>
          <cell r="N633" t="str">
            <v>SRD</v>
          </cell>
          <cell r="O633" t="str">
            <v>Hogar sustituto entidad</v>
          </cell>
          <cell r="P633"/>
          <cell r="Q633" t="str">
            <v>Discapacidad</v>
          </cell>
          <cell r="R633"/>
          <cell r="S633" t="str">
            <v>63-168-2019</v>
          </cell>
          <cell r="T633">
            <v>87</v>
          </cell>
          <cell r="U633"/>
          <cell r="V633">
            <v>43815</v>
          </cell>
          <cell r="W633">
            <v>44135</v>
          </cell>
          <cell r="X633">
            <v>1455184490</v>
          </cell>
          <cell r="Y633" t="str">
            <v>Luz Adriana Salazar Gallego</v>
          </cell>
        </row>
        <row r="634">
          <cell r="B634" t="str">
            <v>63-49-633</v>
          </cell>
          <cell r="C634" t="str">
            <v>Quindío</v>
          </cell>
          <cell r="D634" t="str">
            <v>Consorcio construyendo futuro - CONFUTURO</v>
          </cell>
          <cell r="E634" t="str">
            <v>900185624-4</v>
          </cell>
          <cell r="F634" t="str">
            <v>Marleny Téllez Holguín</v>
          </cell>
          <cell r="G634" t="str">
            <v>-</v>
          </cell>
          <cell r="H634" t="str">
            <v>Calle 5N No. 18-29 Barrio profesionales</v>
          </cell>
          <cell r="I634" t="str">
            <v>Armenia</v>
          </cell>
          <cell r="J634" t="str">
            <v>Norte</v>
          </cell>
          <cell r="K634"/>
          <cell r="L634" t="str">
            <v>3167422291 - 3006109382</v>
          </cell>
          <cell r="M634" t="str">
            <v>profesionalesconfuturo2@hotmail.com</v>
          </cell>
          <cell r="N634" t="str">
            <v>SRD</v>
          </cell>
          <cell r="O634" t="str">
            <v>Hogar sustituto entidad</v>
          </cell>
          <cell r="P634"/>
          <cell r="Q634" t="str">
            <v>Vulneración</v>
          </cell>
          <cell r="R634"/>
          <cell r="S634" t="str">
            <v>63-169-2019</v>
          </cell>
          <cell r="T634">
            <v>148</v>
          </cell>
          <cell r="U634"/>
          <cell r="V634">
            <v>43815</v>
          </cell>
          <cell r="W634">
            <v>44135</v>
          </cell>
          <cell r="X634">
            <v>1864802738</v>
          </cell>
          <cell r="Y634" t="str">
            <v>Luz Adriana Salazar Gallego</v>
          </cell>
        </row>
        <row r="635">
          <cell r="B635" t="str">
            <v>63-49-634</v>
          </cell>
          <cell r="C635" t="str">
            <v>Quindío</v>
          </cell>
          <cell r="D635" t="str">
            <v>Consorcio construyendo futuro - CONFUTURO</v>
          </cell>
          <cell r="E635" t="str">
            <v>900185624-4</v>
          </cell>
          <cell r="F635" t="str">
            <v>Marleny Téllez Holguín</v>
          </cell>
          <cell r="G635" t="str">
            <v>-</v>
          </cell>
          <cell r="H635" t="str">
            <v>Carrera 17 No. 1N-42 Barrio nueva Cecilia</v>
          </cell>
          <cell r="I635" t="str">
            <v>Armenia</v>
          </cell>
          <cell r="J635" t="str">
            <v>Norte</v>
          </cell>
          <cell r="K635"/>
          <cell r="L635" t="str">
            <v>3167422291 - 3006109383</v>
          </cell>
          <cell r="M635" t="str">
            <v>profesionalesconfuturo3@hotmail.com</v>
          </cell>
          <cell r="N635" t="str">
            <v>SRD</v>
          </cell>
          <cell r="O635" t="str">
            <v>Hogar sustituto entidad</v>
          </cell>
          <cell r="P635"/>
          <cell r="Q635" t="str">
            <v>Vulneración</v>
          </cell>
          <cell r="R635"/>
          <cell r="S635" t="str">
            <v>63-169-2019</v>
          </cell>
          <cell r="T635"/>
          <cell r="U635"/>
          <cell r="V635"/>
          <cell r="W635"/>
          <cell r="X635"/>
          <cell r="Y635" t="str">
            <v>Luz Adriana Salazar Gallego</v>
          </cell>
        </row>
        <row r="636">
          <cell r="B636" t="str">
            <v>63-102-635</v>
          </cell>
          <cell r="C636" t="str">
            <v>Quindío</v>
          </cell>
          <cell r="D636" t="str">
            <v>Fundación Colombia una nación cívica - Fundación CONCIVICA</v>
          </cell>
          <cell r="E636" t="str">
            <v>801004709-7</v>
          </cell>
          <cell r="F636" t="str">
            <v>Fredy Giraldo Martinez</v>
          </cell>
          <cell r="G636" t="str">
            <v>-</v>
          </cell>
          <cell r="H636" t="str">
            <v>Avenida Bolivar No. 35N-30</v>
          </cell>
          <cell r="I636" t="str">
            <v>Armenia</v>
          </cell>
          <cell r="J636" t="str">
            <v>Sur</v>
          </cell>
          <cell r="K636">
            <v>7497902</v>
          </cell>
          <cell r="L636"/>
          <cell r="M636" t="str">
            <v>contacto@fundacionconcivicaorg</v>
          </cell>
          <cell r="N636" t="str">
            <v>SRD</v>
          </cell>
          <cell r="O636" t="str">
            <v>Hogar sustituto entidad</v>
          </cell>
          <cell r="P636"/>
          <cell r="Q636" t="str">
            <v>Vulneración</v>
          </cell>
          <cell r="R636"/>
          <cell r="S636" t="str">
            <v>63-170-2019</v>
          </cell>
          <cell r="T636">
            <v>148</v>
          </cell>
          <cell r="U636"/>
          <cell r="V636">
            <v>43815</v>
          </cell>
          <cell r="W636">
            <v>44135</v>
          </cell>
          <cell r="X636">
            <v>1864802738</v>
          </cell>
          <cell r="Y636" t="str">
            <v>Luz Adriana Salazar Gallego</v>
          </cell>
        </row>
        <row r="637">
          <cell r="B637" t="str">
            <v>63-49-636</v>
          </cell>
          <cell r="C637" t="str">
            <v>Quindío</v>
          </cell>
          <cell r="D637" t="str">
            <v>Consorcio construyendo futuro - CONFUTURO</v>
          </cell>
          <cell r="E637" t="str">
            <v>900185624-4</v>
          </cell>
          <cell r="F637" t="str">
            <v>Marleny Téllez Holguín</v>
          </cell>
          <cell r="G637" t="str">
            <v>-</v>
          </cell>
          <cell r="H637" t="str">
            <v>Calle 5N No. 18-29 Barrio profesionales</v>
          </cell>
          <cell r="I637" t="str">
            <v>Armenia</v>
          </cell>
          <cell r="J637" t="str">
            <v>Norte</v>
          </cell>
          <cell r="K637"/>
          <cell r="L637" t="str">
            <v>3167422291 - 3006109384</v>
          </cell>
          <cell r="M637" t="str">
            <v>confuturoequipo1@outlook.com</v>
          </cell>
          <cell r="N637" t="str">
            <v>SRD</v>
          </cell>
          <cell r="O637" t="str">
            <v>Hogar sustituto entidad</v>
          </cell>
          <cell r="P637"/>
          <cell r="Q637" t="str">
            <v>Vulneración - Discapacidad</v>
          </cell>
          <cell r="R637"/>
          <cell r="S637" t="str">
            <v>63-171-2019</v>
          </cell>
          <cell r="T637">
            <v>88</v>
          </cell>
          <cell r="U637"/>
          <cell r="V637">
            <v>43815</v>
          </cell>
          <cell r="W637">
            <v>44135</v>
          </cell>
          <cell r="X637">
            <v>1471910748</v>
          </cell>
          <cell r="Y637" t="str">
            <v>Luz Adriana Salazar Gallego</v>
          </cell>
        </row>
        <row r="638">
          <cell r="B638" t="str">
            <v>63-49-637</v>
          </cell>
          <cell r="C638" t="str">
            <v>Quindío</v>
          </cell>
          <cell r="D638" t="str">
            <v>Consorcio construyendo futuro - CONFUTURO</v>
          </cell>
          <cell r="E638" t="str">
            <v>900185624-4</v>
          </cell>
          <cell r="F638" t="str">
            <v>Marleny Téllez Holguín</v>
          </cell>
          <cell r="G638" t="str">
            <v>-</v>
          </cell>
          <cell r="H638" t="str">
            <v>Carrera 17 No. 1N-42 Barrio nueva cecilia</v>
          </cell>
          <cell r="I638" t="str">
            <v>Armenia</v>
          </cell>
          <cell r="J638" t="str">
            <v>Norte</v>
          </cell>
          <cell r="K638"/>
          <cell r="L638" t="str">
            <v>3167422291 - 3006109385</v>
          </cell>
          <cell r="M638" t="str">
            <v>profesionalesconfuturo3@hotmail.com</v>
          </cell>
          <cell r="N638" t="str">
            <v>SRD</v>
          </cell>
          <cell r="O638" t="str">
            <v>Hogar sustituto entidad</v>
          </cell>
          <cell r="P638"/>
          <cell r="Q638" t="str">
            <v>Vulneración - Discapacidad</v>
          </cell>
          <cell r="R638"/>
          <cell r="S638" t="str">
            <v>63-171-2019</v>
          </cell>
          <cell r="T638"/>
          <cell r="U638"/>
          <cell r="V638"/>
          <cell r="W638"/>
          <cell r="X638"/>
          <cell r="Y638" t="str">
            <v>Luz Adriana Salazar Gallego</v>
          </cell>
        </row>
        <row r="639">
          <cell r="B639" t="str">
            <v>63-171-638</v>
          </cell>
          <cell r="C639" t="str">
            <v>Quindío</v>
          </cell>
          <cell r="D639" t="str">
            <v>Fundación para el fomento de la educación, la salud, la alimentación y la nutrición de Colombia</v>
          </cell>
          <cell r="E639" t="str">
            <v>801001664-0</v>
          </cell>
          <cell r="F639" t="str">
            <v>Guillermo Jose Arcila Soto</v>
          </cell>
          <cell r="G639" t="str">
            <v>-</v>
          </cell>
          <cell r="H639" t="str">
            <v>Carrera 11 No. 10N-55 Barrio la castellana</v>
          </cell>
          <cell r="I639" t="str">
            <v>Armenia</v>
          </cell>
          <cell r="J639" t="str">
            <v>Norte</v>
          </cell>
          <cell r="K639">
            <v>7381577</v>
          </cell>
          <cell r="L639">
            <v>3188894647</v>
          </cell>
          <cell r="M639" t="str">
            <v>fesanco98@gmail.com</v>
          </cell>
          <cell r="N639" t="str">
            <v>SRD</v>
          </cell>
          <cell r="O639" t="str">
            <v>Intervención de apoyo - Apoyo psicosocial</v>
          </cell>
          <cell r="P639"/>
          <cell r="Q639" t="str">
            <v>Vulneración</v>
          </cell>
          <cell r="R639"/>
          <cell r="S639" t="str">
            <v>63-175-2019</v>
          </cell>
          <cell r="T639">
            <v>150</v>
          </cell>
          <cell r="U639"/>
          <cell r="V639">
            <v>43815</v>
          </cell>
          <cell r="W639">
            <v>44135</v>
          </cell>
          <cell r="X639">
            <v>527663700</v>
          </cell>
          <cell r="Y639" t="str">
            <v>Luz Adriana Salazar Gallego</v>
          </cell>
        </row>
        <row r="640">
          <cell r="B640" t="str">
            <v>63-171-639</v>
          </cell>
          <cell r="C640" t="str">
            <v>Quindío</v>
          </cell>
          <cell r="D640" t="str">
            <v>Fundación para el fomento de la educación, la salud, la alimentación y la nutrición de Colombia</v>
          </cell>
          <cell r="E640" t="str">
            <v>801001664-0</v>
          </cell>
          <cell r="F640" t="str">
            <v>Guillermo Jose Arcila Soto</v>
          </cell>
          <cell r="G640" t="str">
            <v>-</v>
          </cell>
          <cell r="H640" t="str">
            <v>Sector la pizarra - finca el paraiso antigua hacienda la pizarra</v>
          </cell>
          <cell r="I640" t="str">
            <v>Circasia</v>
          </cell>
          <cell r="J640" t="str">
            <v>Sur</v>
          </cell>
          <cell r="K640">
            <v>7381577</v>
          </cell>
          <cell r="L640">
            <v>3188894647</v>
          </cell>
          <cell r="M640" t="str">
            <v>fesanco98@gmail.com</v>
          </cell>
          <cell r="N640" t="str">
            <v>SRD</v>
          </cell>
          <cell r="O640" t="str">
            <v>Internado</v>
          </cell>
          <cell r="P640"/>
          <cell r="Q640" t="str">
            <v>Gestantes</v>
          </cell>
          <cell r="R640"/>
          <cell r="S640" t="str">
            <v>63-175-2019</v>
          </cell>
          <cell r="T640">
            <v>30</v>
          </cell>
          <cell r="U640"/>
          <cell r="V640"/>
          <cell r="W640"/>
          <cell r="X640">
            <v>449320350</v>
          </cell>
          <cell r="Y640" t="str">
            <v>Luz Adriana Salazar Gallego</v>
          </cell>
        </row>
        <row r="641">
          <cell r="B641" t="str">
            <v>63-171-640</v>
          </cell>
          <cell r="C641" t="str">
            <v>Quindío</v>
          </cell>
          <cell r="D641" t="str">
            <v>Fundación para el fomento de la educación, la salud, la alimentación y la nutrición de Colombia</v>
          </cell>
          <cell r="E641" t="str">
            <v>801001664-0</v>
          </cell>
          <cell r="F641" t="str">
            <v>Guillermo Jose Arcila Soto</v>
          </cell>
          <cell r="G641" t="str">
            <v>-</v>
          </cell>
          <cell r="H641" t="str">
            <v>Carrera 11 No. 10N-55 Barrio la castellana</v>
          </cell>
          <cell r="I641" t="str">
            <v>Armenia</v>
          </cell>
          <cell r="J641" t="str">
            <v>Norte</v>
          </cell>
          <cell r="K641">
            <v>7381577</v>
          </cell>
          <cell r="L641">
            <v>3188894647</v>
          </cell>
          <cell r="M641" t="str">
            <v>fesanco98@gmail.com</v>
          </cell>
          <cell r="N641" t="str">
            <v>SRD</v>
          </cell>
          <cell r="O641" t="str">
            <v>Intervención de apoyo - Apoyo psicosocial</v>
          </cell>
          <cell r="P641"/>
          <cell r="Q641" t="str">
            <v>Discapacidad</v>
          </cell>
          <cell r="R641" t="str">
            <v>Otros tipos de discapacidad</v>
          </cell>
          <cell r="S641" t="str">
            <v>63-175-2019</v>
          </cell>
          <cell r="T641">
            <v>50</v>
          </cell>
          <cell r="U641"/>
          <cell r="V641"/>
          <cell r="W641"/>
          <cell r="X641">
            <v>175887900</v>
          </cell>
          <cell r="Y641" t="str">
            <v>Luz Adriana Salazar Gallego</v>
          </cell>
        </row>
        <row r="642">
          <cell r="B642" t="str">
            <v>63-171-641</v>
          </cell>
          <cell r="C642" t="str">
            <v>Quindío</v>
          </cell>
          <cell r="D642" t="str">
            <v>Fundación para el fomento de la educación, la salud, la alimentación y la nutrición de Colombia</v>
          </cell>
          <cell r="E642" t="str">
            <v>801001664-0</v>
          </cell>
          <cell r="F642" t="str">
            <v>Guillermo Jose Arcila Soto</v>
          </cell>
          <cell r="G642" t="str">
            <v>-</v>
          </cell>
          <cell r="H642" t="str">
            <v>Calle 5 No. 18A-9 Barrio Profesionales</v>
          </cell>
          <cell r="I642" t="str">
            <v>Armenia</v>
          </cell>
          <cell r="J642" t="str">
            <v>Norte</v>
          </cell>
          <cell r="K642">
            <v>7381577</v>
          </cell>
          <cell r="L642">
            <v>3188894647</v>
          </cell>
          <cell r="M642" t="str">
            <v>fesanco98@gmail.com</v>
          </cell>
          <cell r="N642" t="str">
            <v>SRD</v>
          </cell>
          <cell r="O642" t="str">
            <v>Intervención de apoyo - Apoyo psicosocial</v>
          </cell>
          <cell r="P642"/>
          <cell r="Q642" t="str">
            <v>Discapacidad</v>
          </cell>
          <cell r="R642" t="str">
            <v>Otros tipos de discapacidad</v>
          </cell>
          <cell r="S642" t="str">
            <v>63-175-2019</v>
          </cell>
          <cell r="T642"/>
          <cell r="U642"/>
          <cell r="V642"/>
          <cell r="W642"/>
          <cell r="X642"/>
          <cell r="Y642" t="str">
            <v>Luz Adriana Salazar Gallego</v>
          </cell>
        </row>
        <row r="643">
          <cell r="B643" t="str">
            <v>63-171-642</v>
          </cell>
          <cell r="C643" t="str">
            <v>Quindío</v>
          </cell>
          <cell r="D643" t="str">
            <v>Fundación para el fomento de la educación, la salud, la alimentación y la nutrición de Colombia</v>
          </cell>
          <cell r="E643" t="str">
            <v>801001664-0</v>
          </cell>
          <cell r="F643" t="str">
            <v>Guillermo Jose Arcila Soto</v>
          </cell>
          <cell r="G643" t="str">
            <v>-</v>
          </cell>
          <cell r="H643" t="str">
            <v>Calle 5 No. 18A-9 Barrio Profesionales</v>
          </cell>
          <cell r="I643" t="str">
            <v>Armenia</v>
          </cell>
          <cell r="J643" t="str">
            <v>Norte</v>
          </cell>
          <cell r="K643">
            <v>7381577</v>
          </cell>
          <cell r="L643">
            <v>3188894647</v>
          </cell>
          <cell r="M643" t="str">
            <v>fesanco98@gmail.com</v>
          </cell>
          <cell r="N643" t="str">
            <v>SRD</v>
          </cell>
          <cell r="O643" t="str">
            <v>Intervención de apoyo - Apoyo psicosocial</v>
          </cell>
          <cell r="P643"/>
          <cell r="Q643" t="str">
            <v>Vulneración</v>
          </cell>
          <cell r="R643"/>
          <cell r="S643" t="str">
            <v>63-175-2019</v>
          </cell>
          <cell r="T643"/>
          <cell r="U643"/>
          <cell r="V643"/>
          <cell r="W643"/>
          <cell r="X643"/>
          <cell r="Y643" t="str">
            <v>Luz Adriana Salazar Gallego</v>
          </cell>
        </row>
        <row r="644">
          <cell r="B644" t="str">
            <v>63-171-643</v>
          </cell>
          <cell r="C644" t="str">
            <v>Quindío</v>
          </cell>
          <cell r="D644" t="str">
            <v>Fundación para el fomento de la educación, la salud, la alimentación y la nutrición de Colombia</v>
          </cell>
          <cell r="E644" t="str">
            <v>801001664-0</v>
          </cell>
          <cell r="F644" t="str">
            <v>Guillermo Jose Arcila Soto</v>
          </cell>
          <cell r="G644" t="str">
            <v>-</v>
          </cell>
          <cell r="H644" t="str">
            <v>Sector la pizarra - finca el paraiso antigua hacienda la pizarra</v>
          </cell>
          <cell r="I644" t="str">
            <v>Circasia</v>
          </cell>
          <cell r="J644" t="str">
            <v>Sur</v>
          </cell>
          <cell r="K644">
            <v>7381577</v>
          </cell>
          <cell r="L644">
            <v>3188894647</v>
          </cell>
          <cell r="M644" t="str">
            <v>fesanco98@gmail.com</v>
          </cell>
          <cell r="N644" t="str">
            <v>SRD</v>
          </cell>
          <cell r="O644" t="str">
            <v>Intervención de apoyo - Apoyo psicosocial</v>
          </cell>
          <cell r="P644"/>
          <cell r="Q644" t="str">
            <v>Discapacidad</v>
          </cell>
          <cell r="R644" t="str">
            <v>Otros tipos de discapacidad</v>
          </cell>
          <cell r="S644" t="str">
            <v>63-175-2019</v>
          </cell>
          <cell r="T644"/>
          <cell r="U644"/>
          <cell r="V644"/>
          <cell r="W644"/>
          <cell r="X644"/>
          <cell r="Y644" t="str">
            <v>Luz Adriana Salazar Gallego</v>
          </cell>
        </row>
        <row r="645">
          <cell r="B645" t="str">
            <v>63-171-644</v>
          </cell>
          <cell r="C645" t="str">
            <v>Quindío</v>
          </cell>
          <cell r="D645" t="str">
            <v>Fundación para el fomento de la educación, la salud, la alimentación y la nutrición de Colombia</v>
          </cell>
          <cell r="E645" t="str">
            <v>801001664-0</v>
          </cell>
          <cell r="F645" t="str">
            <v>Guillermo Jose Arcila Soto</v>
          </cell>
          <cell r="G645" t="str">
            <v>-</v>
          </cell>
          <cell r="H645" t="str">
            <v>Sector la pizarra - finca el paraiso antigua hacienda la pizarra</v>
          </cell>
          <cell r="I645" t="str">
            <v>Circasia</v>
          </cell>
          <cell r="J645" t="str">
            <v>Sur</v>
          </cell>
          <cell r="K645">
            <v>7381577</v>
          </cell>
          <cell r="L645">
            <v>3188894647</v>
          </cell>
          <cell r="M645" t="str">
            <v>fesanco98@gmail.com</v>
          </cell>
          <cell r="N645" t="str">
            <v>SRD</v>
          </cell>
          <cell r="O645" t="str">
            <v>Intervención de apoyo - Apoyo psicosocial</v>
          </cell>
          <cell r="P645"/>
          <cell r="Q645" t="str">
            <v>Vulneración</v>
          </cell>
          <cell r="R645"/>
          <cell r="S645" t="str">
            <v>63-175-2019</v>
          </cell>
          <cell r="T645"/>
          <cell r="U645"/>
          <cell r="V645"/>
          <cell r="W645"/>
          <cell r="X645"/>
          <cell r="Y645" t="str">
            <v>Luz Adriana Salazar Gallego</v>
          </cell>
        </row>
        <row r="646">
          <cell r="B646" t="str">
            <v>63-132-645</v>
          </cell>
          <cell r="C646" t="str">
            <v>Quindío</v>
          </cell>
          <cell r="D646" t="str">
            <v>Fundación hogares Claret</v>
          </cell>
          <cell r="E646" t="str">
            <v>800098983-8</v>
          </cell>
          <cell r="F646" t="str">
            <v>Gabriel Antonio Mejia Montoya</v>
          </cell>
          <cell r="G646" t="str">
            <v>-</v>
          </cell>
          <cell r="H646" t="str">
            <v>Carrera 5 No. 22-67 Barrio 60 casas</v>
          </cell>
          <cell r="I646" t="str">
            <v>Armenia</v>
          </cell>
          <cell r="J646" t="str">
            <v>Norte</v>
          </cell>
          <cell r="K646">
            <v>7538994</v>
          </cell>
          <cell r="L646">
            <v>3162578408</v>
          </cell>
          <cell r="M646" t="str">
            <v>primaveraeje@fundacionhogaresclaret.org</v>
          </cell>
          <cell r="N646" t="str">
            <v>SRPA</v>
          </cell>
          <cell r="O646" t="str">
            <v>Centro transitorio</v>
          </cell>
          <cell r="P646"/>
          <cell r="Q646" t="str">
            <v>SRPA</v>
          </cell>
          <cell r="R646"/>
          <cell r="S646" t="str">
            <v>63-167-2019</v>
          </cell>
          <cell r="T646">
            <v>6</v>
          </cell>
          <cell r="U646"/>
          <cell r="V646">
            <v>43815</v>
          </cell>
          <cell r="W646">
            <v>44135</v>
          </cell>
          <cell r="X646">
            <v>121902870</v>
          </cell>
          <cell r="Y646" t="str">
            <v>Luz Adriana Salazar Gallego</v>
          </cell>
        </row>
        <row r="647">
          <cell r="B647" t="str">
            <v>63-132-646</v>
          </cell>
          <cell r="C647" t="str">
            <v>Quindío</v>
          </cell>
          <cell r="D647" t="str">
            <v>Fundación hogares Claret</v>
          </cell>
          <cell r="E647" t="str">
            <v>800098983-8</v>
          </cell>
          <cell r="F647" t="str">
            <v>Gabriel Antonio Mejia Montoya</v>
          </cell>
          <cell r="G647" t="str">
            <v>Despertares</v>
          </cell>
          <cell r="H647" t="str">
            <v>Carrera 14 No. 10- 46 norte</v>
          </cell>
          <cell r="I647" t="str">
            <v>Armenia</v>
          </cell>
          <cell r="J647" t="str">
            <v>Norte</v>
          </cell>
          <cell r="K647">
            <v>7313155</v>
          </cell>
          <cell r="L647" t="str">
            <v>3108953268 - 3108989856</v>
          </cell>
          <cell r="M647" t="str">
            <v>paola.agudelo@fundacionhogaresclaret.org</v>
          </cell>
          <cell r="N647" t="str">
            <v>SRPA</v>
          </cell>
          <cell r="O647" t="str">
            <v>Semicerrado externado</v>
          </cell>
          <cell r="P647" t="str">
            <v>Media jornada</v>
          </cell>
          <cell r="Q647" t="str">
            <v>SRPA</v>
          </cell>
          <cell r="R647"/>
          <cell r="S647" t="str">
            <v>63-172-2019</v>
          </cell>
          <cell r="T647">
            <v>27</v>
          </cell>
          <cell r="U647"/>
          <cell r="V647">
            <v>43815</v>
          </cell>
          <cell r="W647">
            <v>44135</v>
          </cell>
          <cell r="X647">
            <v>263914807.5</v>
          </cell>
          <cell r="Y647" t="str">
            <v>Luz Adriana Salazar Gallego</v>
          </cell>
        </row>
        <row r="648">
          <cell r="B648" t="str">
            <v>63-132-647</v>
          </cell>
          <cell r="C648" t="str">
            <v>Quindío</v>
          </cell>
          <cell r="D648" t="str">
            <v>Fundación hogares Claret</v>
          </cell>
          <cell r="E648" t="str">
            <v>800098983-8</v>
          </cell>
          <cell r="F648" t="str">
            <v>Gabriel Antonio Mejia Montoya</v>
          </cell>
          <cell r="G648" t="str">
            <v>Despertares</v>
          </cell>
          <cell r="H648" t="str">
            <v>Carrera 14 No. 10- 46 norte</v>
          </cell>
          <cell r="I648" t="str">
            <v>Armenia</v>
          </cell>
          <cell r="J648" t="str">
            <v>Norte</v>
          </cell>
          <cell r="K648">
            <v>7313155</v>
          </cell>
          <cell r="L648" t="str">
            <v>3108953268 - 3108989856</v>
          </cell>
          <cell r="M648" t="str">
            <v>paola.agudelo@fundacionhogaresclaret.org</v>
          </cell>
          <cell r="N648" t="str">
            <v>SRPA</v>
          </cell>
          <cell r="O648" t="str">
            <v xml:space="preserve">Apoyo postinstitucional – SRPA </v>
          </cell>
          <cell r="P648"/>
          <cell r="Q648" t="str">
            <v>SRPA</v>
          </cell>
          <cell r="R648"/>
          <cell r="S648" t="str">
            <v>63-172-2019</v>
          </cell>
          <cell r="T648">
            <v>25</v>
          </cell>
          <cell r="U648"/>
          <cell r="V648"/>
          <cell r="W648"/>
          <cell r="X648">
            <v>94689875</v>
          </cell>
          <cell r="Y648" t="str">
            <v>Luz Adriana Salazar Gallego</v>
          </cell>
        </row>
        <row r="649">
          <cell r="B649" t="str">
            <v>63-132-648</v>
          </cell>
          <cell r="C649" t="str">
            <v>Quindío</v>
          </cell>
          <cell r="D649" t="str">
            <v>Fundación hogares Claret</v>
          </cell>
          <cell r="E649" t="str">
            <v>800098983-8</v>
          </cell>
          <cell r="F649" t="str">
            <v>Gabriel Antonio Mejia Montoya</v>
          </cell>
          <cell r="G649" t="str">
            <v>Despertares</v>
          </cell>
          <cell r="H649" t="str">
            <v>Carrera 14 No. 10- 46 norte</v>
          </cell>
          <cell r="I649" t="str">
            <v>Armenia</v>
          </cell>
          <cell r="J649" t="str">
            <v>Norte</v>
          </cell>
          <cell r="K649">
            <v>7313155</v>
          </cell>
          <cell r="L649" t="str">
            <v>3108953268 - 3108989856</v>
          </cell>
          <cell r="M649" t="str">
            <v>paola.agudelo@fundacionhogaresclaret.org</v>
          </cell>
          <cell r="N649" t="str">
            <v>SRPA</v>
          </cell>
          <cell r="O649" t="str">
            <v>Semicerrado externado</v>
          </cell>
          <cell r="P649" t="str">
            <v>Jornada completa</v>
          </cell>
          <cell r="Q649" t="str">
            <v>SRPA</v>
          </cell>
          <cell r="R649"/>
          <cell r="S649" t="str">
            <v>63-172-2019</v>
          </cell>
          <cell r="T649">
            <v>14</v>
          </cell>
          <cell r="U649"/>
          <cell r="V649"/>
          <cell r="W649"/>
          <cell r="X649">
            <v>80738196</v>
          </cell>
          <cell r="Y649" t="str">
            <v>Luz Adriana Salazar Gallego</v>
          </cell>
        </row>
        <row r="650">
          <cell r="B650" t="str">
            <v>63-132-649</v>
          </cell>
          <cell r="C650" t="str">
            <v>Quindío</v>
          </cell>
          <cell r="D650" t="str">
            <v>Fundación hogares Claret</v>
          </cell>
          <cell r="E650" t="str">
            <v>800098983-8</v>
          </cell>
          <cell r="F650" t="str">
            <v>Gabriel Antonio Mejia Montoya</v>
          </cell>
          <cell r="G650" t="str">
            <v>-</v>
          </cell>
          <cell r="H650" t="str">
            <v>Carrera 4 No. 4-85 Barrio Antonio Nariño</v>
          </cell>
          <cell r="I650" t="str">
            <v>Montenegro</v>
          </cell>
          <cell r="J650" t="str">
            <v>Norte</v>
          </cell>
          <cell r="K650">
            <v>7538994</v>
          </cell>
          <cell r="L650">
            <v>3162578408</v>
          </cell>
          <cell r="M650" t="str">
            <v>primaveraeje@fundacionhogaresclaret.org</v>
          </cell>
          <cell r="N650" t="str">
            <v>SRPA</v>
          </cell>
          <cell r="O650" t="str">
            <v>Centro de internamiento preventivo</v>
          </cell>
          <cell r="P650"/>
          <cell r="Q650" t="str">
            <v>SRPA</v>
          </cell>
          <cell r="R650"/>
          <cell r="S650" t="str">
            <v>63-173-2019</v>
          </cell>
          <cell r="T650">
            <v>16</v>
          </cell>
          <cell r="U650"/>
          <cell r="V650">
            <v>43815</v>
          </cell>
          <cell r="W650">
            <v>44135</v>
          </cell>
          <cell r="X650">
            <v>348804760</v>
          </cell>
          <cell r="Y650" t="str">
            <v>Luz Adriana Salazar Gallego</v>
          </cell>
        </row>
        <row r="651">
          <cell r="B651" t="str">
            <v>63-132-650</v>
          </cell>
          <cell r="C651" t="str">
            <v>Quindío</v>
          </cell>
          <cell r="D651" t="str">
            <v>Fundación hogares Claret</v>
          </cell>
          <cell r="E651" t="str">
            <v>800098983-8</v>
          </cell>
          <cell r="F651" t="str">
            <v>Gabriel Antonio Mejia Montoya</v>
          </cell>
          <cell r="G651" t="str">
            <v>La Primavera</v>
          </cell>
          <cell r="H651" t="str">
            <v>Carrera 4 No. 4-85 Barrio Antonio Nariño</v>
          </cell>
          <cell r="I651" t="str">
            <v>Montenegro</v>
          </cell>
          <cell r="J651" t="str">
            <v>Norte</v>
          </cell>
          <cell r="K651">
            <v>7538994</v>
          </cell>
          <cell r="L651">
            <v>3162578408</v>
          </cell>
          <cell r="M651" t="str">
            <v>primaveraeje@fundacionhogaresclaret.org</v>
          </cell>
          <cell r="N651" t="str">
            <v>SRPA</v>
          </cell>
          <cell r="O651" t="str">
            <v>Centro de atención especializada</v>
          </cell>
          <cell r="P651"/>
          <cell r="Q651" t="str">
            <v>SRPA</v>
          </cell>
          <cell r="R651"/>
          <cell r="S651" t="str">
            <v>63-174-2019</v>
          </cell>
          <cell r="T651">
            <v>76</v>
          </cell>
          <cell r="U651"/>
          <cell r="V651">
            <v>43815</v>
          </cell>
          <cell r="W651">
            <v>44135</v>
          </cell>
          <cell r="X651">
            <v>1966506660</v>
          </cell>
          <cell r="Y651" t="str">
            <v>Luz Adriana Salazar Gallego</v>
          </cell>
        </row>
        <row r="652">
          <cell r="B652" t="str">
            <v>63-132-651</v>
          </cell>
          <cell r="C652" t="str">
            <v>Quindío</v>
          </cell>
          <cell r="D652" t="str">
            <v>Fundación hogares Claret</v>
          </cell>
          <cell r="E652" t="str">
            <v>800098983-8</v>
          </cell>
          <cell r="F652" t="str">
            <v>Gabriel Antonio Mejia Montoya</v>
          </cell>
          <cell r="G652" t="str">
            <v>La Granja</v>
          </cell>
          <cell r="H652" t="str">
            <v>Via Montenegro pueblo tapado entrada 8 vereda la esperanza finca yerbabuena</v>
          </cell>
          <cell r="I652" t="str">
            <v>Montenegro</v>
          </cell>
          <cell r="J652" t="str">
            <v>Norte</v>
          </cell>
          <cell r="K652">
            <v>7538994</v>
          </cell>
          <cell r="L652">
            <v>3162578408</v>
          </cell>
          <cell r="M652" t="str">
            <v>primaveraeje@fundacionhogaresclaret.org</v>
          </cell>
          <cell r="N652" t="str">
            <v>SRPA</v>
          </cell>
          <cell r="O652" t="str">
            <v>Centro de atención especializada</v>
          </cell>
          <cell r="P652"/>
          <cell r="Q652" t="str">
            <v>SRPA</v>
          </cell>
          <cell r="R652"/>
          <cell r="S652" t="str">
            <v>63-174-2019</v>
          </cell>
          <cell r="T652">
            <v>14</v>
          </cell>
          <cell r="U652"/>
          <cell r="V652"/>
          <cell r="W652"/>
          <cell r="X652"/>
          <cell r="Y652" t="str">
            <v>Luz Adriana Salazar Gallego</v>
          </cell>
        </row>
        <row r="653">
          <cell r="B653" t="str">
            <v>63-122-652</v>
          </cell>
          <cell r="C653" t="str">
            <v>Quindío</v>
          </cell>
          <cell r="D653" t="str">
            <v>Fundación familiar pro rehabilitación de farmacodependientes FFARO</v>
          </cell>
          <cell r="E653" t="str">
            <v>800034694-1</v>
          </cell>
          <cell r="F653" t="str">
            <v>Luis Edier Usma Osorio</v>
          </cell>
          <cell r="G653" t="str">
            <v>San Gabriel</v>
          </cell>
          <cell r="H653" t="str">
            <v>Via calarca la virginia - finca la Julia llanitos de Guarala</v>
          </cell>
          <cell r="I653" t="str">
            <v>Calarca</v>
          </cell>
          <cell r="J653" t="str">
            <v>Calarca</v>
          </cell>
          <cell r="K653"/>
          <cell r="L653">
            <v>3174280754</v>
          </cell>
          <cell r="M653" t="str">
            <v>sangabriel@fundacionfaro.org</v>
          </cell>
          <cell r="N653" t="str">
            <v>SRPA</v>
          </cell>
          <cell r="O653" t="str">
            <v>Semicerrado internado</v>
          </cell>
          <cell r="P653"/>
          <cell r="Q653" t="str">
            <v>SRPA</v>
          </cell>
          <cell r="R653"/>
          <cell r="S653" t="str">
            <v>63-176-2019</v>
          </cell>
          <cell r="T653">
            <v>30</v>
          </cell>
          <cell r="U653"/>
          <cell r="V653">
            <v>43815</v>
          </cell>
          <cell r="W653">
            <v>44135</v>
          </cell>
          <cell r="X653">
            <v>517127565</v>
          </cell>
          <cell r="Y653" t="str">
            <v>Luz Adriana Salazar Gallego</v>
          </cell>
        </row>
        <row r="654">
          <cell r="B654" t="str">
            <v>63-122-653</v>
          </cell>
          <cell r="C654" t="str">
            <v>Quindío</v>
          </cell>
          <cell r="D654" t="str">
            <v>Fundación familiar pro rehabilitación de farmacodependientes FFARO</v>
          </cell>
          <cell r="E654" t="str">
            <v>800034694-1</v>
          </cell>
          <cell r="F654" t="str">
            <v>Luis Edier Usma Osorio</v>
          </cell>
          <cell r="G654" t="str">
            <v>San Ignacio</v>
          </cell>
          <cell r="H654" t="str">
            <v>Avenida centenario - vereda tigreros - finca san Miguel</v>
          </cell>
          <cell r="I654" t="str">
            <v>Armenia</v>
          </cell>
          <cell r="J654" t="str">
            <v>Norte</v>
          </cell>
          <cell r="K654"/>
          <cell r="L654">
            <v>3174280754</v>
          </cell>
          <cell r="M654" t="str">
            <v>sanignacio@fundacionfaro.org</v>
          </cell>
          <cell r="N654" t="str">
            <v>SRPA</v>
          </cell>
          <cell r="O654" t="str">
            <v>Internado RAJ</v>
          </cell>
          <cell r="P654"/>
          <cell r="Q654" t="str">
            <v>RAJ</v>
          </cell>
          <cell r="R654"/>
          <cell r="S654" t="str">
            <v>63-177-2019</v>
          </cell>
          <cell r="T654">
            <v>31</v>
          </cell>
          <cell r="U654"/>
          <cell r="V654">
            <v>43815</v>
          </cell>
          <cell r="W654">
            <v>44135</v>
          </cell>
          <cell r="X654">
            <v>524675790.5</v>
          </cell>
          <cell r="Y654" t="str">
            <v>Luz Adriana Salazar Gallego</v>
          </cell>
        </row>
        <row r="655">
          <cell r="B655" t="str">
            <v>63-122-654</v>
          </cell>
          <cell r="C655" t="str">
            <v>Quindío</v>
          </cell>
          <cell r="D655" t="str">
            <v>Fundación familiar pro rehabilitación de farmacodependientes FFARO</v>
          </cell>
          <cell r="E655" t="str">
            <v>800034694-1</v>
          </cell>
          <cell r="F655" t="str">
            <v>Luis Edier Usma Osorio</v>
          </cell>
          <cell r="G655" t="str">
            <v>San Carlos</v>
          </cell>
          <cell r="H655" t="str">
            <v>Calle 2 norte No. 18-157 Barrio nueva cecilia</v>
          </cell>
          <cell r="I655" t="str">
            <v>Armenia</v>
          </cell>
          <cell r="J655" t="str">
            <v>Norte</v>
          </cell>
          <cell r="K655"/>
          <cell r="L655">
            <v>3174280754</v>
          </cell>
          <cell r="M655" t="str">
            <v>sancarlos@fundacionfaro.org</v>
          </cell>
          <cell r="N655" t="str">
            <v>SRPA</v>
          </cell>
          <cell r="O655" t="str">
            <v>Externado RAJ</v>
          </cell>
          <cell r="P655" t="str">
            <v>Jornada completa</v>
          </cell>
          <cell r="Q655" t="str">
            <v>RAJ</v>
          </cell>
          <cell r="R655"/>
          <cell r="S655" t="str">
            <v>63-178-2019</v>
          </cell>
          <cell r="T655">
            <v>30</v>
          </cell>
          <cell r="U655"/>
          <cell r="V655">
            <v>43815</v>
          </cell>
          <cell r="W655">
            <v>44135</v>
          </cell>
          <cell r="X655">
            <v>293238675</v>
          </cell>
          <cell r="Y655" t="str">
            <v>Luz Adriana Salazar Gallego</v>
          </cell>
        </row>
        <row r="656">
          <cell r="B656" t="str">
            <v>63-33-655</v>
          </cell>
          <cell r="C656" t="str">
            <v>Quindío</v>
          </cell>
          <cell r="D656" t="str">
            <v>Centro de desarrollo comunitario Versalles</v>
          </cell>
          <cell r="E656" t="str">
            <v>800180234-1</v>
          </cell>
          <cell r="F656" t="str">
            <v>Luis Eduardo Arango Alvarez</v>
          </cell>
          <cell r="G656" t="str">
            <v>-</v>
          </cell>
          <cell r="H656" t="str">
            <v>Calle 2 norte No. 18-36 Barrio nueva cecilia</v>
          </cell>
          <cell r="I656" t="str">
            <v>Armenia</v>
          </cell>
          <cell r="J656" t="str">
            <v>Norte</v>
          </cell>
          <cell r="K656">
            <v>7382601</v>
          </cell>
          <cell r="L656">
            <v>3207427304</v>
          </cell>
          <cell r="M656" t="str">
            <v>versallarmenia@hotmail.com</v>
          </cell>
          <cell r="N656" t="str">
            <v>SRPA</v>
          </cell>
          <cell r="O656" t="str">
            <v>Prestación de servicios sociales a la comunidad</v>
          </cell>
          <cell r="P656"/>
          <cell r="Q656" t="str">
            <v>SRPA</v>
          </cell>
          <cell r="R656"/>
          <cell r="S656" t="str">
            <v>63-179-2019</v>
          </cell>
          <cell r="T656">
            <v>15</v>
          </cell>
          <cell r="U656"/>
          <cell r="V656">
            <v>43815</v>
          </cell>
          <cell r="W656">
            <v>44135</v>
          </cell>
          <cell r="X656">
            <v>71752192</v>
          </cell>
          <cell r="Y656" t="str">
            <v>Luz Adriana Salazar Gallego</v>
          </cell>
        </row>
        <row r="657">
          <cell r="B657" t="str">
            <v>63-33-656</v>
          </cell>
          <cell r="C657" t="str">
            <v>Quindío</v>
          </cell>
          <cell r="D657" t="str">
            <v>Centro de desarrollo comunitario Versalles</v>
          </cell>
          <cell r="E657" t="str">
            <v>800180234-1</v>
          </cell>
          <cell r="F657" t="str">
            <v>Luis Eduardo Arango Alvarez</v>
          </cell>
          <cell r="G657" t="str">
            <v>-</v>
          </cell>
          <cell r="H657" t="str">
            <v>Calle 2 norte No. 18-36 Barrio nueva cecilia</v>
          </cell>
          <cell r="I657" t="str">
            <v>Armenia</v>
          </cell>
          <cell r="J657" t="str">
            <v>Norte</v>
          </cell>
          <cell r="K657">
            <v>7382601</v>
          </cell>
          <cell r="L657">
            <v>3207427304</v>
          </cell>
          <cell r="M657" t="str">
            <v>versallarmenia@hotmail.com</v>
          </cell>
          <cell r="N657" t="str">
            <v>SRPA</v>
          </cell>
          <cell r="O657" t="str">
            <v>Intervención de apoyo RAJ</v>
          </cell>
          <cell r="P657"/>
          <cell r="Q657" t="str">
            <v>RAJ</v>
          </cell>
          <cell r="R657"/>
          <cell r="S657" t="str">
            <v>63-179-2019</v>
          </cell>
          <cell r="T657">
            <v>10</v>
          </cell>
          <cell r="U657"/>
          <cell r="V657"/>
          <cell r="W657"/>
          <cell r="X657">
            <v>36559475</v>
          </cell>
          <cell r="Y657" t="str">
            <v>Luz Adriana Salazar Gallego</v>
          </cell>
        </row>
        <row r="658">
          <cell r="B658" t="str">
            <v>63-33-657</v>
          </cell>
          <cell r="C658" t="str">
            <v>Quindío</v>
          </cell>
          <cell r="D658" t="str">
            <v>Centro de desarrollo comunitario Versalles</v>
          </cell>
          <cell r="E658" t="str">
            <v>800180234-1</v>
          </cell>
          <cell r="F658" t="str">
            <v>Luis Eduardo Arango Alvarez</v>
          </cell>
          <cell r="G658" t="str">
            <v>-</v>
          </cell>
          <cell r="H658" t="str">
            <v>Calle 2 norte No. 18-36 Barrio nueva cecilia</v>
          </cell>
          <cell r="I658" t="str">
            <v>Armenia</v>
          </cell>
          <cell r="J658" t="str">
            <v>Norte</v>
          </cell>
          <cell r="K658">
            <v>7382601</v>
          </cell>
          <cell r="L658">
            <v>3207427304</v>
          </cell>
          <cell r="M658" t="str">
            <v>versallarmenia@hotmail.com</v>
          </cell>
          <cell r="N658" t="str">
            <v>SRPA</v>
          </cell>
          <cell r="O658" t="str">
            <v>Libertad vigilada – asistida</v>
          </cell>
          <cell r="P658"/>
          <cell r="Q658" t="str">
            <v>SRPA</v>
          </cell>
          <cell r="R658"/>
          <cell r="S658" t="str">
            <v>63-179-2019</v>
          </cell>
          <cell r="T658">
            <v>5</v>
          </cell>
          <cell r="U658"/>
          <cell r="V658"/>
          <cell r="W658"/>
          <cell r="X658">
            <v>16474190</v>
          </cell>
          <cell r="Y658" t="str">
            <v>Luz Adriana Salazar Gallego</v>
          </cell>
        </row>
        <row r="659">
          <cell r="B659" t="str">
            <v>66-206-658</v>
          </cell>
          <cell r="C659" t="str">
            <v>Risaralda</v>
          </cell>
          <cell r="D659" t="str">
            <v>Granja infantil Jesús de la buena esperanza</v>
          </cell>
          <cell r="E659" t="str">
            <v>891480011-2</v>
          </cell>
          <cell r="F659" t="str">
            <v>Pbro. Gustavo León Valencia Franco</v>
          </cell>
          <cell r="G659" t="str">
            <v>Granjas</v>
          </cell>
          <cell r="H659" t="str">
            <v>Avenida Sur Via Mercasa</v>
          </cell>
          <cell r="I659" t="str">
            <v>Pereira</v>
          </cell>
          <cell r="J659" t="str">
            <v>Pereira</v>
          </cell>
          <cell r="K659">
            <v>3370717</v>
          </cell>
          <cell r="L659">
            <v>3206889410</v>
          </cell>
          <cell r="M659" t="str">
            <v>gijbe@hotmail.com</v>
          </cell>
          <cell r="N659" t="str">
            <v>SRD</v>
          </cell>
          <cell r="O659" t="str">
            <v>Internado</v>
          </cell>
          <cell r="P659"/>
          <cell r="Q659" t="str">
            <v>Vulneración</v>
          </cell>
          <cell r="R659"/>
          <cell r="S659" t="str">
            <v>66-26-2019-180</v>
          </cell>
          <cell r="T659">
            <v>116</v>
          </cell>
          <cell r="U659"/>
          <cell r="V659">
            <v>43815</v>
          </cell>
          <cell r="W659">
            <v>44135</v>
          </cell>
          <cell r="X659">
            <v>1717343286</v>
          </cell>
          <cell r="Y659" t="str">
            <v>Monica Beatriz Rubio Mora</v>
          </cell>
        </row>
        <row r="660">
          <cell r="B660" t="str">
            <v>66-159-659</v>
          </cell>
          <cell r="C660" t="str">
            <v>Risaralda</v>
          </cell>
          <cell r="D660" t="str">
            <v>Fundación nueve lunas</v>
          </cell>
          <cell r="E660" t="str">
            <v>900596335-4</v>
          </cell>
          <cell r="F660" t="str">
            <v>Luz Elena Ospina Suarez</v>
          </cell>
          <cell r="G660" t="str">
            <v>-</v>
          </cell>
          <cell r="H660" t="str">
            <v>Carrera 16 No. 8-26 Los Alpes</v>
          </cell>
          <cell r="I660" t="str">
            <v>Pereira</v>
          </cell>
          <cell r="J660" t="str">
            <v>Pereira</v>
          </cell>
          <cell r="K660">
            <v>3451115</v>
          </cell>
          <cell r="L660" t="str">
            <v>3007851740 - 3013191254</v>
          </cell>
          <cell r="M660" t="str">
            <v>infonuevelunaspereira@gmail.com;elenanuevelunas@gmail.com</v>
          </cell>
          <cell r="N660" t="str">
            <v>SRD</v>
          </cell>
          <cell r="O660" t="str">
            <v>Intervención de apoyo - Apoyo psicológico especializado</v>
          </cell>
          <cell r="P660"/>
          <cell r="Q660" t="str">
            <v>Vulneración</v>
          </cell>
          <cell r="R660"/>
          <cell r="S660" t="str">
            <v>66-26-2019-181</v>
          </cell>
          <cell r="T660"/>
          <cell r="U660">
            <v>600</v>
          </cell>
          <cell r="V660">
            <v>43815</v>
          </cell>
          <cell r="W660">
            <v>44135</v>
          </cell>
          <cell r="X660">
            <v>425452200</v>
          </cell>
          <cell r="Y660" t="str">
            <v>Monica Beatriz Rubio Mora</v>
          </cell>
        </row>
        <row r="661">
          <cell r="B661" t="str">
            <v>66-20-660</v>
          </cell>
          <cell r="C661" t="str">
            <v>Risaralda</v>
          </cell>
          <cell r="D661" t="str">
            <v>Asociación mundos hermanos ONG</v>
          </cell>
          <cell r="E661" t="str">
            <v>800251628-3</v>
          </cell>
          <cell r="F661" t="str">
            <v>Diana Patricia González Cardona</v>
          </cell>
          <cell r="G661" t="str">
            <v>-</v>
          </cell>
          <cell r="H661" t="str">
            <v>Calle 17 No. 4-48</v>
          </cell>
          <cell r="I661" t="str">
            <v>Pereira</v>
          </cell>
          <cell r="J661" t="str">
            <v>Pereira</v>
          </cell>
          <cell r="K661">
            <v>3243948</v>
          </cell>
          <cell r="L661">
            <v>3218007834</v>
          </cell>
          <cell r="M661" t="str">
            <v>direccion@mundoshermanos.org</v>
          </cell>
          <cell r="N661" t="str">
            <v>SRD</v>
          </cell>
          <cell r="O661" t="str">
            <v>Internado</v>
          </cell>
          <cell r="P661"/>
          <cell r="Q661" t="str">
            <v>Calle</v>
          </cell>
          <cell r="R661"/>
          <cell r="S661" t="str">
            <v>66-26-2019-182</v>
          </cell>
          <cell r="T661">
            <v>65</v>
          </cell>
          <cell r="U661"/>
          <cell r="V661">
            <v>43815</v>
          </cell>
          <cell r="W661">
            <v>44135</v>
          </cell>
          <cell r="X661">
            <v>962304428</v>
          </cell>
          <cell r="Y661" t="str">
            <v>Monica Beatriz Rubio Mora</v>
          </cell>
        </row>
        <row r="662">
          <cell r="B662" t="str">
            <v>66-77-661</v>
          </cell>
          <cell r="C662" t="str">
            <v>Risaralda</v>
          </cell>
          <cell r="D662" t="str">
            <v>Corporación sirviendo con amor</v>
          </cell>
          <cell r="E662" t="str">
            <v>816001865-9</v>
          </cell>
          <cell r="F662" t="str">
            <v>Juanita Gallego Florez</v>
          </cell>
          <cell r="G662" t="str">
            <v>-</v>
          </cell>
          <cell r="H662" t="str">
            <v>Carrera 3 No. 14-46 Barrio América</v>
          </cell>
          <cell r="I662" t="str">
            <v>Pereira</v>
          </cell>
          <cell r="J662" t="str">
            <v>Pereira</v>
          </cell>
          <cell r="K662">
            <v>3243200</v>
          </cell>
          <cell r="L662">
            <v>3104644361</v>
          </cell>
          <cell r="M662" t="str">
            <v>corporacionsirviendoconamor@hotmail.es</v>
          </cell>
          <cell r="N662" t="str">
            <v>SRD</v>
          </cell>
          <cell r="O662" t="str">
            <v>Internado</v>
          </cell>
          <cell r="P662"/>
          <cell r="Q662" t="str">
            <v>Violencia Sexual</v>
          </cell>
          <cell r="R662"/>
          <cell r="S662" t="str">
            <v>66-26-2019-183</v>
          </cell>
          <cell r="T662">
            <v>39</v>
          </cell>
          <cell r="U662"/>
          <cell r="V662">
            <v>43815</v>
          </cell>
          <cell r="W662">
            <v>44135</v>
          </cell>
          <cell r="X662">
            <v>561635568</v>
          </cell>
          <cell r="Y662" t="str">
            <v>Maria Teresa Quintero Jaramillo</v>
          </cell>
        </row>
        <row r="663">
          <cell r="B663" t="str">
            <v>66-149-662</v>
          </cell>
          <cell r="C663" t="str">
            <v>Risaralda</v>
          </cell>
          <cell r="D663" t="str">
            <v>Fundación MOI POUR TOI</v>
          </cell>
          <cell r="E663" t="str">
            <v>800180120-9</v>
          </cell>
          <cell r="F663" t="str">
            <v>Maria Eugenia Garcia Clavijo</v>
          </cell>
          <cell r="G663" t="str">
            <v>-</v>
          </cell>
          <cell r="H663" t="str">
            <v>Kilometro 1 Finca La Fortuna - Vereda El Chaquiro Corregimiento De Combia</v>
          </cell>
          <cell r="I663" t="str">
            <v>Pereira</v>
          </cell>
          <cell r="J663" t="str">
            <v>Pereira</v>
          </cell>
          <cell r="K663">
            <v>3299276</v>
          </cell>
          <cell r="L663">
            <v>3104268603</v>
          </cell>
          <cell r="M663" t="str">
            <v>sachita64@hotmail.com</v>
          </cell>
          <cell r="N663" t="str">
            <v>SRD</v>
          </cell>
          <cell r="O663" t="str">
            <v>Internado</v>
          </cell>
          <cell r="P663"/>
          <cell r="Q663" t="str">
            <v>Vulneración</v>
          </cell>
          <cell r="R663"/>
          <cell r="S663" t="str">
            <v>66-26-2019-184</v>
          </cell>
          <cell r="T663">
            <v>40</v>
          </cell>
          <cell r="U663"/>
          <cell r="V663">
            <v>43815</v>
          </cell>
          <cell r="W663">
            <v>44135</v>
          </cell>
          <cell r="X663">
            <v>814257593</v>
          </cell>
          <cell r="Y663" t="str">
            <v>Maria Teresa Quintero Jaramillo</v>
          </cell>
        </row>
        <row r="664">
          <cell r="B664" t="str">
            <v>66-149-663</v>
          </cell>
          <cell r="C664" t="str">
            <v>Risaralda</v>
          </cell>
          <cell r="D664" t="str">
            <v>Fundación MOI POUR TOI</v>
          </cell>
          <cell r="E664" t="str">
            <v>800180120-9</v>
          </cell>
          <cell r="F664" t="str">
            <v>Maria Eugenia Garcia Clavijo</v>
          </cell>
          <cell r="G664" t="str">
            <v>-</v>
          </cell>
          <cell r="H664" t="str">
            <v>Carrera 13 Bis No. 32-37 Barrio Brasilia</v>
          </cell>
          <cell r="I664" t="str">
            <v>Pereira</v>
          </cell>
          <cell r="J664" t="str">
            <v>Pereira</v>
          </cell>
          <cell r="K664">
            <v>3299276</v>
          </cell>
          <cell r="L664">
            <v>3104268603</v>
          </cell>
          <cell r="M664" t="str">
            <v>sachita64@hotmail.com</v>
          </cell>
          <cell r="N664" t="str">
            <v>SRD</v>
          </cell>
          <cell r="O664" t="str">
            <v>Internado</v>
          </cell>
          <cell r="P664"/>
          <cell r="Q664" t="str">
            <v>Vulneración</v>
          </cell>
          <cell r="R664"/>
          <cell r="S664" t="str">
            <v>66-26-2019-184</v>
          </cell>
          <cell r="T664">
            <v>15</v>
          </cell>
          <cell r="U664"/>
          <cell r="V664"/>
          <cell r="W664"/>
          <cell r="X664"/>
          <cell r="Y664" t="str">
            <v>Maria Teresa Quintero Jaramillo</v>
          </cell>
        </row>
        <row r="665">
          <cell r="B665" t="str">
            <v>66-132-664</v>
          </cell>
          <cell r="C665" t="str">
            <v>Risaralda</v>
          </cell>
          <cell r="D665" t="str">
            <v>Fundación hogares Claret</v>
          </cell>
          <cell r="E665" t="str">
            <v>800098983-8</v>
          </cell>
          <cell r="F665" t="str">
            <v>Ana Milena Trujillo</v>
          </cell>
          <cell r="G665" t="str">
            <v>Arco Iris</v>
          </cell>
          <cell r="H665" t="str">
            <v>Kilometro 12 Vereda Laguneta Vía Pereira Armenia</v>
          </cell>
          <cell r="I665" t="str">
            <v>Pereira</v>
          </cell>
          <cell r="J665" t="str">
            <v>Pereira</v>
          </cell>
          <cell r="K665">
            <v>3327738</v>
          </cell>
          <cell r="L665" t="str">
            <v>3132704241 - 3136596251</v>
          </cell>
          <cell r="M665" t="str">
            <v>jessica.arango@fundacionhogaresclaret.org</v>
          </cell>
          <cell r="N665" t="str">
            <v>SRD</v>
          </cell>
          <cell r="O665" t="str">
            <v>Internado</v>
          </cell>
          <cell r="P665"/>
          <cell r="Q665" t="str">
            <v>Consumo SPA</v>
          </cell>
          <cell r="R665"/>
          <cell r="S665" t="str">
            <v>66-26-2019-185</v>
          </cell>
          <cell r="T665">
            <v>90</v>
          </cell>
          <cell r="U665"/>
          <cell r="V665">
            <v>43815</v>
          </cell>
          <cell r="W665">
            <v>44135</v>
          </cell>
          <cell r="X665">
            <v>1332421515</v>
          </cell>
          <cell r="Y665" t="str">
            <v>Diana Milena Sanchez Palacio</v>
          </cell>
        </row>
        <row r="666">
          <cell r="B666" t="str">
            <v>66-20-665</v>
          </cell>
          <cell r="C666" t="str">
            <v>Risaralda</v>
          </cell>
          <cell r="D666" t="str">
            <v>Asociación mundos hermanos ONG</v>
          </cell>
          <cell r="E666" t="str">
            <v>800251628-3</v>
          </cell>
          <cell r="F666" t="str">
            <v>Diana Patricia González Cardona</v>
          </cell>
          <cell r="G666" t="str">
            <v>-</v>
          </cell>
          <cell r="H666" t="str">
            <v>Carrera 3 No. 16-77</v>
          </cell>
          <cell r="I666" t="str">
            <v>Pereira</v>
          </cell>
          <cell r="J666" t="str">
            <v>Pereira</v>
          </cell>
          <cell r="K666">
            <v>3403831</v>
          </cell>
          <cell r="L666">
            <v>3218007834</v>
          </cell>
          <cell r="M666" t="str">
            <v>direccion@mundoshermanos.org</v>
          </cell>
          <cell r="N666" t="str">
            <v>SRD</v>
          </cell>
          <cell r="O666" t="str">
            <v>Casa hogar</v>
          </cell>
          <cell r="P666"/>
          <cell r="Q666" t="str">
            <v>Vulneración</v>
          </cell>
          <cell r="R666"/>
          <cell r="S666" t="str">
            <v>66-26-2019-186</v>
          </cell>
          <cell r="T666">
            <v>12</v>
          </cell>
          <cell r="U666"/>
          <cell r="V666">
            <v>43815</v>
          </cell>
          <cell r="W666">
            <v>44135</v>
          </cell>
          <cell r="X666">
            <v>265576344</v>
          </cell>
          <cell r="Y666" t="str">
            <v>Maria Teresa Quintero Jaramillo</v>
          </cell>
        </row>
        <row r="667">
          <cell r="B667" t="str">
            <v>66-20-666</v>
          </cell>
          <cell r="C667" t="str">
            <v>Risaralda</v>
          </cell>
          <cell r="D667" t="str">
            <v>Asociación mundos hermanos ONG</v>
          </cell>
          <cell r="E667" t="str">
            <v>800251628-3</v>
          </cell>
          <cell r="F667" t="str">
            <v>Diana Patricia González Cardona</v>
          </cell>
          <cell r="G667" t="str">
            <v>-</v>
          </cell>
          <cell r="H667" t="str">
            <v>Carrera 3 No. 16-07</v>
          </cell>
          <cell r="I667" t="str">
            <v>Pereira</v>
          </cell>
          <cell r="J667" t="str">
            <v>Pereira</v>
          </cell>
          <cell r="K667">
            <v>3254789</v>
          </cell>
          <cell r="L667">
            <v>3218007834</v>
          </cell>
          <cell r="M667" t="str">
            <v>direccion@mundoshermanos.org</v>
          </cell>
          <cell r="N667" t="str">
            <v>SRD</v>
          </cell>
          <cell r="O667" t="str">
            <v>Casa hogar</v>
          </cell>
          <cell r="P667"/>
          <cell r="Q667" t="str">
            <v>Vulneración</v>
          </cell>
          <cell r="R667"/>
          <cell r="S667" t="str">
            <v>66-26-2019-186</v>
          </cell>
          <cell r="T667">
            <v>12</v>
          </cell>
          <cell r="U667"/>
          <cell r="V667"/>
          <cell r="W667"/>
          <cell r="X667">
            <v>265576344</v>
          </cell>
          <cell r="Y667" t="str">
            <v>Maria Teresa Quintero Jaramillo</v>
          </cell>
        </row>
        <row r="668">
          <cell r="B668" t="str">
            <v>66-208-667</v>
          </cell>
          <cell r="C668" t="str">
            <v>Risaralda</v>
          </cell>
          <cell r="D668" t="str">
            <v>Hogar del niño de la calle - Esta es mi casa</v>
          </cell>
          <cell r="E668" t="str">
            <v>891411093-1</v>
          </cell>
          <cell r="F668" t="str">
            <v>Omar De Jesus Ramirez Romero</v>
          </cell>
          <cell r="G668" t="str">
            <v>-</v>
          </cell>
          <cell r="H668" t="str">
            <v>Carrera 23 No. 78-62 Barrio Corales</v>
          </cell>
          <cell r="I668" t="str">
            <v>Pereira</v>
          </cell>
          <cell r="J668" t="str">
            <v>Pereira</v>
          </cell>
          <cell r="K668">
            <v>3351182</v>
          </cell>
          <cell r="L668" t="str">
            <v>3128826825 - 3186937835</v>
          </cell>
          <cell r="M668" t="str">
            <v>micasaog@gmail.com;gerardoluis2009@gmail.com</v>
          </cell>
          <cell r="N668" t="str">
            <v>SRD</v>
          </cell>
          <cell r="O668" t="str">
            <v>Internado</v>
          </cell>
          <cell r="P668"/>
          <cell r="Q668" t="str">
            <v>Vulneración</v>
          </cell>
          <cell r="R668"/>
          <cell r="S668" t="str">
            <v>66-26-2019-187</v>
          </cell>
          <cell r="T668">
            <v>35</v>
          </cell>
          <cell r="U668"/>
          <cell r="V668">
            <v>43815</v>
          </cell>
          <cell r="W668">
            <v>44135</v>
          </cell>
          <cell r="X668">
            <v>518163923</v>
          </cell>
          <cell r="Y668" t="str">
            <v>Monica Beatriz Rubio Mora</v>
          </cell>
        </row>
        <row r="669">
          <cell r="B669" t="str">
            <v>66-20-668</v>
          </cell>
          <cell r="C669" t="str">
            <v>Risaralda</v>
          </cell>
          <cell r="D669" t="str">
            <v>Asociación mundos hermanos ONG</v>
          </cell>
          <cell r="E669" t="str">
            <v>800251628-3</v>
          </cell>
          <cell r="F669" t="str">
            <v>Diana Patricia González Cardona</v>
          </cell>
          <cell r="G669" t="str">
            <v>-</v>
          </cell>
          <cell r="H669" t="str">
            <v>Carrera 11 No. 48-101 Barrio Maraya</v>
          </cell>
          <cell r="I669" t="str">
            <v>Pereira</v>
          </cell>
          <cell r="J669" t="str">
            <v>Pereira</v>
          </cell>
          <cell r="K669">
            <v>3291832</v>
          </cell>
          <cell r="L669">
            <v>3218007834</v>
          </cell>
          <cell r="M669" t="str">
            <v>direccion@mundoshermanos.org</v>
          </cell>
          <cell r="N669" t="str">
            <v>SRD</v>
          </cell>
          <cell r="O669" t="str">
            <v>Hogar sustituto entidad</v>
          </cell>
          <cell r="P669"/>
          <cell r="Q669" t="str">
            <v>Vulneración</v>
          </cell>
          <cell r="R669"/>
          <cell r="S669" t="str">
            <v>66-26-2019-188</v>
          </cell>
          <cell r="T669">
            <v>215</v>
          </cell>
          <cell r="U669"/>
          <cell r="V669">
            <v>43815</v>
          </cell>
          <cell r="W669">
            <v>44135</v>
          </cell>
          <cell r="X669">
            <v>3980199624</v>
          </cell>
          <cell r="Y669" t="str">
            <v>Monica Beatriz Rubio Mora</v>
          </cell>
        </row>
        <row r="670">
          <cell r="B670" t="str">
            <v>66-20-669</v>
          </cell>
          <cell r="C670" t="str">
            <v>Risaralda</v>
          </cell>
          <cell r="D670" t="str">
            <v>Asociación mundos hermanos ONG</v>
          </cell>
          <cell r="E670" t="str">
            <v>800251628-3</v>
          </cell>
          <cell r="F670" t="str">
            <v>Diana Patricia González Cardona</v>
          </cell>
          <cell r="G670" t="str">
            <v>-</v>
          </cell>
          <cell r="H670" t="str">
            <v>Carrera 11 No. 48-101 Barrio Maraya</v>
          </cell>
          <cell r="I670" t="str">
            <v>Pereira</v>
          </cell>
          <cell r="J670" t="str">
            <v>Pereira</v>
          </cell>
          <cell r="K670">
            <v>3291832</v>
          </cell>
          <cell r="L670">
            <v>3218007834</v>
          </cell>
          <cell r="M670" t="str">
            <v>direccion@mundoshermanos.org</v>
          </cell>
          <cell r="N670" t="str">
            <v>SRD</v>
          </cell>
          <cell r="O670" t="str">
            <v>Hogar sustituto entidad</v>
          </cell>
          <cell r="P670"/>
          <cell r="Q670" t="str">
            <v>Discapacidad</v>
          </cell>
          <cell r="R670"/>
          <cell r="S670" t="str">
            <v>66-26-2019-188</v>
          </cell>
          <cell r="T670">
            <v>76</v>
          </cell>
          <cell r="U670"/>
          <cell r="V670"/>
          <cell r="W670"/>
          <cell r="X670"/>
          <cell r="Y670" t="str">
            <v>Monica Beatriz Rubio Mora</v>
          </cell>
        </row>
        <row r="671">
          <cell r="B671" t="str">
            <v>66-196-670</v>
          </cell>
          <cell r="C671" t="str">
            <v>Risaralda</v>
          </cell>
          <cell r="D671" t="str">
            <v>Fundación sinapsis vital</v>
          </cell>
          <cell r="E671" t="str">
            <v>900497719-4</v>
          </cell>
          <cell r="F671" t="str">
            <v>Manuel Ricardo Rodriguez Carmona</v>
          </cell>
          <cell r="G671" t="str">
            <v>-</v>
          </cell>
          <cell r="H671" t="str">
            <v>Kilometro 4.5 La Pradera Mundo Nuevo sede Fidel Mejía</v>
          </cell>
          <cell r="I671" t="str">
            <v>Pereira</v>
          </cell>
          <cell r="J671" t="str">
            <v>Pereira</v>
          </cell>
          <cell r="K671">
            <v>2531109</v>
          </cell>
          <cell r="L671" t="str">
            <v>3165307274
3128413828</v>
          </cell>
          <cell r="M671" t="str">
            <v>sinapsisvitalmariajuliadmp@gmail.com</v>
          </cell>
          <cell r="N671" t="str">
            <v>SRD</v>
          </cell>
          <cell r="O671" t="str">
            <v>Internado</v>
          </cell>
          <cell r="P671"/>
          <cell r="Q671" t="str">
            <v>Discapacidad</v>
          </cell>
          <cell r="R671" t="str">
            <v>Intelectual</v>
          </cell>
          <cell r="S671" t="str">
            <v>66-26-2019-190</v>
          </cell>
          <cell r="T671">
            <v>60</v>
          </cell>
          <cell r="U671"/>
          <cell r="V671">
            <v>43815</v>
          </cell>
          <cell r="W671">
            <v>44135</v>
          </cell>
          <cell r="X671">
            <v>2099341714</v>
          </cell>
          <cell r="Y671" t="str">
            <v>Monica Beatriz Rubio Mora</v>
          </cell>
        </row>
        <row r="672">
          <cell r="B672" t="str">
            <v>66-196-671</v>
          </cell>
          <cell r="C672" t="str">
            <v>Risaralda</v>
          </cell>
          <cell r="D672" t="str">
            <v>Fundación sinapsis vital</v>
          </cell>
          <cell r="E672" t="str">
            <v>900497719-4</v>
          </cell>
          <cell r="F672" t="str">
            <v>Manuel Ricardo Rodriguez Carmona</v>
          </cell>
          <cell r="G672" t="str">
            <v>-</v>
          </cell>
          <cell r="H672" t="str">
            <v>Corregimiento la Florida - Finca Cataluña sede María Julia Toro De Mejía</v>
          </cell>
          <cell r="I672" t="str">
            <v>Pereira</v>
          </cell>
          <cell r="J672" t="str">
            <v>Pereira</v>
          </cell>
          <cell r="K672">
            <v>2531109</v>
          </cell>
          <cell r="L672" t="str">
            <v>3165307274
3128413828</v>
          </cell>
          <cell r="M672" t="str">
            <v>sinapsisvitalmariajuliadmp@gmail.com</v>
          </cell>
          <cell r="N672" t="str">
            <v>SRD</v>
          </cell>
          <cell r="O672" t="str">
            <v>Internado</v>
          </cell>
          <cell r="P672"/>
          <cell r="Q672" t="str">
            <v>Discapacidad</v>
          </cell>
          <cell r="R672" t="str">
            <v>Mental psicosocial</v>
          </cell>
          <cell r="S672" t="str">
            <v>66-26-2019-190</v>
          </cell>
          <cell r="T672">
            <v>47</v>
          </cell>
          <cell r="U672"/>
          <cell r="V672"/>
          <cell r="W672"/>
          <cell r="X672"/>
          <cell r="Y672" t="str">
            <v>Monica Beatriz Rubio Mora</v>
          </cell>
        </row>
        <row r="673">
          <cell r="B673" t="str">
            <v>66-158-672</v>
          </cell>
          <cell r="C673" t="str">
            <v>Risaralda</v>
          </cell>
          <cell r="D673" t="str">
            <v>Fundación nuestro hogar</v>
          </cell>
          <cell r="E673" t="str">
            <v>800127958-9</v>
          </cell>
          <cell r="F673" t="str">
            <v>Gladis Jaramillo Ramos</v>
          </cell>
          <cell r="G673" t="str">
            <v>-</v>
          </cell>
          <cell r="H673" t="str">
            <v>Carrera 11 Bis No. 2-46 Barrio Popular Modelo</v>
          </cell>
          <cell r="I673" t="str">
            <v>Pereira</v>
          </cell>
          <cell r="J673" t="str">
            <v>Pereira</v>
          </cell>
          <cell r="K673">
            <v>3312768</v>
          </cell>
          <cell r="L673">
            <v>3148141483</v>
          </cell>
          <cell r="M673" t="str">
            <v>fnuestrohogar@yahoo.es</v>
          </cell>
          <cell r="N673" t="str">
            <v>SRD</v>
          </cell>
          <cell r="O673" t="str">
            <v>Internado</v>
          </cell>
          <cell r="P673"/>
          <cell r="Q673" t="str">
            <v>Vulneración</v>
          </cell>
          <cell r="R673"/>
          <cell r="S673" t="str">
            <v>66-26-2019-191</v>
          </cell>
          <cell r="T673">
            <v>20</v>
          </cell>
          <cell r="U673"/>
          <cell r="V673">
            <v>43815</v>
          </cell>
          <cell r="W673">
            <v>44135</v>
          </cell>
          <cell r="X673">
            <v>296093670</v>
          </cell>
          <cell r="Y673" t="str">
            <v>Maria Teresa Quintero Jaramillo</v>
          </cell>
        </row>
        <row r="674">
          <cell r="B674" t="str">
            <v>66-20-673</v>
          </cell>
          <cell r="C674" t="str">
            <v>Risaralda</v>
          </cell>
          <cell r="D674" t="str">
            <v>Asociación mundos hermanos ONG</v>
          </cell>
          <cell r="E674" t="str">
            <v>800251628-3</v>
          </cell>
          <cell r="F674" t="str">
            <v>Diana Patricia González Cardona</v>
          </cell>
          <cell r="G674" t="str">
            <v>-</v>
          </cell>
          <cell r="H674" t="str">
            <v>Carrera 3 No. 18-19</v>
          </cell>
          <cell r="I674" t="str">
            <v>Pereira</v>
          </cell>
          <cell r="J674" t="str">
            <v>Pereira</v>
          </cell>
          <cell r="K674">
            <v>3296989</v>
          </cell>
          <cell r="L674">
            <v>3218007834</v>
          </cell>
          <cell r="M674" t="str">
            <v>direccion@mundoshermanos.org</v>
          </cell>
          <cell r="N674" t="str">
            <v>SRD</v>
          </cell>
          <cell r="O674" t="str">
            <v>Internado</v>
          </cell>
          <cell r="P674"/>
          <cell r="Q674" t="str">
            <v>Vida Independiente</v>
          </cell>
          <cell r="R674"/>
          <cell r="S674" t="str">
            <v>66-26-2019-192</v>
          </cell>
          <cell r="T674">
            <v>13</v>
          </cell>
          <cell r="U674"/>
          <cell r="V674">
            <v>43815</v>
          </cell>
          <cell r="W674">
            <v>44135</v>
          </cell>
          <cell r="X674">
            <v>666210758</v>
          </cell>
          <cell r="Y674" t="str">
            <v>Maria Teresa Quintero Jaramillo</v>
          </cell>
        </row>
        <row r="675">
          <cell r="B675" t="str">
            <v>66-20-674</v>
          </cell>
          <cell r="C675" t="str">
            <v>Risaralda</v>
          </cell>
          <cell r="D675" t="str">
            <v>Asociación mundos hermanos ONG</v>
          </cell>
          <cell r="E675" t="str">
            <v>800251628-3</v>
          </cell>
          <cell r="F675" t="str">
            <v>Diana Patricia González Cardona</v>
          </cell>
          <cell r="G675" t="str">
            <v>-</v>
          </cell>
          <cell r="H675" t="str">
            <v>Carrera 4 No. 17-27</v>
          </cell>
          <cell r="I675" t="str">
            <v>Pereira</v>
          </cell>
          <cell r="J675" t="str">
            <v>Pereira</v>
          </cell>
          <cell r="K675">
            <v>3158674</v>
          </cell>
          <cell r="L675">
            <v>3218007834</v>
          </cell>
          <cell r="M675" t="str">
            <v>direccion@mundoshermanos.org</v>
          </cell>
          <cell r="N675" t="str">
            <v>SRD</v>
          </cell>
          <cell r="O675" t="str">
            <v>Internado</v>
          </cell>
          <cell r="P675"/>
          <cell r="Q675" t="str">
            <v>Vida Independiente</v>
          </cell>
          <cell r="R675"/>
          <cell r="S675" t="str">
            <v>66-26-2019-192</v>
          </cell>
          <cell r="T675">
            <v>32</v>
          </cell>
          <cell r="U675"/>
          <cell r="V675"/>
          <cell r="W675"/>
          <cell r="X675"/>
          <cell r="Y675" t="str">
            <v>Maria Teresa Quintero Jaramillo</v>
          </cell>
        </row>
        <row r="676">
          <cell r="B676" t="str">
            <v>66-77-675</v>
          </cell>
          <cell r="C676" t="str">
            <v>Risaralda</v>
          </cell>
          <cell r="D676" t="str">
            <v>Corporación sirviendo con amor</v>
          </cell>
          <cell r="E676" t="str">
            <v>816001865-9</v>
          </cell>
          <cell r="F676" t="str">
            <v>Juanita Gallego Florez</v>
          </cell>
          <cell r="G676" t="str">
            <v>-</v>
          </cell>
          <cell r="H676" t="str">
            <v>Calle 20 No. 3-25</v>
          </cell>
          <cell r="I676" t="str">
            <v>Pereira</v>
          </cell>
          <cell r="J676" t="str">
            <v>Pereira</v>
          </cell>
          <cell r="K676">
            <v>3243200</v>
          </cell>
          <cell r="L676">
            <v>3104644361</v>
          </cell>
          <cell r="M676" t="str">
            <v>corporacionsirviendoconamor@hotmail.es</v>
          </cell>
          <cell r="N676" t="str">
            <v>SRD</v>
          </cell>
          <cell r="O676" t="str">
            <v>Casa hogar</v>
          </cell>
          <cell r="P676"/>
          <cell r="Q676" t="str">
            <v>Vulneración</v>
          </cell>
          <cell r="R676"/>
          <cell r="S676" t="str">
            <v>66-26-2019-195</v>
          </cell>
          <cell r="T676">
            <v>12</v>
          </cell>
          <cell r="U676"/>
          <cell r="V676">
            <v>43815</v>
          </cell>
          <cell r="W676">
            <v>44135</v>
          </cell>
          <cell r="X676">
            <v>132788172</v>
          </cell>
          <cell r="Y676" t="str">
            <v>Maria Teresa Quintero Jaramillo</v>
          </cell>
        </row>
        <row r="677">
          <cell r="B677" t="str">
            <v>66-132-676</v>
          </cell>
          <cell r="C677" t="str">
            <v>Risaralda</v>
          </cell>
          <cell r="D677" t="str">
            <v>Fundación hogares Claret</v>
          </cell>
          <cell r="E677" t="str">
            <v>800098983-8</v>
          </cell>
          <cell r="F677" t="str">
            <v>Ana Milena Trujillo</v>
          </cell>
          <cell r="G677" t="str">
            <v>Fé Y Esperanza</v>
          </cell>
          <cell r="H677" t="str">
            <v>Carrera 8 No. 25-54</v>
          </cell>
          <cell r="I677" t="str">
            <v>Pereira</v>
          </cell>
          <cell r="J677" t="str">
            <v>Pereira</v>
          </cell>
          <cell r="K677" t="str">
            <v>3344400 - 3172111 Ext 3</v>
          </cell>
          <cell r="L677">
            <v>3225727023</v>
          </cell>
          <cell r="M677" t="str">
            <v>paola.lopez@fundacionhogaresclaret.org</v>
          </cell>
          <cell r="N677" t="str">
            <v>SRPA</v>
          </cell>
          <cell r="O677" t="str">
            <v>Semicerrado externado</v>
          </cell>
          <cell r="P677" t="str">
            <v>Jornada completa</v>
          </cell>
          <cell r="Q677" t="str">
            <v>SRPA</v>
          </cell>
          <cell r="R677"/>
          <cell r="S677" t="str">
            <v>66-26-2018-189</v>
          </cell>
          <cell r="T677">
            <v>65</v>
          </cell>
          <cell r="U677"/>
          <cell r="V677">
            <v>43815</v>
          </cell>
          <cell r="W677">
            <v>44135</v>
          </cell>
          <cell r="X677">
            <v>635350463</v>
          </cell>
          <cell r="Y677" t="str">
            <v>Frei Eduardo Barajas Delgado</v>
          </cell>
        </row>
        <row r="678">
          <cell r="B678" t="str">
            <v>66-208-677</v>
          </cell>
          <cell r="C678" t="str">
            <v>Risaralda</v>
          </cell>
          <cell r="D678" t="str">
            <v>Hogar del niño de la calle - Esta es mi casa</v>
          </cell>
          <cell r="E678" t="str">
            <v>891411093-1</v>
          </cell>
          <cell r="F678" t="str">
            <v>Omar De Jesus Ramirez Romero</v>
          </cell>
          <cell r="G678" t="str">
            <v>Esta Es Mi Casa</v>
          </cell>
          <cell r="H678" t="str">
            <v>Calle 14 No. 5-20</v>
          </cell>
          <cell r="I678" t="str">
            <v>Pereira</v>
          </cell>
          <cell r="J678" t="str">
            <v>Pereira</v>
          </cell>
          <cell r="K678">
            <v>3351182</v>
          </cell>
          <cell r="L678">
            <v>3186937835</v>
          </cell>
          <cell r="M678" t="str">
            <v>geradoluis2009@gmail.com</v>
          </cell>
          <cell r="N678" t="str">
            <v>SRPA</v>
          </cell>
          <cell r="O678" t="str">
            <v>Centro transitorio</v>
          </cell>
          <cell r="P678"/>
          <cell r="Q678" t="str">
            <v>SRPA</v>
          </cell>
          <cell r="R678"/>
          <cell r="S678" t="str">
            <v>66-26-2019-193</v>
          </cell>
          <cell r="T678">
            <v>6</v>
          </cell>
          <cell r="U678"/>
          <cell r="V678">
            <v>43815</v>
          </cell>
          <cell r="W678">
            <v>44135</v>
          </cell>
          <cell r="X678">
            <v>121902870</v>
          </cell>
          <cell r="Y678" t="str">
            <v>Frei Eduardo Barajas Delgado</v>
          </cell>
        </row>
        <row r="679">
          <cell r="B679" t="str">
            <v>66-132-678</v>
          </cell>
          <cell r="C679" t="str">
            <v>Risaralda</v>
          </cell>
          <cell r="D679" t="str">
            <v>Fundación hogares Claret</v>
          </cell>
          <cell r="E679" t="str">
            <v>800098983-8</v>
          </cell>
          <cell r="F679" t="str">
            <v>Ana Milena Trujillo</v>
          </cell>
          <cell r="G679" t="str">
            <v>Créeme</v>
          </cell>
          <cell r="H679" t="str">
            <v>Vereda La Siria Corregimiento Combia</v>
          </cell>
          <cell r="I679" t="str">
            <v>Pereira</v>
          </cell>
          <cell r="J679" t="str">
            <v>Pereira</v>
          </cell>
          <cell r="K679">
            <v>3329161</v>
          </cell>
          <cell r="L679" t="str">
            <v>3213575331 - 3156331970 - 3104331206</v>
          </cell>
          <cell r="M679" t="str">
            <v>pitersonperez1987@hotmail.com</v>
          </cell>
          <cell r="N679" t="str">
            <v>SRPA</v>
          </cell>
          <cell r="O679" t="str">
            <v>Centro de atención especializada</v>
          </cell>
          <cell r="P679"/>
          <cell r="Q679" t="str">
            <v>SRPA</v>
          </cell>
          <cell r="R679"/>
          <cell r="S679" t="str">
            <v>66-26-2019-194</v>
          </cell>
          <cell r="T679">
            <v>111</v>
          </cell>
          <cell r="U679"/>
          <cell r="V679">
            <v>43815</v>
          </cell>
          <cell r="W679">
            <v>44135</v>
          </cell>
          <cell r="X679">
            <v>2843309007</v>
          </cell>
          <cell r="Y679" t="str">
            <v>Diana Milena Sanchez Palacio</v>
          </cell>
        </row>
        <row r="680">
          <cell r="B680" t="str">
            <v>66-132-679</v>
          </cell>
          <cell r="C680" t="str">
            <v>Risaralda</v>
          </cell>
          <cell r="D680" t="str">
            <v>Fundación hogares Claret</v>
          </cell>
          <cell r="E680" t="str">
            <v>800098983-8</v>
          </cell>
          <cell r="F680" t="str">
            <v>Ana Milena Trujillo</v>
          </cell>
          <cell r="G680" t="str">
            <v>Créeme</v>
          </cell>
          <cell r="H680" t="str">
            <v>Vereda La Siria Corregimiento Combia</v>
          </cell>
          <cell r="I680" t="str">
            <v>Pereira</v>
          </cell>
          <cell r="J680" t="str">
            <v>Pereira</v>
          </cell>
          <cell r="K680">
            <v>3329161</v>
          </cell>
          <cell r="L680" t="str">
            <v>3213575331 - 3156331970 - 3104331206</v>
          </cell>
          <cell r="M680" t="str">
            <v>pitersonperez1987@hotmail.com</v>
          </cell>
          <cell r="N680" t="str">
            <v>SRPA</v>
          </cell>
          <cell r="O680" t="str">
            <v>Centro de internamiento preventivo</v>
          </cell>
          <cell r="P680"/>
          <cell r="Q680" t="str">
            <v>SRPA</v>
          </cell>
          <cell r="R680"/>
          <cell r="S680" t="str">
            <v>66-26-2019-194</v>
          </cell>
          <cell r="T680">
            <v>19</v>
          </cell>
          <cell r="U680"/>
          <cell r="V680"/>
          <cell r="W680"/>
          <cell r="X680"/>
          <cell r="Y680" t="str">
            <v>Diana Milena Sanchez Palacio</v>
          </cell>
        </row>
        <row r="681">
          <cell r="B681" t="str">
            <v>66-132-680</v>
          </cell>
          <cell r="C681" t="str">
            <v>Risaralda</v>
          </cell>
          <cell r="D681" t="str">
            <v>Fundación hogares Claret</v>
          </cell>
          <cell r="E681" t="str">
            <v>800098983-8</v>
          </cell>
          <cell r="F681" t="str">
            <v>Ana Milena Trujillo</v>
          </cell>
          <cell r="G681" t="str">
            <v>Vientos De Cambio</v>
          </cell>
          <cell r="H681" t="str">
            <v>Kilometro 7 Vereda Guacari Vía Pereira Armenia</v>
          </cell>
          <cell r="I681" t="str">
            <v>Pereira</v>
          </cell>
          <cell r="J681" t="str">
            <v>Pereira</v>
          </cell>
          <cell r="K681" t="str">
            <v>3172111 Ext.1 y 2 - 3327830 - 3327832 - 3327738</v>
          </cell>
          <cell r="L681" t="str">
            <v>3162062307 - 3136597583</v>
          </cell>
          <cell r="M681" t="str">
            <v>julian.suarez@fundacionhogaresclaret.org</v>
          </cell>
          <cell r="N681" t="str">
            <v>SRPA</v>
          </cell>
          <cell r="O681" t="str">
            <v>Semicerrado internado</v>
          </cell>
          <cell r="P681"/>
          <cell r="Q681" t="str">
            <v>SRPA</v>
          </cell>
          <cell r="R681"/>
          <cell r="S681" t="str">
            <v>66-26-2019-196</v>
          </cell>
          <cell r="T681">
            <v>20</v>
          </cell>
          <cell r="U681"/>
          <cell r="V681">
            <v>43815</v>
          </cell>
          <cell r="W681">
            <v>44135</v>
          </cell>
          <cell r="X681">
            <v>344751710</v>
          </cell>
          <cell r="Y681" t="str">
            <v>Diana Milena Sanchez Palacio</v>
          </cell>
        </row>
        <row r="682">
          <cell r="B682" t="str">
            <v>66-132-681</v>
          </cell>
          <cell r="C682" t="str">
            <v>Risaralda</v>
          </cell>
          <cell r="D682" t="str">
            <v>Fundación hogares Claret</v>
          </cell>
          <cell r="E682" t="str">
            <v>800098983-8</v>
          </cell>
          <cell r="F682" t="str">
            <v>Ana Milena Trujillo</v>
          </cell>
          <cell r="G682" t="str">
            <v>Génesis</v>
          </cell>
          <cell r="H682" t="str">
            <v>Carrera 11 Bis No. 2-10 Barrio Popular Modelo</v>
          </cell>
          <cell r="I682" t="str">
            <v>Pereira</v>
          </cell>
          <cell r="J682" t="str">
            <v>Pereira</v>
          </cell>
          <cell r="K682" t="str">
            <v>3172111 Ext. 4
3110698
3110733
3110878</v>
          </cell>
          <cell r="L682">
            <v>3216085432</v>
          </cell>
          <cell r="M682" t="str">
            <v>lina.garcia@fundacionhogaresclaret.org</v>
          </cell>
          <cell r="N682" t="str">
            <v>SRPA</v>
          </cell>
          <cell r="O682" t="str">
            <v>Semicerrado externado</v>
          </cell>
          <cell r="P682" t="str">
            <v>Media jornada</v>
          </cell>
          <cell r="Q682" t="str">
            <v>SRPA</v>
          </cell>
          <cell r="R682"/>
          <cell r="S682" t="str">
            <v>66-26-2019-197</v>
          </cell>
          <cell r="T682">
            <v>45</v>
          </cell>
          <cell r="U682"/>
          <cell r="V682">
            <v>43815</v>
          </cell>
          <cell r="W682">
            <v>44135</v>
          </cell>
          <cell r="X682">
            <v>259515630</v>
          </cell>
          <cell r="Y682" t="str">
            <v>Frei Eduardo Barajas Delgado</v>
          </cell>
        </row>
        <row r="683">
          <cell r="B683" t="str">
            <v>66-132-682</v>
          </cell>
          <cell r="C683" t="str">
            <v>Risaralda</v>
          </cell>
          <cell r="D683" t="str">
            <v>Fundación hogares Claret</v>
          </cell>
          <cell r="E683" t="str">
            <v>800098983-8</v>
          </cell>
          <cell r="F683" t="str">
            <v>Ana Milena Trujillo</v>
          </cell>
          <cell r="G683" t="str">
            <v>Génesis</v>
          </cell>
          <cell r="H683" t="str">
            <v>Carrera 11 Bis No. 2-10 Barrio Popular Modelo</v>
          </cell>
          <cell r="I683" t="str">
            <v>Pereira</v>
          </cell>
          <cell r="J683" t="str">
            <v>Pereira</v>
          </cell>
          <cell r="K683" t="str">
            <v>3172111 Ext. 4
3110698
3110733
3110878</v>
          </cell>
          <cell r="L683">
            <v>3216085432</v>
          </cell>
          <cell r="M683" t="str">
            <v>lina.garcia@fundacionhogaresclaret.org</v>
          </cell>
          <cell r="N683" t="str">
            <v>SRPA</v>
          </cell>
          <cell r="O683" t="str">
            <v>Libertad vigilada – asistida</v>
          </cell>
          <cell r="P683"/>
          <cell r="Q683" t="str">
            <v>SRPA</v>
          </cell>
          <cell r="R683"/>
          <cell r="S683" t="str">
            <v>66-26-2019-197</v>
          </cell>
          <cell r="T683">
            <v>45</v>
          </cell>
          <cell r="U683"/>
          <cell r="V683"/>
          <cell r="W683"/>
          <cell r="X683">
            <v>215256578</v>
          </cell>
          <cell r="Y683" t="str">
            <v>Frei Eduardo Barajas Delgado</v>
          </cell>
        </row>
        <row r="684">
          <cell r="B684" t="str">
            <v>66-132-683</v>
          </cell>
          <cell r="C684" t="str">
            <v>Risaralda</v>
          </cell>
          <cell r="D684" t="str">
            <v>Fundación hogares Claret</v>
          </cell>
          <cell r="E684" t="str">
            <v>800098983-8</v>
          </cell>
          <cell r="F684" t="str">
            <v>Ana Milena Trujillo</v>
          </cell>
          <cell r="G684" t="str">
            <v>Génesis</v>
          </cell>
          <cell r="H684" t="str">
            <v>Carrera 11 Bis No. 2-10 Barrio Popular Modelo</v>
          </cell>
          <cell r="I684" t="str">
            <v>Pereira</v>
          </cell>
          <cell r="J684" t="str">
            <v>Pereira</v>
          </cell>
          <cell r="K684" t="str">
            <v>3172111 Ext. 4
3110698
3110733
3110878</v>
          </cell>
          <cell r="L684">
            <v>3216085432</v>
          </cell>
          <cell r="M684" t="str">
            <v>lina.garcia@fundacionhogaresclaret.org</v>
          </cell>
          <cell r="N684" t="str">
            <v>SRPA</v>
          </cell>
          <cell r="O684" t="str">
            <v xml:space="preserve">Apoyo postinstitucional – SRPA </v>
          </cell>
          <cell r="P684"/>
          <cell r="Q684" t="str">
            <v>SRPA</v>
          </cell>
          <cell r="R684"/>
          <cell r="S684" t="str">
            <v>66-26-2019-197</v>
          </cell>
          <cell r="T684">
            <v>52</v>
          </cell>
          <cell r="U684"/>
          <cell r="V684"/>
          <cell r="W684"/>
          <cell r="X684">
            <v>196954940</v>
          </cell>
          <cell r="Y684" t="str">
            <v>Frei Eduardo Barajas Delgado</v>
          </cell>
        </row>
        <row r="685">
          <cell r="B685" t="str">
            <v>66-132-684</v>
          </cell>
          <cell r="C685" t="str">
            <v>Risaralda</v>
          </cell>
          <cell r="D685" t="str">
            <v>Fundación hogares Claret</v>
          </cell>
          <cell r="E685" t="str">
            <v>800098983-8</v>
          </cell>
          <cell r="F685" t="str">
            <v>Ana Milena Trujillo</v>
          </cell>
          <cell r="G685" t="str">
            <v>Génesis</v>
          </cell>
          <cell r="H685" t="str">
            <v>Carrera 11 Bis No. 2-10 Barrio Popular Modelo</v>
          </cell>
          <cell r="I685" t="str">
            <v>Pereira</v>
          </cell>
          <cell r="J685" t="str">
            <v>Pereira</v>
          </cell>
          <cell r="K685" t="str">
            <v>3172111 Ext. 4
3110698
3110733
3110878</v>
          </cell>
          <cell r="L685">
            <v>3216085432</v>
          </cell>
          <cell r="M685" t="str">
            <v>lina.garcia@fundacionhogaresclaret.org</v>
          </cell>
          <cell r="N685" t="str">
            <v>SRPA</v>
          </cell>
          <cell r="O685" t="str">
            <v>Prestación de servicios sociales a la comunidad</v>
          </cell>
          <cell r="P685"/>
          <cell r="Q685" t="str">
            <v>SRPA</v>
          </cell>
          <cell r="R685"/>
          <cell r="S685" t="str">
            <v>66-26-2019-197</v>
          </cell>
          <cell r="T685">
            <v>13</v>
          </cell>
          <cell r="U685"/>
          <cell r="V685"/>
          <cell r="W685"/>
          <cell r="X685">
            <v>42832894</v>
          </cell>
          <cell r="Y685" t="str">
            <v>Frei Eduardo Barajas Delgado</v>
          </cell>
        </row>
        <row r="686">
          <cell r="B686" t="str">
            <v>66-132-685</v>
          </cell>
          <cell r="C686" t="str">
            <v>Risaralda</v>
          </cell>
          <cell r="D686" t="str">
            <v>Fundación hogares Claret</v>
          </cell>
          <cell r="E686" t="str">
            <v>800098983-8</v>
          </cell>
          <cell r="F686" t="str">
            <v>Ana Milena Trujillo</v>
          </cell>
          <cell r="G686" t="str">
            <v>Vientos De Cambio</v>
          </cell>
          <cell r="H686" t="str">
            <v>Kilometro 7 Vereda Guacari Vía Pereira Armenia</v>
          </cell>
          <cell r="I686" t="str">
            <v>Pereira</v>
          </cell>
          <cell r="J686" t="str">
            <v>Pereira</v>
          </cell>
          <cell r="K686" t="str">
            <v>3172111 Ext.1 y 2 - 3327830 - 3327832 - 3327738</v>
          </cell>
          <cell r="L686" t="str">
            <v>3162062307 - 3136597583</v>
          </cell>
          <cell r="M686" t="str">
            <v>julian.suarez@fundacionhogaresclaret.org</v>
          </cell>
          <cell r="N686" t="str">
            <v>SRPA</v>
          </cell>
          <cell r="O686" t="str">
            <v>Internado RAJ</v>
          </cell>
          <cell r="P686"/>
          <cell r="Q686" t="str">
            <v>RAJ</v>
          </cell>
          <cell r="R686"/>
          <cell r="S686" t="str">
            <v>66-26-2019-198</v>
          </cell>
          <cell r="T686">
            <v>30</v>
          </cell>
          <cell r="U686"/>
          <cell r="V686">
            <v>43815</v>
          </cell>
          <cell r="W686">
            <v>44135</v>
          </cell>
          <cell r="X686">
            <v>507750765</v>
          </cell>
          <cell r="Y686" t="str">
            <v>Diana Milena Sanchez Palacio</v>
          </cell>
        </row>
        <row r="687">
          <cell r="B687" t="str">
            <v>88-16-686</v>
          </cell>
          <cell r="C687" t="str">
            <v>San_Andrés</v>
          </cell>
          <cell r="D687" t="str">
            <v>Asociación gotas de paz</v>
          </cell>
          <cell r="E687" t="str">
            <v>827000764-1</v>
          </cell>
          <cell r="F687" t="str">
            <v>Marcela Correal Peña</v>
          </cell>
          <cell r="G687" t="str">
            <v>-</v>
          </cell>
          <cell r="H687" t="str">
            <v>Avenida Colombia</v>
          </cell>
          <cell r="I687" t="str">
            <v>San Andrés</v>
          </cell>
          <cell r="J687" t="str">
            <v>Los Almendros</v>
          </cell>
          <cell r="K687">
            <v>5120390</v>
          </cell>
          <cell r="L687">
            <v>3157700134</v>
          </cell>
          <cell r="M687" t="str">
            <v>gotasdepaz5@hotmail.com</v>
          </cell>
          <cell r="N687" t="str">
            <v>SRD</v>
          </cell>
          <cell r="O687" t="str">
            <v>Intervención de apoyo - Apoyo psicosocial</v>
          </cell>
          <cell r="P687"/>
          <cell r="Q687" t="str">
            <v>Vulneración</v>
          </cell>
          <cell r="R687"/>
          <cell r="S687">
            <v>82</v>
          </cell>
          <cell r="T687">
            <v>40</v>
          </cell>
          <cell r="U687"/>
          <cell r="V687">
            <v>43816</v>
          </cell>
          <cell r="W687">
            <v>44135</v>
          </cell>
          <cell r="X687">
            <v>140710320</v>
          </cell>
          <cell r="Y687" t="str">
            <v>Dwan Hudgson Rodriguez</v>
          </cell>
        </row>
        <row r="688">
          <cell r="B688" t="str">
            <v>88-232-687</v>
          </cell>
          <cell r="C688" t="str">
            <v>San_Andrés</v>
          </cell>
          <cell r="D688" t="str">
            <v>Parroquia nuestra señora de los dolores</v>
          </cell>
          <cell r="E688" t="str">
            <v>827000764-9</v>
          </cell>
          <cell r="F688" t="str">
            <v>Benito Hufington Archbold</v>
          </cell>
          <cell r="G688" t="str">
            <v>Martin Taylor</v>
          </cell>
          <cell r="H688" t="str">
            <v>La Florida</v>
          </cell>
          <cell r="I688" t="str">
            <v>Providencia</v>
          </cell>
          <cell r="J688" t="str">
            <v>Los Almendros</v>
          </cell>
          <cell r="K688">
            <v>5148696</v>
          </cell>
          <cell r="L688">
            <v>3166916657</v>
          </cell>
          <cell r="M688" t="str">
            <v>Centrojuvenilp.martintaylor@gmail.com</v>
          </cell>
          <cell r="N688" t="str">
            <v>SRD</v>
          </cell>
          <cell r="O688" t="str">
            <v>Intervención de apoyo - Apoyo psicosocial</v>
          </cell>
          <cell r="P688"/>
          <cell r="Q688" t="str">
            <v>Vulneración</v>
          </cell>
          <cell r="R688"/>
          <cell r="S688">
            <v>83</v>
          </cell>
          <cell r="T688">
            <v>35</v>
          </cell>
          <cell r="U688"/>
          <cell r="V688">
            <v>43815</v>
          </cell>
          <cell r="W688">
            <v>44135</v>
          </cell>
          <cell r="X688">
            <v>123121530</v>
          </cell>
          <cell r="Y688" t="str">
            <v>Dwan Hudgson Rodriguez</v>
          </cell>
        </row>
        <row r="689">
          <cell r="B689" t="str">
            <v>88-235-688</v>
          </cell>
          <cell r="C689" t="str">
            <v>San_Andrés</v>
          </cell>
          <cell r="D689" t="str">
            <v>Parroquia santa María estrella del mar</v>
          </cell>
          <cell r="E689" t="str">
            <v>827000736-2</v>
          </cell>
          <cell r="F689" t="str">
            <v>Jose Archbold Archbold</v>
          </cell>
          <cell r="G689" t="str">
            <v>Salon parroquial</v>
          </cell>
          <cell r="H689" t="str">
            <v>San Luis</v>
          </cell>
          <cell r="I689" t="str">
            <v>San Andrés</v>
          </cell>
          <cell r="J689" t="str">
            <v>Los Almendros</v>
          </cell>
          <cell r="K689">
            <v>5132180</v>
          </cell>
          <cell r="L689">
            <v>3157707001</v>
          </cell>
          <cell r="M689" t="str">
            <v>Estrelladelmarparroquia@hotmail.com</v>
          </cell>
          <cell r="N689" t="str">
            <v>SRD</v>
          </cell>
          <cell r="O689" t="str">
            <v>Intervención de apoyo - Apoyo psicosocial</v>
          </cell>
          <cell r="P689"/>
          <cell r="Q689" t="str">
            <v>Vulneración</v>
          </cell>
          <cell r="R689"/>
          <cell r="S689">
            <v>84</v>
          </cell>
          <cell r="T689">
            <v>25</v>
          </cell>
          <cell r="U689"/>
          <cell r="V689">
            <v>43815</v>
          </cell>
          <cell r="W689">
            <v>44135</v>
          </cell>
          <cell r="X689">
            <v>87943950</v>
          </cell>
          <cell r="Y689" t="str">
            <v>Dwan Hudgson Rodriguez</v>
          </cell>
        </row>
        <row r="690">
          <cell r="B690" t="str">
            <v>88-16-689</v>
          </cell>
          <cell r="C690" t="str">
            <v>San_Andrés</v>
          </cell>
          <cell r="D690" t="str">
            <v>Asociación gotas de paz</v>
          </cell>
          <cell r="E690" t="str">
            <v>827000764-1</v>
          </cell>
          <cell r="F690" t="str">
            <v>Marcela Correal Peña</v>
          </cell>
          <cell r="G690" t="str">
            <v>-</v>
          </cell>
          <cell r="H690" t="str">
            <v>Avenida Colombia</v>
          </cell>
          <cell r="I690" t="str">
            <v>San Andrés</v>
          </cell>
          <cell r="J690" t="str">
            <v>Los Almendros</v>
          </cell>
          <cell r="K690">
            <v>5120390</v>
          </cell>
          <cell r="L690">
            <v>3157700134</v>
          </cell>
          <cell r="M690" t="str">
            <v>gotasdepaz5@hotmail.com</v>
          </cell>
          <cell r="N690" t="str">
            <v>SRPA</v>
          </cell>
          <cell r="O690" t="str">
            <v>Intervención de Apoyo RAJ</v>
          </cell>
          <cell r="P690"/>
          <cell r="Q690" t="str">
            <v>RAJ</v>
          </cell>
          <cell r="R690"/>
          <cell r="S690">
            <v>85</v>
          </cell>
          <cell r="T690">
            <v>5</v>
          </cell>
          <cell r="U690"/>
          <cell r="V690">
            <v>43815</v>
          </cell>
          <cell r="W690">
            <v>44135</v>
          </cell>
          <cell r="X690">
            <v>18279738</v>
          </cell>
          <cell r="Y690" t="str">
            <v>Dwan Hudgson Rodriguez</v>
          </cell>
        </row>
        <row r="691">
          <cell r="B691" t="str">
            <v>88-16-690</v>
          </cell>
          <cell r="C691" t="str">
            <v>San_Andrés</v>
          </cell>
          <cell r="D691" t="str">
            <v>Asociación gotas de paz</v>
          </cell>
          <cell r="E691" t="str">
            <v>827000764-1</v>
          </cell>
          <cell r="F691" t="str">
            <v>Marcela Correal Peña</v>
          </cell>
          <cell r="G691" t="str">
            <v>-</v>
          </cell>
          <cell r="H691" t="str">
            <v>Avenida Colombia</v>
          </cell>
          <cell r="I691" t="str">
            <v>San Andrés</v>
          </cell>
          <cell r="J691" t="str">
            <v>Los Almendros</v>
          </cell>
          <cell r="K691">
            <v>5120390</v>
          </cell>
          <cell r="L691">
            <v>3157700134</v>
          </cell>
          <cell r="M691" t="str">
            <v>gotasdepaz5@hotmail.com</v>
          </cell>
          <cell r="N691" t="str">
            <v>SRPA</v>
          </cell>
          <cell r="O691" t="str">
            <v>Externado RAJ</v>
          </cell>
          <cell r="P691" t="str">
            <v>Media Jornada</v>
          </cell>
          <cell r="Q691" t="str">
            <v>RAJ</v>
          </cell>
          <cell r="R691"/>
          <cell r="S691">
            <v>85</v>
          </cell>
          <cell r="T691">
            <v>3</v>
          </cell>
          <cell r="U691"/>
          <cell r="V691"/>
          <cell r="W691"/>
          <cell r="X691">
            <v>16987332</v>
          </cell>
          <cell r="Y691" t="str">
            <v>Dwan Hudgson Rodriguez</v>
          </cell>
        </row>
        <row r="692">
          <cell r="B692" t="str">
            <v>88-16-691</v>
          </cell>
          <cell r="C692" t="str">
            <v>San_Andrés</v>
          </cell>
          <cell r="D692" t="str">
            <v>Asociación gotas de paz</v>
          </cell>
          <cell r="E692" t="str">
            <v>827000764-1</v>
          </cell>
          <cell r="F692" t="str">
            <v>Marcela Correal Peña</v>
          </cell>
          <cell r="G692" t="str">
            <v>-</v>
          </cell>
          <cell r="H692" t="str">
            <v>Avenida Colombia</v>
          </cell>
          <cell r="I692" t="str">
            <v>San Andrés</v>
          </cell>
          <cell r="J692" t="str">
            <v>Los Almendros</v>
          </cell>
          <cell r="K692">
            <v>5120390</v>
          </cell>
          <cell r="L692">
            <v>3157700134</v>
          </cell>
          <cell r="M692" t="str">
            <v>gotasdepaz5@hotmail.com</v>
          </cell>
          <cell r="N692" t="str">
            <v>SRPA</v>
          </cell>
          <cell r="O692" t="str">
            <v>Semicerrado Externado</v>
          </cell>
          <cell r="P692" t="str">
            <v>Media Jornada</v>
          </cell>
          <cell r="Q692" t="str">
            <v>SRPA</v>
          </cell>
          <cell r="R692"/>
          <cell r="S692">
            <v>86</v>
          </cell>
          <cell r="T692">
            <v>5</v>
          </cell>
          <cell r="U692"/>
          <cell r="V692">
            <v>43815</v>
          </cell>
          <cell r="W692">
            <v>44135</v>
          </cell>
          <cell r="X692">
            <v>28835070</v>
          </cell>
          <cell r="Y692" t="str">
            <v>Dwan Hudgson Rodriguez</v>
          </cell>
        </row>
        <row r="693">
          <cell r="B693" t="str">
            <v>88-16-692</v>
          </cell>
          <cell r="C693" t="str">
            <v>San_Andrés</v>
          </cell>
          <cell r="D693" t="str">
            <v>Asociación gotas de paz</v>
          </cell>
          <cell r="E693" t="str">
            <v>827000764-1</v>
          </cell>
          <cell r="F693" t="str">
            <v>Marcela Correal Peña</v>
          </cell>
          <cell r="G693" t="str">
            <v>-</v>
          </cell>
          <cell r="H693" t="str">
            <v>Avenida Colombia</v>
          </cell>
          <cell r="I693" t="str">
            <v>San Andrés</v>
          </cell>
          <cell r="J693" t="str">
            <v>Los Almendros</v>
          </cell>
          <cell r="K693">
            <v>5120390</v>
          </cell>
          <cell r="L693">
            <v>3157700134</v>
          </cell>
          <cell r="M693" t="str">
            <v>gotasdepaz5@hotmail.com</v>
          </cell>
          <cell r="N693" t="str">
            <v>SRPA</v>
          </cell>
          <cell r="O693" t="str">
            <v>Libertad Vigilada – Asistida</v>
          </cell>
          <cell r="P693"/>
          <cell r="Q693" t="str">
            <v>SRPA</v>
          </cell>
          <cell r="R693"/>
          <cell r="S693">
            <v>87</v>
          </cell>
          <cell r="T693">
            <v>9</v>
          </cell>
          <cell r="U693"/>
          <cell r="V693">
            <v>43815</v>
          </cell>
          <cell r="W693">
            <v>44135</v>
          </cell>
          <cell r="X693">
            <v>43051316</v>
          </cell>
          <cell r="Y693" t="str">
            <v>Dwan Hudgson Rodriguez</v>
          </cell>
        </row>
        <row r="694">
          <cell r="B694" t="str">
            <v>88-16-693</v>
          </cell>
          <cell r="C694" t="str">
            <v>San_Andrés</v>
          </cell>
          <cell r="D694" t="str">
            <v>Asociación gotas de paz</v>
          </cell>
          <cell r="E694" t="str">
            <v>827000764-1</v>
          </cell>
          <cell r="F694" t="str">
            <v>Marcela Correal Peña</v>
          </cell>
          <cell r="G694" t="str">
            <v>-</v>
          </cell>
          <cell r="H694" t="str">
            <v>Lever South End 1 y 2 km. 13-250</v>
          </cell>
          <cell r="I694" t="str">
            <v>San Andrés</v>
          </cell>
          <cell r="J694" t="str">
            <v>Los Almendros</v>
          </cell>
          <cell r="K694">
            <v>5120390</v>
          </cell>
          <cell r="L694">
            <v>3157700134</v>
          </cell>
          <cell r="M694" t="str">
            <v>gotasdepaz5@hotmail.com</v>
          </cell>
          <cell r="N694" t="str">
            <v>SRPA</v>
          </cell>
          <cell r="O694" t="str">
            <v>Centro De Internamiento Preventivo</v>
          </cell>
          <cell r="P694"/>
          <cell r="Q694" t="str">
            <v>SRPA</v>
          </cell>
          <cell r="R694"/>
          <cell r="S694">
            <v>88</v>
          </cell>
          <cell r="T694">
            <v>8</v>
          </cell>
          <cell r="U694"/>
          <cell r="V694">
            <v>43815</v>
          </cell>
          <cell r="W694">
            <v>44135</v>
          </cell>
          <cell r="X694">
            <v>174402380</v>
          </cell>
          <cell r="Y694" t="str">
            <v>Dwan Hudgson Rodriguez</v>
          </cell>
        </row>
        <row r="695">
          <cell r="B695" t="str">
            <v>88-16-694</v>
          </cell>
          <cell r="C695" t="str">
            <v>San_Andrés</v>
          </cell>
          <cell r="D695" t="str">
            <v>Asociación gotas de paz</v>
          </cell>
          <cell r="E695" t="str">
            <v>827000764-1</v>
          </cell>
          <cell r="F695" t="str">
            <v>Marcela Correal Peña</v>
          </cell>
          <cell r="G695" t="str">
            <v>-</v>
          </cell>
          <cell r="H695" t="str">
            <v>Lever South End 1 y 2 km. 13-250</v>
          </cell>
          <cell r="I695" t="str">
            <v>San Andrés</v>
          </cell>
          <cell r="J695" t="str">
            <v>Los Almendros</v>
          </cell>
          <cell r="K695">
            <v>5120390</v>
          </cell>
          <cell r="L695">
            <v>3157700134</v>
          </cell>
          <cell r="M695" t="str">
            <v>gotasdepaz5@hotmail.com</v>
          </cell>
          <cell r="N695" t="str">
            <v>SRPA</v>
          </cell>
          <cell r="O695" t="str">
            <v>Centro Transitorio</v>
          </cell>
          <cell r="P695"/>
          <cell r="Q695" t="str">
            <v>SRPA</v>
          </cell>
          <cell r="R695"/>
          <cell r="S695">
            <v>89</v>
          </cell>
          <cell r="T695">
            <v>2</v>
          </cell>
          <cell r="U695"/>
          <cell r="V695">
            <v>43815</v>
          </cell>
          <cell r="W695">
            <v>44135</v>
          </cell>
          <cell r="X695">
            <v>40634290</v>
          </cell>
          <cell r="Y695" t="str">
            <v>Dwan Hudgson Rodriguez</v>
          </cell>
        </row>
        <row r="696">
          <cell r="B696" t="str">
            <v>68-76-695</v>
          </cell>
          <cell r="C696" t="str">
            <v>Santander</v>
          </cell>
          <cell r="D696" t="str">
            <v>Corporación Servired</v>
          </cell>
          <cell r="E696" t="str">
            <v>900194485-5</v>
          </cell>
          <cell r="F696" t="str">
            <v>Carlos Alberto Marulanda Chica</v>
          </cell>
          <cell r="G696" t="str">
            <v>-</v>
          </cell>
          <cell r="H696" t="str">
            <v>Calle 52 No. 18-42 Barrio Colombia</v>
          </cell>
          <cell r="I696" t="str">
            <v>Barrancabermeja</v>
          </cell>
          <cell r="J696" t="str">
            <v>La Floresta</v>
          </cell>
          <cell r="K696"/>
          <cell r="L696">
            <v>3173589861</v>
          </cell>
          <cell r="M696" t="str">
            <v>corporacionservired1@hotmail.com</v>
          </cell>
          <cell r="N696" t="str">
            <v>SRD</v>
          </cell>
          <cell r="O696" t="str">
            <v>Hogar sustituto entidad</v>
          </cell>
          <cell r="P696"/>
          <cell r="Q696" t="str">
            <v>Vulneración - Discapacidad</v>
          </cell>
          <cell r="R696"/>
          <cell r="S696" t="str">
            <v>68-338-2019</v>
          </cell>
          <cell r="T696">
            <v>514</v>
          </cell>
          <cell r="U696"/>
          <cell r="V696">
            <v>43815</v>
          </cell>
          <cell r="W696">
            <v>44135</v>
          </cell>
          <cell r="X696">
            <v>8303071600.5</v>
          </cell>
          <cell r="Y696" t="str">
            <v>Fanny Diaz Mendoza</v>
          </cell>
        </row>
        <row r="697">
          <cell r="B697" t="str">
            <v>68-76-696</v>
          </cell>
          <cell r="C697" t="str">
            <v>Santander</v>
          </cell>
          <cell r="D697" t="str">
            <v>Corporación Servired</v>
          </cell>
          <cell r="E697" t="str">
            <v>900194485-5</v>
          </cell>
          <cell r="F697" t="str">
            <v>Carlos Alberto Marulanda Chica</v>
          </cell>
          <cell r="G697" t="str">
            <v>-</v>
          </cell>
          <cell r="H697" t="str">
            <v>Carrera 26 No. 33-61 Barrio Antonia Santos</v>
          </cell>
          <cell r="I697" t="str">
            <v>Bucaramanga</v>
          </cell>
          <cell r="J697" t="str">
            <v>Luis Carlos Galan - Velez - Malaga - San Gil - Socorro</v>
          </cell>
          <cell r="K697"/>
          <cell r="L697">
            <v>3173589861</v>
          </cell>
          <cell r="M697" t="str">
            <v>corporacionservired1@hotmail.com</v>
          </cell>
          <cell r="N697" t="str">
            <v>SRD</v>
          </cell>
          <cell r="O697" t="str">
            <v>Hogar sustituto entidad</v>
          </cell>
          <cell r="P697"/>
          <cell r="Q697" t="str">
            <v>Vulneración - Discapacidad</v>
          </cell>
          <cell r="R697"/>
          <cell r="S697" t="str">
            <v>68-338-2019</v>
          </cell>
          <cell r="T697"/>
          <cell r="U697"/>
          <cell r="V697"/>
          <cell r="W697"/>
          <cell r="X697"/>
          <cell r="Y697" t="str">
            <v>Fanny Diaz Mendoza</v>
          </cell>
        </row>
        <row r="698">
          <cell r="B698" t="str">
            <v>68-154-697</v>
          </cell>
          <cell r="C698" t="str">
            <v>Santander</v>
          </cell>
          <cell r="D698" t="str">
            <v>Fundación niño Jesús de Belén</v>
          </cell>
          <cell r="E698" t="str">
            <v>890203407-5</v>
          </cell>
          <cell r="F698" t="str">
            <v>Juliana Rueda Garcia</v>
          </cell>
          <cell r="G698" t="str">
            <v>-</v>
          </cell>
          <cell r="H698" t="str">
            <v>Carrera 4 No. 11-08 San Juan de Dios</v>
          </cell>
          <cell r="I698" t="str">
            <v>San Gil</v>
          </cell>
          <cell r="J698" t="str">
            <v>San Gil</v>
          </cell>
          <cell r="K698"/>
          <cell r="L698">
            <v>3122125014</v>
          </cell>
          <cell r="M698" t="str">
            <v>fundeninobelen2@hotmail.com</v>
          </cell>
          <cell r="N698" t="str">
            <v>SRD</v>
          </cell>
          <cell r="O698" t="str">
            <v>Internado</v>
          </cell>
          <cell r="P698"/>
          <cell r="Q698" t="str">
            <v>Vulneración</v>
          </cell>
          <cell r="R698"/>
          <cell r="S698" t="str">
            <v>68-339-2019</v>
          </cell>
          <cell r="T698">
            <v>58</v>
          </cell>
          <cell r="U698"/>
          <cell r="V698">
            <v>43815</v>
          </cell>
          <cell r="W698">
            <v>44135</v>
          </cell>
          <cell r="X698">
            <v>858671643</v>
          </cell>
          <cell r="Y698" t="str">
            <v>Miriam Velandia Florez</v>
          </cell>
        </row>
        <row r="699">
          <cell r="B699" t="str">
            <v>68-238-698</v>
          </cell>
          <cell r="C699" t="str">
            <v>Santander</v>
          </cell>
          <cell r="D699" t="str">
            <v>Refugio san José</v>
          </cell>
          <cell r="E699" t="str">
            <v>890201734-1</v>
          </cell>
          <cell r="F699" t="str">
            <v>Hermana Ligia Henao Olarte</v>
          </cell>
          <cell r="G699" t="str">
            <v>-</v>
          </cell>
          <cell r="H699" t="str">
            <v>Carrera 11 No. 33-14 Barrio Centro</v>
          </cell>
          <cell r="I699" t="str">
            <v>Bucaramanga</v>
          </cell>
          <cell r="J699" t="str">
            <v>Luis Carlos Galan</v>
          </cell>
          <cell r="K699">
            <v>6427389</v>
          </cell>
          <cell r="L699"/>
          <cell r="M699" t="str">
            <v>refugio-sanjose@hotmail.com</v>
          </cell>
          <cell r="N699" t="str">
            <v>SRD</v>
          </cell>
          <cell r="O699" t="str">
            <v>Internado</v>
          </cell>
          <cell r="P699"/>
          <cell r="Q699" t="str">
            <v>Vulneración</v>
          </cell>
          <cell r="R699"/>
          <cell r="S699" t="str">
            <v>68-340-2019</v>
          </cell>
          <cell r="T699">
            <v>46</v>
          </cell>
          <cell r="U699"/>
          <cell r="V699">
            <v>43815</v>
          </cell>
          <cell r="W699">
            <v>44135</v>
          </cell>
          <cell r="X699">
            <v>681015441</v>
          </cell>
          <cell r="Y699" t="str">
            <v>Fanny Diaz Mendoza</v>
          </cell>
        </row>
        <row r="700">
          <cell r="B700" t="str">
            <v>68-52-699</v>
          </cell>
          <cell r="C700" t="str">
            <v>Santander</v>
          </cell>
          <cell r="D700" t="str">
            <v>Corporación alianza para el desarrollo ambiental social y económico sostenible - CORPOADASES</v>
          </cell>
          <cell r="E700" t="str">
            <v>900274388-2</v>
          </cell>
          <cell r="F700" t="str">
            <v>Alexander Mantilla Pinto</v>
          </cell>
          <cell r="G700" t="str">
            <v>-</v>
          </cell>
          <cell r="H700" t="str">
            <v>Carrera 24 No. 103-36 Barrio Provenza</v>
          </cell>
          <cell r="I700" t="str">
            <v>Bucaramanga</v>
          </cell>
          <cell r="J700" t="str">
            <v>Luis Carlos Galan</v>
          </cell>
          <cell r="K700"/>
          <cell r="L700">
            <v>3164972861</v>
          </cell>
          <cell r="M700" t="str">
            <v>hogaressustitutos@corpoadeses.com</v>
          </cell>
          <cell r="N700" t="str">
            <v>SRD</v>
          </cell>
          <cell r="O700" t="str">
            <v>Hogar sustituto entidad</v>
          </cell>
          <cell r="P700"/>
          <cell r="Q700" t="str">
            <v>Vulneración</v>
          </cell>
          <cell r="R700"/>
          <cell r="S700" t="str">
            <v>68-341-2019</v>
          </cell>
          <cell r="T700">
            <v>57</v>
          </cell>
          <cell r="U700"/>
          <cell r="V700">
            <v>43815</v>
          </cell>
          <cell r="W700">
            <v>44135</v>
          </cell>
          <cell r="X700">
            <v>718201045.09500003</v>
          </cell>
          <cell r="Y700" t="str">
            <v>Fanny Diaz Mendoza</v>
          </cell>
        </row>
        <row r="701">
          <cell r="B701" t="str">
            <v>68-52-700</v>
          </cell>
          <cell r="C701" t="str">
            <v>Santander</v>
          </cell>
          <cell r="D701" t="str">
            <v>Corporación alianza para el desarrollo ambiental social y económico sostenible - CORPOADASES</v>
          </cell>
          <cell r="E701" t="str">
            <v>900274388-2</v>
          </cell>
          <cell r="F701" t="str">
            <v>Alexander Mantilla Pinto</v>
          </cell>
          <cell r="G701" t="str">
            <v>-</v>
          </cell>
          <cell r="H701" t="str">
            <v>Carrera 24 No. 103-36 Barrio Provenza</v>
          </cell>
          <cell r="I701" t="str">
            <v>Bucaramanga</v>
          </cell>
          <cell r="J701" t="str">
            <v>Luis Carlos Galan</v>
          </cell>
          <cell r="K701"/>
          <cell r="L701">
            <v>3167430608</v>
          </cell>
          <cell r="M701" t="str">
            <v>externado.vulneracion@corpoadases.com</v>
          </cell>
          <cell r="N701" t="str">
            <v>SRD</v>
          </cell>
          <cell r="O701" t="str">
            <v>Externado</v>
          </cell>
          <cell r="P701" t="str">
            <v>Media jornada</v>
          </cell>
          <cell r="Q701" t="str">
            <v>Vulneración</v>
          </cell>
          <cell r="R701"/>
          <cell r="S701" t="str">
            <v>68-342-2019</v>
          </cell>
          <cell r="T701">
            <v>205</v>
          </cell>
          <cell r="U701"/>
          <cell r="V701">
            <v>43815</v>
          </cell>
          <cell r="W701">
            <v>44135</v>
          </cell>
          <cell r="X701">
            <v>1109137945</v>
          </cell>
          <cell r="Y701" t="str">
            <v>Fanny Diaz Mendoza</v>
          </cell>
        </row>
        <row r="702">
          <cell r="B702" t="str">
            <v>68-19-701</v>
          </cell>
          <cell r="C702" t="str">
            <v>Santander</v>
          </cell>
          <cell r="D702" t="str">
            <v>Asociación hogares Teresa toda de Colombia</v>
          </cell>
          <cell r="E702" t="str">
            <v>800246218-7</v>
          </cell>
          <cell r="F702" t="str">
            <v>Hermana Mireya Monsalve Villamizar</v>
          </cell>
          <cell r="G702" t="str">
            <v>Unidad Arco Iris</v>
          </cell>
          <cell r="H702" t="str">
            <v>Carrera 39 No. 116A-66 Zapamanga 3</v>
          </cell>
          <cell r="I702" t="str">
            <v>Floridablanca</v>
          </cell>
          <cell r="J702" t="str">
            <v>Luis Carlos Galan</v>
          </cell>
          <cell r="K702">
            <v>6362389</v>
          </cell>
          <cell r="L702">
            <v>3118485721</v>
          </cell>
          <cell r="M702" t="str">
            <v>teresatoda@hotmail.com</v>
          </cell>
          <cell r="N702" t="str">
            <v>SRD</v>
          </cell>
          <cell r="O702" t="str">
            <v>Internado</v>
          </cell>
          <cell r="P702"/>
          <cell r="Q702" t="str">
            <v>Vulneración</v>
          </cell>
          <cell r="R702"/>
          <cell r="S702" t="str">
            <v>68-344-2019</v>
          </cell>
          <cell r="T702">
            <v>50</v>
          </cell>
          <cell r="U702"/>
          <cell r="V702">
            <v>43815</v>
          </cell>
          <cell r="W702">
            <v>44135</v>
          </cell>
          <cell r="X702">
            <v>740234175</v>
          </cell>
          <cell r="Y702" t="str">
            <v>Olga Yamile Tolosa Villabona</v>
          </cell>
        </row>
        <row r="703">
          <cell r="B703" t="str">
            <v>68-19-702</v>
          </cell>
          <cell r="C703" t="str">
            <v>Santander</v>
          </cell>
          <cell r="D703" t="str">
            <v>Asociación hogares Teresa toda de Colombia</v>
          </cell>
          <cell r="E703" t="str">
            <v>800246218-7</v>
          </cell>
          <cell r="F703" t="str">
            <v>Hermana Mireya Monsalve Villamizar</v>
          </cell>
          <cell r="G703" t="str">
            <v>Unidad Hogar Amanatachi</v>
          </cell>
          <cell r="H703" t="str">
            <v>Carrera 39 No. 116A-48 Zapamanga 3</v>
          </cell>
          <cell r="I703" t="str">
            <v>Floridablanca</v>
          </cell>
          <cell r="J703" t="str">
            <v>Luis Carlos Galan</v>
          </cell>
          <cell r="K703">
            <v>6362389</v>
          </cell>
          <cell r="L703">
            <v>3118485721</v>
          </cell>
          <cell r="M703" t="str">
            <v>teresatoda@hotmail.com</v>
          </cell>
          <cell r="N703" t="str">
            <v>SRD</v>
          </cell>
          <cell r="O703" t="str">
            <v>Internado</v>
          </cell>
          <cell r="P703"/>
          <cell r="Q703" t="str">
            <v>Vulneración</v>
          </cell>
          <cell r="R703"/>
          <cell r="S703" t="str">
            <v>68-344-2019</v>
          </cell>
          <cell r="T703"/>
          <cell r="U703"/>
          <cell r="V703"/>
          <cell r="W703"/>
          <cell r="X703"/>
          <cell r="Y703" t="str">
            <v>Olga Yamile Tolosa Villabona</v>
          </cell>
        </row>
        <row r="704">
          <cell r="B704" t="str">
            <v>68-19-703</v>
          </cell>
          <cell r="C704" t="str">
            <v>Santander</v>
          </cell>
          <cell r="D704" t="str">
            <v>Asociación hogares Teresa toda de Colombia</v>
          </cell>
          <cell r="E704" t="str">
            <v>800246218-7</v>
          </cell>
          <cell r="F704" t="str">
            <v>Hermana Mireya Monsalve Villamizar</v>
          </cell>
          <cell r="G704" t="str">
            <v>Unidad Teresa Guash</v>
          </cell>
          <cell r="H704" t="str">
            <v>Carrera 39 No. 116A-71 Zapamanga 3</v>
          </cell>
          <cell r="I704" t="str">
            <v>Floridablanca</v>
          </cell>
          <cell r="J704" t="str">
            <v>Luis Carlos Galan</v>
          </cell>
          <cell r="K704">
            <v>6362389</v>
          </cell>
          <cell r="L704">
            <v>3118485721</v>
          </cell>
          <cell r="M704" t="str">
            <v>teresatoda@hotmail.com</v>
          </cell>
          <cell r="N704" t="str">
            <v>SRD</v>
          </cell>
          <cell r="O704" t="str">
            <v>Internado</v>
          </cell>
          <cell r="P704"/>
          <cell r="Q704" t="str">
            <v>Vulneración</v>
          </cell>
          <cell r="R704"/>
          <cell r="S704" t="str">
            <v>68-344-2019</v>
          </cell>
          <cell r="T704"/>
          <cell r="U704"/>
          <cell r="V704"/>
          <cell r="W704"/>
          <cell r="X704"/>
          <cell r="Y704" t="str">
            <v>Olga Yamile Tolosa Villabona</v>
          </cell>
        </row>
        <row r="705">
          <cell r="B705" t="str">
            <v>68-19-704</v>
          </cell>
          <cell r="C705" t="str">
            <v>Santander</v>
          </cell>
          <cell r="D705" t="str">
            <v>Asociación hogares Teresa toda de Colombia</v>
          </cell>
          <cell r="E705" t="str">
            <v>800246218-7</v>
          </cell>
          <cell r="F705" t="str">
            <v>Hermana Mireya Monsalve Villamizar</v>
          </cell>
          <cell r="G705" t="str">
            <v>Unidad San Jose</v>
          </cell>
          <cell r="H705" t="str">
            <v>Carrera 39 No. 116A-72 Zapamanga 3</v>
          </cell>
          <cell r="I705" t="str">
            <v>Floridablanca</v>
          </cell>
          <cell r="J705" t="str">
            <v>Luis Carlos Galan</v>
          </cell>
          <cell r="K705"/>
          <cell r="L705">
            <v>3118485721</v>
          </cell>
          <cell r="M705" t="str">
            <v>teresatoda@hotmail.com</v>
          </cell>
          <cell r="N705" t="str">
            <v>SRD</v>
          </cell>
          <cell r="O705" t="str">
            <v>Internado</v>
          </cell>
          <cell r="P705"/>
          <cell r="Q705" t="str">
            <v>Vulneración</v>
          </cell>
          <cell r="R705"/>
          <cell r="S705" t="str">
            <v>68-344-2019</v>
          </cell>
          <cell r="T705"/>
          <cell r="U705"/>
          <cell r="V705"/>
          <cell r="W705"/>
          <cell r="X705"/>
          <cell r="Y705" t="str">
            <v>Olga Yamile Tolosa Villabona</v>
          </cell>
        </row>
        <row r="706">
          <cell r="B706" t="str">
            <v>68-3-705</v>
          </cell>
          <cell r="C706" t="str">
            <v>Santander</v>
          </cell>
          <cell r="D706" t="str">
            <v>Aldeas infantiles SOS Colombia</v>
          </cell>
          <cell r="E706" t="str">
            <v>860024041-6</v>
          </cell>
          <cell r="F706" t="str">
            <v>Sergio Fernando Garces Arias</v>
          </cell>
          <cell r="G706" t="str">
            <v>-</v>
          </cell>
          <cell r="H706" t="str">
            <v>Kilometro 1 Autopista Floridablanca - Vereda Caciano</v>
          </cell>
          <cell r="I706" t="str">
            <v>Piedecuesta</v>
          </cell>
          <cell r="J706" t="str">
            <v>Luis Carlos Galan</v>
          </cell>
          <cell r="K706"/>
          <cell r="L706">
            <v>3182800099</v>
          </cell>
          <cell r="M706" t="str">
            <v>sergio.garces@aldeasinfantiles.org.co</v>
          </cell>
          <cell r="N706" t="str">
            <v>SRD</v>
          </cell>
          <cell r="O706" t="str">
            <v>Casa universitaria</v>
          </cell>
          <cell r="P706"/>
          <cell r="Q706" t="str">
            <v>Vida Independiente</v>
          </cell>
          <cell r="R706"/>
          <cell r="S706" t="str">
            <v>68-345-2019</v>
          </cell>
          <cell r="T706">
            <v>27</v>
          </cell>
          <cell r="U706"/>
          <cell r="V706">
            <v>43815</v>
          </cell>
          <cell r="W706">
            <v>44135</v>
          </cell>
          <cell r="X706">
            <v>431019414</v>
          </cell>
          <cell r="Y706" t="str">
            <v>Fanny Diaz Mendoza</v>
          </cell>
        </row>
        <row r="707">
          <cell r="B707" t="str">
            <v>68-3-706</v>
          </cell>
          <cell r="C707" t="str">
            <v>Santander</v>
          </cell>
          <cell r="D707" t="str">
            <v>Aldeas infantiles SOS Colombia</v>
          </cell>
          <cell r="E707" t="str">
            <v>860024041-6</v>
          </cell>
          <cell r="F707" t="str">
            <v>Sergio Fernando Garces Arias</v>
          </cell>
          <cell r="G707" t="str">
            <v>-</v>
          </cell>
          <cell r="H707" t="str">
            <v>Kilometro 1 Autopista Floridablanca - Vereda Caciano</v>
          </cell>
          <cell r="I707" t="str">
            <v>Piedecuesta</v>
          </cell>
          <cell r="J707" t="str">
            <v>Luis Carlos Galan</v>
          </cell>
          <cell r="K707"/>
          <cell r="L707">
            <v>3182800099</v>
          </cell>
          <cell r="M707" t="str">
            <v>sergio.garces@aldeasinfantiles.org.co</v>
          </cell>
          <cell r="N707" t="str">
            <v>SRD</v>
          </cell>
          <cell r="O707" t="str">
            <v>Internado</v>
          </cell>
          <cell r="P707"/>
          <cell r="Q707" t="str">
            <v>Vulneración</v>
          </cell>
          <cell r="R707"/>
          <cell r="S707" t="str">
            <v>68-346-2019</v>
          </cell>
          <cell r="T707">
            <v>36</v>
          </cell>
          <cell r="U707"/>
          <cell r="V707">
            <v>43815</v>
          </cell>
          <cell r="W707">
            <v>44135</v>
          </cell>
          <cell r="X707">
            <v>532968606</v>
          </cell>
          <cell r="Y707" t="str">
            <v>Fanny Diaz Mendoza</v>
          </cell>
        </row>
        <row r="708">
          <cell r="B708" t="str">
            <v>68-59-707</v>
          </cell>
          <cell r="C708" t="str">
            <v>Santander</v>
          </cell>
          <cell r="D708" t="str">
            <v>Corporación Creser</v>
          </cell>
          <cell r="E708" t="str">
            <v>811006057-9</v>
          </cell>
          <cell r="F708" t="str">
            <v>Sonia Amparo Osorio Pita</v>
          </cell>
          <cell r="G708" t="str">
            <v>-</v>
          </cell>
          <cell r="H708" t="str">
            <v>Kilometro 1 Via Acueducto Vereda la Malaña</v>
          </cell>
          <cell r="I708" t="str">
            <v>Bucaramanga</v>
          </cell>
          <cell r="J708" t="str">
            <v>Luis Carlos Galan</v>
          </cell>
          <cell r="K708"/>
          <cell r="L708">
            <v>3137223621</v>
          </cell>
          <cell r="M708" t="str">
            <v>cresercorporacion@gmail.com</v>
          </cell>
          <cell r="N708" t="str">
            <v>SRD</v>
          </cell>
          <cell r="O708" t="str">
            <v>Internado</v>
          </cell>
          <cell r="P708"/>
          <cell r="Q708" t="str">
            <v>Discapacidad</v>
          </cell>
          <cell r="R708" t="str">
            <v>Intelectual</v>
          </cell>
          <cell r="S708" t="str">
            <v>68-347-2019</v>
          </cell>
          <cell r="T708">
            <v>75</v>
          </cell>
          <cell r="U708"/>
          <cell r="V708">
            <v>43815</v>
          </cell>
          <cell r="W708">
            <v>44135</v>
          </cell>
          <cell r="X708">
            <v>1275295912.5</v>
          </cell>
          <cell r="Y708" t="str">
            <v>Fanny Diaz Mendoza</v>
          </cell>
        </row>
        <row r="709">
          <cell r="B709" t="str">
            <v>68-127-708</v>
          </cell>
          <cell r="C709" t="str">
            <v>Santander</v>
          </cell>
          <cell r="D709" t="str">
            <v>Fundación hogar de paso Betania</v>
          </cell>
          <cell r="E709" t="str">
            <v>900232876-5</v>
          </cell>
          <cell r="F709" t="str">
            <v>Catalina Franco Villegas</v>
          </cell>
          <cell r="G709" t="str">
            <v>-</v>
          </cell>
          <cell r="H709" t="str">
            <v>Kilometro 2 Via San Gil - Charala</v>
          </cell>
          <cell r="I709" t="str">
            <v>San Gil</v>
          </cell>
          <cell r="J709" t="str">
            <v>San Gil</v>
          </cell>
          <cell r="K709"/>
          <cell r="L709">
            <v>3166219670</v>
          </cell>
          <cell r="M709" t="str">
            <v>fundacionbetania2008@gmail.com</v>
          </cell>
          <cell r="N709" t="str">
            <v>SRD</v>
          </cell>
          <cell r="O709" t="str">
            <v>Internado</v>
          </cell>
          <cell r="P709"/>
          <cell r="Q709" t="str">
            <v>Discapacidad</v>
          </cell>
          <cell r="R709" t="str">
            <v>Mental psicosocial</v>
          </cell>
          <cell r="S709" t="str">
            <v>68-348-2019</v>
          </cell>
          <cell r="T709">
            <v>50</v>
          </cell>
          <cell r="U709"/>
          <cell r="V709">
            <v>43815</v>
          </cell>
          <cell r="W709">
            <v>44135</v>
          </cell>
          <cell r="X709">
            <v>1230119300</v>
          </cell>
          <cell r="Y709" t="str">
            <v>Miriam Velandia Florez</v>
          </cell>
        </row>
        <row r="710">
          <cell r="B710" t="str">
            <v>68-143-709</v>
          </cell>
          <cell r="C710" t="str">
            <v>Santander</v>
          </cell>
          <cell r="D710" t="str">
            <v>Fundación laical miani - FULMIANI</v>
          </cell>
          <cell r="E710" t="str">
            <v>900410301-6</v>
          </cell>
          <cell r="F710" t="str">
            <v>Pedro José Mora Barrera</v>
          </cell>
          <cell r="G710" t="str">
            <v>-</v>
          </cell>
          <cell r="H710" t="str">
            <v>Carrera 11 No. 43-49 Barrio Alfonso Lopéz</v>
          </cell>
          <cell r="I710" t="str">
            <v>Bucaramanga</v>
          </cell>
          <cell r="J710" t="str">
            <v>Luis Carlos Galan</v>
          </cell>
          <cell r="K710"/>
          <cell r="L710">
            <v>3013114860</v>
          </cell>
          <cell r="M710" t="str">
            <v>fundacionlaicalmiani@gmail.com</v>
          </cell>
          <cell r="N710" t="str">
            <v>SRD</v>
          </cell>
          <cell r="O710" t="str">
            <v>Internado</v>
          </cell>
          <cell r="P710"/>
          <cell r="Q710" t="str">
            <v>Vulneración</v>
          </cell>
          <cell r="R710"/>
          <cell r="S710" t="str">
            <v>68-349-2019</v>
          </cell>
          <cell r="T710">
            <v>50</v>
          </cell>
          <cell r="U710"/>
          <cell r="V710">
            <v>43815</v>
          </cell>
          <cell r="W710">
            <v>44135</v>
          </cell>
          <cell r="X710">
            <v>740234175</v>
          </cell>
          <cell r="Y710" t="str">
            <v>Fanny Diaz Mendoza</v>
          </cell>
        </row>
        <row r="711">
          <cell r="B711" t="str">
            <v>68-210-710</v>
          </cell>
          <cell r="C711" t="str">
            <v>Santander</v>
          </cell>
          <cell r="D711" t="str">
            <v>Hogar infantil santa Teresita</v>
          </cell>
          <cell r="E711" t="str">
            <v>890201325-0</v>
          </cell>
          <cell r="F711" t="str">
            <v>Luis Jose Gomez Restrepo</v>
          </cell>
          <cell r="G711" t="str">
            <v>-</v>
          </cell>
          <cell r="H711" t="str">
            <v>Kilometro 1 Via Acueducto Vereda la Malaña</v>
          </cell>
          <cell r="I711" t="str">
            <v>Bucaramanga</v>
          </cell>
          <cell r="J711" t="str">
            <v>Luis Carlos Galan</v>
          </cell>
          <cell r="K711"/>
          <cell r="L711">
            <v>3103069179</v>
          </cell>
          <cell r="M711" t="str">
            <v>hogasantateresita@yahoo.com</v>
          </cell>
          <cell r="N711" t="str">
            <v>SRD</v>
          </cell>
          <cell r="O711" t="str">
            <v>Internado</v>
          </cell>
          <cell r="P711"/>
          <cell r="Q711" t="str">
            <v>Vulneración</v>
          </cell>
          <cell r="R711"/>
          <cell r="S711" t="str">
            <v>68-350-2019</v>
          </cell>
          <cell r="T711">
            <v>52</v>
          </cell>
          <cell r="U711"/>
          <cell r="V711">
            <v>43815</v>
          </cell>
          <cell r="W711">
            <v>44135</v>
          </cell>
          <cell r="X711">
            <v>769843542</v>
          </cell>
          <cell r="Y711" t="str">
            <v>Fanny Diaz Mendoza</v>
          </cell>
        </row>
        <row r="712">
          <cell r="B712" t="str">
            <v>68-143-711</v>
          </cell>
          <cell r="C712" t="str">
            <v>Santander</v>
          </cell>
          <cell r="D712" t="str">
            <v>Fundación laical miani - FULMIANI</v>
          </cell>
          <cell r="E712" t="str">
            <v>900410301-6</v>
          </cell>
          <cell r="F712" t="str">
            <v>Pedro José Mora Barrera</v>
          </cell>
          <cell r="G712" t="str">
            <v>-</v>
          </cell>
          <cell r="H712" t="str">
            <v>Carrera 11 No. 43-49 Barrio Alfonso Lopéz</v>
          </cell>
          <cell r="I712" t="str">
            <v>Bucaramanga</v>
          </cell>
          <cell r="J712" t="str">
            <v>Luis Carlos Galan</v>
          </cell>
          <cell r="K712"/>
          <cell r="L712">
            <v>3013114860</v>
          </cell>
          <cell r="M712" t="str">
            <v>fundacionlaicalmiani@gmail.com</v>
          </cell>
          <cell r="N712" t="str">
            <v>SRD</v>
          </cell>
          <cell r="O712" t="str">
            <v>Externado</v>
          </cell>
          <cell r="P712" t="str">
            <v>Media jornada</v>
          </cell>
          <cell r="Q712" t="str">
            <v>Vulneración</v>
          </cell>
          <cell r="R712"/>
          <cell r="S712" t="str">
            <v>68-351-2019</v>
          </cell>
          <cell r="T712">
            <v>45</v>
          </cell>
          <cell r="U712"/>
          <cell r="V712">
            <v>43815</v>
          </cell>
          <cell r="W712">
            <v>44135</v>
          </cell>
          <cell r="X712">
            <v>243469305</v>
          </cell>
          <cell r="Y712" t="str">
            <v>Fanny Diaz Mendoza</v>
          </cell>
        </row>
        <row r="713">
          <cell r="B713" t="str">
            <v>68-152-712</v>
          </cell>
          <cell r="C713" t="str">
            <v>Santander</v>
          </cell>
          <cell r="D713" t="str">
            <v>Fundación Neurosaber</v>
          </cell>
          <cell r="E713" t="str">
            <v>900852060-2</v>
          </cell>
          <cell r="F713" t="str">
            <v>Blanca Nelly Mora Bonet</v>
          </cell>
          <cell r="G713" t="str">
            <v>-</v>
          </cell>
          <cell r="H713" t="str">
            <v>Kilometro 10 Vereda Menzuly</v>
          </cell>
          <cell r="I713" t="str">
            <v>Piedecuesta</v>
          </cell>
          <cell r="J713" t="str">
            <v>Luis Carlos Galan</v>
          </cell>
          <cell r="K713"/>
          <cell r="L713">
            <v>3152081082</v>
          </cell>
          <cell r="M713" t="str">
            <v>fundacion.neurosaber@gmail.com</v>
          </cell>
          <cell r="N713" t="str">
            <v>SRD</v>
          </cell>
          <cell r="O713" t="str">
            <v>Internado</v>
          </cell>
          <cell r="P713"/>
          <cell r="Q713" t="str">
            <v>Discapacidad</v>
          </cell>
          <cell r="R713" t="str">
            <v>Intelectual</v>
          </cell>
          <cell r="S713" t="str">
            <v>68-352-2019</v>
          </cell>
          <cell r="T713">
            <v>81</v>
          </cell>
          <cell r="U713"/>
          <cell r="V713">
            <v>43815</v>
          </cell>
          <cell r="W713">
            <v>44135</v>
          </cell>
          <cell r="X713">
            <v>1376699586</v>
          </cell>
          <cell r="Y713" t="str">
            <v>Fanny Diaz Mendoza</v>
          </cell>
        </row>
        <row r="714">
          <cell r="B714" t="str">
            <v>68-106-713</v>
          </cell>
          <cell r="C714" t="str">
            <v>Santander</v>
          </cell>
          <cell r="D714" t="str">
            <v>Fundación de apoyo social - FAS</v>
          </cell>
          <cell r="E714" t="str">
            <v>800052272-1</v>
          </cell>
          <cell r="F714" t="str">
            <v>Jorge Antonio Gavassa Morantes</v>
          </cell>
          <cell r="G714" t="str">
            <v>-</v>
          </cell>
          <cell r="H714" t="str">
            <v>Calle 31 No. 33B-42 Quinta Dania</v>
          </cell>
          <cell r="I714" t="str">
            <v>Bucaramanga</v>
          </cell>
          <cell r="J714" t="str">
            <v>Luis Carlos Galan</v>
          </cell>
          <cell r="K714"/>
          <cell r="L714">
            <v>3167473699</v>
          </cell>
          <cell r="M714" t="str">
            <v>fundasocial_09@hotmail.com</v>
          </cell>
          <cell r="N714" t="str">
            <v>SRD</v>
          </cell>
          <cell r="O714" t="str">
            <v>Intervención de apoyo - Apoyo psicosocial</v>
          </cell>
          <cell r="P714"/>
          <cell r="Q714" t="str">
            <v>Vulneración</v>
          </cell>
          <cell r="R714"/>
          <cell r="S714" t="str">
            <v>68-353-2019</v>
          </cell>
          <cell r="T714">
            <v>10</v>
          </cell>
          <cell r="U714"/>
          <cell r="V714">
            <v>43815</v>
          </cell>
          <cell r="W714">
            <v>44135</v>
          </cell>
          <cell r="X714">
            <v>35177580</v>
          </cell>
          <cell r="Y714" t="str">
            <v>Fanny Diaz Mendoza</v>
          </cell>
        </row>
        <row r="715">
          <cell r="B715" t="str">
            <v>68-113-714</v>
          </cell>
          <cell r="C715" t="str">
            <v>Santander</v>
          </cell>
          <cell r="D715" t="str">
            <v>Fundación deportiva y cultural conquistando sueños - FDECS</v>
          </cell>
          <cell r="E715" t="str">
            <v>900779906-6</v>
          </cell>
          <cell r="F715" t="str">
            <v>Lorenzo Badillo Martinez</v>
          </cell>
          <cell r="G715" t="str">
            <v>Finca Villa Maria Paula</v>
          </cell>
          <cell r="H715" t="str">
            <v>Mesa de Ruitoque vereda la esperanza</v>
          </cell>
          <cell r="I715" t="str">
            <v>Piedecuesta</v>
          </cell>
          <cell r="J715" t="str">
            <v>Luis Carlos Galan</v>
          </cell>
          <cell r="K715"/>
          <cell r="L715"/>
          <cell r="M715" t="str">
            <v>Luz.Blanco@icbf.gov.co;caraballoleon@hotmail.com</v>
          </cell>
          <cell r="N715" t="str">
            <v>SRD</v>
          </cell>
          <cell r="O715" t="str">
            <v>Internado</v>
          </cell>
          <cell r="P715"/>
          <cell r="Q715" t="str">
            <v>Discapacidad</v>
          </cell>
          <cell r="R715" t="str">
            <v>Intelectual</v>
          </cell>
          <cell r="S715" t="str">
            <v>68-357-2019</v>
          </cell>
          <cell r="T715">
            <v>32</v>
          </cell>
          <cell r="U715"/>
          <cell r="V715">
            <v>43815</v>
          </cell>
          <cell r="W715">
            <v>44135</v>
          </cell>
          <cell r="X715">
            <v>543986256</v>
          </cell>
          <cell r="Y715" t="str">
            <v>Fanny Diaz Mendoza</v>
          </cell>
        </row>
        <row r="716">
          <cell r="B716" t="str">
            <v>68-184-715</v>
          </cell>
          <cell r="C716" t="str">
            <v>Santander</v>
          </cell>
          <cell r="D716" t="str">
            <v>Fundación revivir - FUNDAREVIVIR</v>
          </cell>
          <cell r="E716" t="str">
            <v>900109550-4</v>
          </cell>
          <cell r="F716" t="str">
            <v>Roberto Carlos Martinez Navarro</v>
          </cell>
          <cell r="G716" t="str">
            <v>Unidad mujeres</v>
          </cell>
          <cell r="H716" t="str">
            <v>Calle 73 No. 19-96 Barrio La Libertad</v>
          </cell>
          <cell r="I716" t="str">
            <v>Barrancabermeja</v>
          </cell>
          <cell r="J716" t="str">
            <v>La Floresta</v>
          </cell>
          <cell r="K716"/>
          <cell r="L716">
            <v>3168310428</v>
          </cell>
          <cell r="M716" t="str">
            <v>funda_revivir@hotmail.com</v>
          </cell>
          <cell r="N716" t="str">
            <v>SRD</v>
          </cell>
          <cell r="O716" t="str">
            <v>Internado</v>
          </cell>
          <cell r="P716"/>
          <cell r="Q716" t="str">
            <v>Vulneración</v>
          </cell>
          <cell r="R716"/>
          <cell r="S716" t="str">
            <v>68-369-2019</v>
          </cell>
          <cell r="T716">
            <v>35</v>
          </cell>
          <cell r="U716"/>
          <cell r="V716">
            <v>43815</v>
          </cell>
          <cell r="W716">
            <v>44135</v>
          </cell>
          <cell r="X716">
            <v>518163922.5</v>
          </cell>
          <cell r="Y716" t="str">
            <v>Carmen Cecilia Castaño Matute</v>
          </cell>
        </row>
        <row r="717">
          <cell r="B717" t="str">
            <v>68-184-716</v>
          </cell>
          <cell r="C717" t="str">
            <v>Santander</v>
          </cell>
          <cell r="D717" t="str">
            <v>Fundación revivir - FUNDAREVIVIR</v>
          </cell>
          <cell r="E717" t="str">
            <v>900109550-4</v>
          </cell>
          <cell r="F717" t="str">
            <v>Roberto Carlos Martinez Navarro</v>
          </cell>
          <cell r="G717" t="str">
            <v>Unidad hombres</v>
          </cell>
          <cell r="H717" t="str">
            <v>Calle 72 No. 20-17 Barrio La Libertad</v>
          </cell>
          <cell r="I717" t="str">
            <v>Barrancabermeja</v>
          </cell>
          <cell r="J717" t="str">
            <v>La Floresta</v>
          </cell>
          <cell r="K717"/>
          <cell r="L717">
            <v>3168310428</v>
          </cell>
          <cell r="M717" t="str">
            <v>funda_revivir@hotmail.com</v>
          </cell>
          <cell r="N717" t="str">
            <v>SRD</v>
          </cell>
          <cell r="O717" t="str">
            <v>Internado</v>
          </cell>
          <cell r="P717"/>
          <cell r="Q717" t="str">
            <v>Vulneración</v>
          </cell>
          <cell r="R717"/>
          <cell r="S717" t="str">
            <v>68-369-2019</v>
          </cell>
          <cell r="T717"/>
          <cell r="U717"/>
          <cell r="V717"/>
          <cell r="W717"/>
          <cell r="X717"/>
          <cell r="Y717" t="str">
            <v>Carmen Cecilia Castaño Matute</v>
          </cell>
        </row>
        <row r="718">
          <cell r="B718" t="str">
            <v>68-231-717</v>
          </cell>
          <cell r="C718" t="str">
            <v>Santander</v>
          </cell>
          <cell r="D718" t="str">
            <v>Orden de los clérigos regulares somascos</v>
          </cell>
          <cell r="E718" t="str">
            <v>860027139-2</v>
          </cell>
          <cell r="F718" t="str">
            <v>Luigi Ghezzi</v>
          </cell>
          <cell r="G718" t="str">
            <v>-</v>
          </cell>
          <cell r="H718" t="str">
            <v>Carrera 26 No. 11N-30 Barrio Regaderos</v>
          </cell>
          <cell r="I718" t="str">
            <v>Bucaramanga</v>
          </cell>
          <cell r="J718" t="str">
            <v>Luis Carlos Galan</v>
          </cell>
          <cell r="K718"/>
          <cell r="L718">
            <v>3202316314</v>
          </cell>
          <cell r="M718" t="str">
            <v>centrojuvenilamanecer@gmail.com</v>
          </cell>
          <cell r="N718" t="str">
            <v>SRD</v>
          </cell>
          <cell r="O718" t="str">
            <v>Externado</v>
          </cell>
          <cell r="P718" t="str">
            <v>Media jornada</v>
          </cell>
          <cell r="Q718" t="str">
            <v>Vulneración</v>
          </cell>
          <cell r="R718"/>
          <cell r="S718" t="str">
            <v>68-434-2019</v>
          </cell>
          <cell r="T718">
            <v>50</v>
          </cell>
          <cell r="U718"/>
          <cell r="V718">
            <v>43815</v>
          </cell>
          <cell r="W718">
            <v>44135</v>
          </cell>
          <cell r="X718">
            <v>270521450</v>
          </cell>
          <cell r="Y718" t="str">
            <v>Fanny Diaz Mendoza</v>
          </cell>
        </row>
        <row r="719">
          <cell r="B719" t="str">
            <v>68-52-718</v>
          </cell>
          <cell r="C719" t="str">
            <v>Santander</v>
          </cell>
          <cell r="D719" t="str">
            <v>Corporación alianza para el desarrollo ambiental social y económico sostenible - CORPOADASES</v>
          </cell>
          <cell r="E719" t="str">
            <v>900274388-2</v>
          </cell>
          <cell r="F719" t="str">
            <v>Alexander Mantilla Pinto</v>
          </cell>
          <cell r="G719" t="str">
            <v>-</v>
          </cell>
          <cell r="H719" t="str">
            <v>Calle 105A No. 24-46 Barrio Provenza</v>
          </cell>
          <cell r="I719" t="str">
            <v>Bucaramanga</v>
          </cell>
          <cell r="J719" t="str">
            <v>Resurgir</v>
          </cell>
          <cell r="K719"/>
          <cell r="L719">
            <v>3167430608</v>
          </cell>
          <cell r="M719" t="str">
            <v>externado.responsabilidadpenal@corpoadases.com</v>
          </cell>
          <cell r="N719" t="str">
            <v>SRPA</v>
          </cell>
          <cell r="O719" t="str">
            <v>Semicerrado externado</v>
          </cell>
          <cell r="P719" t="str">
            <v>Media Jornada</v>
          </cell>
          <cell r="Q719" t="str">
            <v>SRPA</v>
          </cell>
          <cell r="R719"/>
          <cell r="S719" t="str">
            <v>68-354-2019</v>
          </cell>
          <cell r="T719">
            <v>46</v>
          </cell>
          <cell r="U719"/>
          <cell r="V719">
            <v>43815</v>
          </cell>
          <cell r="W719">
            <v>44135</v>
          </cell>
          <cell r="X719">
            <v>265282644</v>
          </cell>
          <cell r="Y719" t="str">
            <v>Olga Yamile Tolosa Villabona</v>
          </cell>
        </row>
        <row r="720">
          <cell r="B720" t="str">
            <v>68-52-719</v>
          </cell>
          <cell r="C720" t="str">
            <v>Santander</v>
          </cell>
          <cell r="D720" t="str">
            <v>Corporación alianza para el desarrollo ambiental social y económico sostenible - CORPOADASES</v>
          </cell>
          <cell r="E720" t="str">
            <v>900274388-2</v>
          </cell>
          <cell r="F720" t="str">
            <v>Alexander Mantilla Pinto</v>
          </cell>
          <cell r="G720" t="str">
            <v>-</v>
          </cell>
          <cell r="H720" t="str">
            <v>Calle 105A No. 24-46 Barrio Provenza</v>
          </cell>
          <cell r="I720" t="str">
            <v>Bucaramanga</v>
          </cell>
          <cell r="J720" t="str">
            <v>Resurgir</v>
          </cell>
          <cell r="K720"/>
          <cell r="L720">
            <v>3167430608</v>
          </cell>
          <cell r="M720" t="str">
            <v>externado.responsabilidadpenal@corpoadases.com</v>
          </cell>
          <cell r="N720" t="str">
            <v>SRPA</v>
          </cell>
          <cell r="O720" t="str">
            <v>Externado RAJ</v>
          </cell>
          <cell r="P720" t="str">
            <v>Media Jornada</v>
          </cell>
          <cell r="Q720" t="str">
            <v>RAJ</v>
          </cell>
          <cell r="R720"/>
          <cell r="S720" t="str">
            <v>68-355-2019</v>
          </cell>
          <cell r="T720">
            <v>40</v>
          </cell>
          <cell r="U720"/>
          <cell r="V720">
            <v>43815</v>
          </cell>
          <cell r="W720">
            <v>44135</v>
          </cell>
          <cell r="X720">
            <v>226497760</v>
          </cell>
          <cell r="Y720" t="str">
            <v>Olga Yamile Tolosa Villabona</v>
          </cell>
        </row>
        <row r="721">
          <cell r="B721" t="str">
            <v>68-52-720</v>
          </cell>
          <cell r="C721" t="str">
            <v>Santander</v>
          </cell>
          <cell r="D721" t="str">
            <v>Corporación alianza para el desarrollo ambiental social y económico sostenible - CORPOADASES</v>
          </cell>
          <cell r="E721" t="str">
            <v>900274388-2</v>
          </cell>
          <cell r="F721" t="str">
            <v>Alexander Mantilla Pinto</v>
          </cell>
          <cell r="G721" t="str">
            <v>-</v>
          </cell>
          <cell r="H721" t="str">
            <v>Carrera 9 No. 14-68</v>
          </cell>
          <cell r="I721" t="str">
            <v>San Gil</v>
          </cell>
          <cell r="J721" t="str">
            <v>San Gil</v>
          </cell>
          <cell r="K721"/>
          <cell r="L721">
            <v>3016947350</v>
          </cell>
          <cell r="M721" t="str">
            <v>libertadasistida@corpoadases.com</v>
          </cell>
          <cell r="N721" t="str">
            <v>SRPA</v>
          </cell>
          <cell r="O721" t="str">
            <v>Libertad vigilada – asistida</v>
          </cell>
          <cell r="P721"/>
          <cell r="Q721" t="str">
            <v>SRPA</v>
          </cell>
          <cell r="R721"/>
          <cell r="S721" t="str">
            <v>68-356-2019</v>
          </cell>
          <cell r="T721">
            <v>50</v>
          </cell>
          <cell r="U721"/>
          <cell r="V721">
            <v>43815</v>
          </cell>
          <cell r="W721">
            <v>44135</v>
          </cell>
          <cell r="X721">
            <v>239173975</v>
          </cell>
          <cell r="Y721" t="str">
            <v>Miriam Velandia Florez</v>
          </cell>
        </row>
        <row r="722">
          <cell r="B722" t="str">
            <v>68-120-721</v>
          </cell>
          <cell r="C722" t="str">
            <v>Santander</v>
          </cell>
          <cell r="D722" t="str">
            <v>Fundación familia entorno individuo - FEI</v>
          </cell>
          <cell r="E722" t="str">
            <v>900001876-4</v>
          </cell>
          <cell r="F722" t="str">
            <v>Jeisson Paul Cardona Garcia</v>
          </cell>
          <cell r="G722" t="str">
            <v>Escuela de formacion integral los Robles - EFIR. La Granja</v>
          </cell>
          <cell r="H722" t="str">
            <v>Kilometro 2 Vía Guatiguara</v>
          </cell>
          <cell r="I722" t="str">
            <v>Piedecuesta</v>
          </cell>
          <cell r="J722" t="str">
            <v>Resurgir</v>
          </cell>
          <cell r="K722"/>
          <cell r="L722">
            <v>3137663307</v>
          </cell>
          <cell r="M722" t="str">
            <v>subdireccionfei@gmail.com</v>
          </cell>
          <cell r="N722" t="str">
            <v>SRPA</v>
          </cell>
          <cell r="O722" t="str">
            <v>Centro de atención especializada</v>
          </cell>
          <cell r="P722"/>
          <cell r="Q722" t="str">
            <v>SRPA</v>
          </cell>
          <cell r="R722"/>
          <cell r="S722" t="str">
            <v>68-358-2019</v>
          </cell>
          <cell r="T722">
            <v>195</v>
          </cell>
          <cell r="U722"/>
          <cell r="V722">
            <v>43815</v>
          </cell>
          <cell r="W722">
            <v>44135</v>
          </cell>
          <cell r="X722">
            <v>4265881870</v>
          </cell>
          <cell r="Y722" t="str">
            <v>Olga Yamile Tolosa Villabona</v>
          </cell>
        </row>
        <row r="723">
          <cell r="B723" t="str">
            <v>68-120-722</v>
          </cell>
          <cell r="C723" t="str">
            <v>Santander</v>
          </cell>
          <cell r="D723" t="str">
            <v>Fundación familia entorno individuo - FEI</v>
          </cell>
          <cell r="E723" t="str">
            <v>900001876-4</v>
          </cell>
          <cell r="F723" t="str">
            <v>Jeisson Paul Cardona Garcia</v>
          </cell>
          <cell r="G723" t="str">
            <v>Escuela de formacion integral los Robles - EFIR</v>
          </cell>
          <cell r="H723" t="str">
            <v>Carrera 6 No. 6-66 Barrio el Centro</v>
          </cell>
          <cell r="I723" t="str">
            <v>Piedecuesta</v>
          </cell>
          <cell r="J723" t="str">
            <v>Resurgir</v>
          </cell>
          <cell r="K723"/>
          <cell r="L723">
            <v>3137663307</v>
          </cell>
          <cell r="M723" t="str">
            <v>subdireccionfei@gmail.com</v>
          </cell>
          <cell r="N723" t="str">
            <v>SRPA</v>
          </cell>
          <cell r="O723" t="str">
            <v>Centro de atención especializada</v>
          </cell>
          <cell r="P723"/>
          <cell r="Q723" t="str">
            <v>SRPA</v>
          </cell>
          <cell r="R723"/>
          <cell r="S723" t="str">
            <v>68-358-2019</v>
          </cell>
          <cell r="T723"/>
          <cell r="U723"/>
          <cell r="V723"/>
          <cell r="W723"/>
          <cell r="X723"/>
          <cell r="Y723" t="str">
            <v>Olga Yamile Tolosa Villabona</v>
          </cell>
        </row>
        <row r="724">
          <cell r="B724" t="str">
            <v>68-106-723</v>
          </cell>
          <cell r="C724" t="str">
            <v>Santander</v>
          </cell>
          <cell r="D724" t="str">
            <v>Fundación de apoyo social - FAS</v>
          </cell>
          <cell r="E724" t="str">
            <v>800052272-1</v>
          </cell>
          <cell r="F724" t="str">
            <v>Jorge Antonio Gavassa Morantes</v>
          </cell>
          <cell r="G724" t="str">
            <v>-</v>
          </cell>
          <cell r="H724" t="str">
            <v>Calle 31 No. 33B-42 Quinta Dania</v>
          </cell>
          <cell r="I724" t="str">
            <v>Bucaramanga</v>
          </cell>
          <cell r="J724" t="str">
            <v>Resurgir</v>
          </cell>
          <cell r="K724"/>
          <cell r="L724">
            <v>3167473699</v>
          </cell>
          <cell r="M724" t="str">
            <v>fundasocial_09@hotmail.com</v>
          </cell>
          <cell r="N724" t="str">
            <v>SRPA</v>
          </cell>
          <cell r="O724" t="str">
            <v>Intervención de apoyo RAJ</v>
          </cell>
          <cell r="P724"/>
          <cell r="Q724" t="str">
            <v>RAJ</v>
          </cell>
          <cell r="R724"/>
          <cell r="S724" t="str">
            <v>68-359-2019</v>
          </cell>
          <cell r="T724">
            <v>163</v>
          </cell>
          <cell r="U724"/>
          <cell r="V724">
            <v>43815</v>
          </cell>
          <cell r="W724">
            <v>44135</v>
          </cell>
          <cell r="X724">
            <v>595919442.5</v>
          </cell>
          <cell r="Y724" t="str">
            <v>Olga Yamile Tolosa Villabona</v>
          </cell>
        </row>
        <row r="725">
          <cell r="B725" t="str">
            <v>68-106-724</v>
          </cell>
          <cell r="C725" t="str">
            <v>Santander</v>
          </cell>
          <cell r="D725" t="str">
            <v>Fundación de apoyo social - FAS</v>
          </cell>
          <cell r="E725" t="str">
            <v>800052272-1</v>
          </cell>
          <cell r="F725" t="str">
            <v>Jorge Antonio Gavassa Morantes</v>
          </cell>
          <cell r="G725" t="str">
            <v>-</v>
          </cell>
          <cell r="H725" t="str">
            <v>Calle 31 No. 33B-42 Quinta Dania</v>
          </cell>
          <cell r="I725" t="str">
            <v>Bucaramanga</v>
          </cell>
          <cell r="J725" t="str">
            <v>Resurgir</v>
          </cell>
          <cell r="K725"/>
          <cell r="L725">
            <v>3167473699</v>
          </cell>
          <cell r="M725" t="str">
            <v>fundasocial_09@hotmail.com</v>
          </cell>
          <cell r="N725" t="str">
            <v>SRPA</v>
          </cell>
          <cell r="O725" t="str">
            <v>Libertad vigilada – asistida</v>
          </cell>
          <cell r="P725"/>
          <cell r="Q725" t="str">
            <v>SRPA</v>
          </cell>
          <cell r="R725"/>
          <cell r="S725" t="str">
            <v>68-360-2019</v>
          </cell>
          <cell r="T725">
            <v>85</v>
          </cell>
          <cell r="U725"/>
          <cell r="V725">
            <v>43815</v>
          </cell>
          <cell r="W725">
            <v>44135</v>
          </cell>
          <cell r="X725">
            <v>406595757.5</v>
          </cell>
          <cell r="Y725" t="str">
            <v>Olga Yamile Tolosa Villabona</v>
          </cell>
        </row>
        <row r="726">
          <cell r="B726" t="str">
            <v>68-132-725</v>
          </cell>
          <cell r="C726" t="str">
            <v>Santander</v>
          </cell>
          <cell r="D726" t="str">
            <v>Fundación hogares Claret</v>
          </cell>
          <cell r="E726" t="str">
            <v>800098983-8</v>
          </cell>
          <cell r="F726" t="str">
            <v>Zaira Liyene Chaparro Gonzalez</v>
          </cell>
          <cell r="G726" t="str">
            <v>-</v>
          </cell>
          <cell r="H726" t="str">
            <v>Calle 39 No. 4-36 Barrio la Joya</v>
          </cell>
          <cell r="I726" t="str">
            <v>Bucaramanga</v>
          </cell>
          <cell r="J726" t="str">
            <v>Resurgir</v>
          </cell>
          <cell r="K726"/>
          <cell r="L726"/>
          <cell r="M726" t="str">
            <v>info.santander@fundacionhogaresclaret.org</v>
          </cell>
          <cell r="N726" t="str">
            <v>SRPA</v>
          </cell>
          <cell r="O726" t="str">
            <v>Centro transitorio</v>
          </cell>
          <cell r="P726"/>
          <cell r="Q726" t="str">
            <v>SRPA</v>
          </cell>
          <cell r="R726"/>
          <cell r="S726" t="str">
            <v>68-361-2019</v>
          </cell>
          <cell r="T726">
            <v>4</v>
          </cell>
          <cell r="U726"/>
          <cell r="V726">
            <v>43815</v>
          </cell>
          <cell r="W726">
            <v>44135</v>
          </cell>
          <cell r="X726">
            <v>81268580</v>
          </cell>
          <cell r="Y726" t="str">
            <v>Olga Yamile Tolosa Villabona</v>
          </cell>
        </row>
        <row r="727">
          <cell r="B727" t="str">
            <v>68-132-726</v>
          </cell>
          <cell r="C727" t="str">
            <v>Santander</v>
          </cell>
          <cell r="D727" t="str">
            <v>Fundación hogares Claret</v>
          </cell>
          <cell r="E727" t="str">
            <v>800098983-8</v>
          </cell>
          <cell r="F727" t="str">
            <v>Zaira Liyene Chaparro Gonzalez</v>
          </cell>
          <cell r="G727" t="str">
            <v>-</v>
          </cell>
          <cell r="H727" t="str">
            <v>Calle 39 No. 4-36 Barrio la Joya</v>
          </cell>
          <cell r="I727" t="str">
            <v>Bucaramanga</v>
          </cell>
          <cell r="J727" t="str">
            <v>Resurgir</v>
          </cell>
          <cell r="K727"/>
          <cell r="L727"/>
          <cell r="M727" t="str">
            <v>info.santander@fundacionhogaresclaret.org</v>
          </cell>
          <cell r="N727" t="str">
            <v>SRPA</v>
          </cell>
          <cell r="O727" t="str">
            <v>Centro de internamiento preventivo</v>
          </cell>
          <cell r="P727"/>
          <cell r="Q727" t="str">
            <v>SRPA</v>
          </cell>
          <cell r="R727"/>
          <cell r="S727" t="str">
            <v>68-362-2019</v>
          </cell>
          <cell r="T727">
            <v>68</v>
          </cell>
          <cell r="U727"/>
          <cell r="V727">
            <v>43815</v>
          </cell>
          <cell r="W727">
            <v>44135</v>
          </cell>
          <cell r="X727">
            <v>1484319118</v>
          </cell>
          <cell r="Y727" t="str">
            <v>Olga Yamile Tolosa Villabona</v>
          </cell>
        </row>
        <row r="728">
          <cell r="B728" t="str">
            <v>68-184-727</v>
          </cell>
          <cell r="C728" t="str">
            <v>Santander</v>
          </cell>
          <cell r="D728" t="str">
            <v>Fundación revivir - FUNDAREVIVIR</v>
          </cell>
          <cell r="E728" t="str">
            <v>900109550-4</v>
          </cell>
          <cell r="F728" t="str">
            <v>Roberto Carlos Martinez Navarro</v>
          </cell>
          <cell r="G728" t="str">
            <v>-</v>
          </cell>
          <cell r="H728" t="str">
            <v>Carrera 34B No. 55A-216 Barrio Las Camelias</v>
          </cell>
          <cell r="I728" t="str">
            <v>Barrancabermeja</v>
          </cell>
          <cell r="J728" t="str">
            <v>La Floresta</v>
          </cell>
          <cell r="K728"/>
          <cell r="L728">
            <v>3168303209</v>
          </cell>
          <cell r="M728" t="str">
            <v>funda_revivir@hotmail.com</v>
          </cell>
          <cell r="N728" t="str">
            <v>SRPA</v>
          </cell>
          <cell r="O728" t="str">
            <v>Semicerrado externado</v>
          </cell>
          <cell r="P728" t="str">
            <v>Media Jornada</v>
          </cell>
          <cell r="Q728" t="str">
            <v>SRPA</v>
          </cell>
          <cell r="R728"/>
          <cell r="S728" t="str">
            <v>68-363-2019</v>
          </cell>
          <cell r="T728">
            <v>15</v>
          </cell>
          <cell r="U728"/>
          <cell r="V728">
            <v>43815</v>
          </cell>
          <cell r="W728">
            <v>44135</v>
          </cell>
          <cell r="X728">
            <v>86505210</v>
          </cell>
          <cell r="Y728" t="str">
            <v>Carmen Cecilia Castaño Matute</v>
          </cell>
        </row>
        <row r="729">
          <cell r="B729" t="str">
            <v>68-184-728</v>
          </cell>
          <cell r="C729" t="str">
            <v>Santander</v>
          </cell>
          <cell r="D729" t="str">
            <v>Fundación revivir - FUNDAREVIVIR</v>
          </cell>
          <cell r="E729" t="str">
            <v>900109550-4</v>
          </cell>
          <cell r="F729" t="str">
            <v>Roberto Carlos Martinez Navarro</v>
          </cell>
          <cell r="G729" t="str">
            <v>-</v>
          </cell>
          <cell r="H729" t="str">
            <v>Carrera 34B No. 55A-216 Barrio Las Camelias</v>
          </cell>
          <cell r="I729" t="str">
            <v>Barrancabermeja</v>
          </cell>
          <cell r="J729" t="str">
            <v>La Floresta</v>
          </cell>
          <cell r="K729"/>
          <cell r="L729">
            <v>3168303209</v>
          </cell>
          <cell r="M729" t="str">
            <v>funda_revivir@hotmail.com</v>
          </cell>
          <cell r="N729" t="str">
            <v>SRPA</v>
          </cell>
          <cell r="O729" t="str">
            <v>Intervención de apoyo RAJ</v>
          </cell>
          <cell r="P729"/>
          <cell r="Q729" t="str">
            <v>RAJ</v>
          </cell>
          <cell r="R729"/>
          <cell r="S729" t="str">
            <v>68-364-2019</v>
          </cell>
          <cell r="T729">
            <v>30</v>
          </cell>
          <cell r="U729"/>
          <cell r="V729">
            <v>43815</v>
          </cell>
          <cell r="W729">
            <v>44135</v>
          </cell>
          <cell r="X729">
            <v>109678425</v>
          </cell>
          <cell r="Y729" t="str">
            <v>Carmen Cecilia Castaño Matute</v>
          </cell>
        </row>
        <row r="730">
          <cell r="B730" t="str">
            <v>68-184-729</v>
          </cell>
          <cell r="C730" t="str">
            <v>Santander</v>
          </cell>
          <cell r="D730" t="str">
            <v>Fundación revivir - FUNDAREVIVIR</v>
          </cell>
          <cell r="E730" t="str">
            <v>900109550-4</v>
          </cell>
          <cell r="F730" t="str">
            <v>Roberto Carlos Martinez Navarro</v>
          </cell>
          <cell r="G730" t="str">
            <v>-</v>
          </cell>
          <cell r="H730" t="str">
            <v>Carrera 34B No. 55A-216 Barrio Las Camelias</v>
          </cell>
          <cell r="I730" t="str">
            <v>Barrancabermeja</v>
          </cell>
          <cell r="J730" t="str">
            <v>La Floresta</v>
          </cell>
          <cell r="K730"/>
          <cell r="L730">
            <v>3168303209</v>
          </cell>
          <cell r="M730" t="str">
            <v>funda_revivir@hotmail.com</v>
          </cell>
          <cell r="N730" t="str">
            <v>SRPA</v>
          </cell>
          <cell r="O730" t="str">
            <v>Libertad vigilada – asistida</v>
          </cell>
          <cell r="P730"/>
          <cell r="Q730" t="str">
            <v>SRPA</v>
          </cell>
          <cell r="R730"/>
          <cell r="S730" t="str">
            <v>68-365-2019</v>
          </cell>
          <cell r="T730">
            <v>30</v>
          </cell>
          <cell r="U730"/>
          <cell r="V730">
            <v>43815</v>
          </cell>
          <cell r="W730">
            <v>44135</v>
          </cell>
          <cell r="X730">
            <v>143504385</v>
          </cell>
          <cell r="Y730" t="str">
            <v>Carmen Cecilia Castaño Matute</v>
          </cell>
        </row>
        <row r="731">
          <cell r="B731" t="str">
            <v>68-184-730</v>
          </cell>
          <cell r="C731" t="str">
            <v>Santander</v>
          </cell>
          <cell r="D731" t="str">
            <v>Fundación revivir - FUNDAREVIVIR</v>
          </cell>
          <cell r="E731" t="str">
            <v>900109550-4</v>
          </cell>
          <cell r="F731" t="str">
            <v>Roberto Carlos Martinez Navarro</v>
          </cell>
          <cell r="G731" t="str">
            <v>-</v>
          </cell>
          <cell r="H731" t="str">
            <v>Carrera 21 No. 73-45 Barrio La Libertad</v>
          </cell>
          <cell r="I731" t="str">
            <v>Barrancabermeja</v>
          </cell>
          <cell r="J731" t="str">
            <v>La Floresta</v>
          </cell>
          <cell r="K731"/>
          <cell r="L731">
            <v>3185778295</v>
          </cell>
          <cell r="M731" t="str">
            <v>funda_revivir@hotmail.com</v>
          </cell>
          <cell r="N731" t="str">
            <v>SRPA</v>
          </cell>
          <cell r="O731" t="str">
            <v>Internado RAJ</v>
          </cell>
          <cell r="P731"/>
          <cell r="Q731" t="str">
            <v>RAJ</v>
          </cell>
          <cell r="R731"/>
          <cell r="S731" t="str">
            <v>68-366-2019</v>
          </cell>
          <cell r="T731">
            <v>5</v>
          </cell>
          <cell r="U731"/>
          <cell r="V731">
            <v>43815</v>
          </cell>
          <cell r="W731">
            <v>44135</v>
          </cell>
          <cell r="X731">
            <v>84625127.5</v>
          </cell>
          <cell r="Y731" t="str">
            <v>Carmen Cecilia Castaño Matute</v>
          </cell>
        </row>
        <row r="732">
          <cell r="B732" t="str">
            <v>68-184-731</v>
          </cell>
          <cell r="C732" t="str">
            <v>Santander</v>
          </cell>
          <cell r="D732" t="str">
            <v>Fundación revivir - FUNDAREVIVIR</v>
          </cell>
          <cell r="E732" t="str">
            <v>900109550-4</v>
          </cell>
          <cell r="F732" t="str">
            <v>Roberto Carlos Martinez Navarro</v>
          </cell>
          <cell r="G732" t="str">
            <v>-</v>
          </cell>
          <cell r="H732" t="str">
            <v>Carrera 33 No 75-105 Primer Piso La Floresta</v>
          </cell>
          <cell r="I732" t="str">
            <v>Barrancabermeja</v>
          </cell>
          <cell r="J732" t="str">
            <v>La Floresta</v>
          </cell>
          <cell r="K732"/>
          <cell r="L732">
            <v>3168310428</v>
          </cell>
          <cell r="M732" t="str">
            <v>funda_revivir@hotmail.com</v>
          </cell>
          <cell r="N732" t="str">
            <v>SRPA</v>
          </cell>
          <cell r="O732" t="str">
            <v>Centro transitorio</v>
          </cell>
          <cell r="P732"/>
          <cell r="Q732" t="str">
            <v>SRPA</v>
          </cell>
          <cell r="R732"/>
          <cell r="S732" t="str">
            <v>68-367-2019</v>
          </cell>
          <cell r="T732">
            <v>1</v>
          </cell>
          <cell r="U732"/>
          <cell r="V732">
            <v>43815</v>
          </cell>
          <cell r="W732">
            <v>44135</v>
          </cell>
          <cell r="X732">
            <v>20317145</v>
          </cell>
          <cell r="Y732" t="str">
            <v>Carmen Cecilia Castaño Matute</v>
          </cell>
        </row>
        <row r="733">
          <cell r="B733" t="str">
            <v>68-184-732</v>
          </cell>
          <cell r="C733" t="str">
            <v>Santander</v>
          </cell>
          <cell r="D733" t="str">
            <v>Fundación revivir - FUNDAREVIVIR</v>
          </cell>
          <cell r="E733" t="str">
            <v>900109550-4</v>
          </cell>
          <cell r="F733" t="str">
            <v>Roberto Carlos Martinez Navarro</v>
          </cell>
          <cell r="G733" t="str">
            <v>-</v>
          </cell>
          <cell r="H733" t="str">
            <v>Carrera 33 No 75-105 Primer Piso La Floresta</v>
          </cell>
          <cell r="I733" t="str">
            <v>Barrancabermeja</v>
          </cell>
          <cell r="J733" t="str">
            <v>La Floresta</v>
          </cell>
          <cell r="K733"/>
          <cell r="L733">
            <v>3168310428</v>
          </cell>
          <cell r="M733" t="str">
            <v>funda_revivir@hotmail.com</v>
          </cell>
          <cell r="N733" t="str">
            <v>SRPA</v>
          </cell>
          <cell r="O733" t="str">
            <v>Centro de internamiento preventivo</v>
          </cell>
          <cell r="P733"/>
          <cell r="Q733" t="str">
            <v>SRPA</v>
          </cell>
          <cell r="R733"/>
          <cell r="S733" t="str">
            <v>68-368-2019</v>
          </cell>
          <cell r="T733">
            <v>12</v>
          </cell>
          <cell r="U733"/>
          <cell r="V733">
            <v>43815</v>
          </cell>
          <cell r="W733">
            <v>44135</v>
          </cell>
          <cell r="X733">
            <v>261603570</v>
          </cell>
          <cell r="Y733" t="str">
            <v>Carmen Cecilia Castaño Matute</v>
          </cell>
        </row>
        <row r="734">
          <cell r="B734" t="str">
            <v>70-14-733</v>
          </cell>
          <cell r="C734" t="str">
            <v>Sucre</v>
          </cell>
          <cell r="D734" t="str">
            <v>Asociación de profesionales en programas de promoción y prevención, para la salud, la educación, la familia y la comunidad - APSEFACOM</v>
          </cell>
          <cell r="E734" t="str">
            <v>824002390-6</v>
          </cell>
          <cell r="F734" t="str">
            <v>Emil Obed Emiliani Ruiz</v>
          </cell>
          <cell r="G734" t="str">
            <v>-</v>
          </cell>
          <cell r="H734" t="str">
            <v>Calle 25 No. 36A-56 Barrio Venecia</v>
          </cell>
          <cell r="I734" t="str">
            <v>Sincelejo</v>
          </cell>
          <cell r="J734" t="str">
            <v>Boston</v>
          </cell>
          <cell r="K734"/>
          <cell r="L734">
            <v>3148654682</v>
          </cell>
          <cell r="M734" t="str">
            <v>apsefacomhs@outlook.es</v>
          </cell>
          <cell r="N734" t="str">
            <v>SRD</v>
          </cell>
          <cell r="O734" t="str">
            <v>Hogar sustituto entidad</v>
          </cell>
          <cell r="P734"/>
          <cell r="Q734" t="str">
            <v>Vulneración</v>
          </cell>
          <cell r="R734"/>
          <cell r="S734" t="str">
            <v>70-0283-2019</v>
          </cell>
          <cell r="T734">
            <v>190</v>
          </cell>
          <cell r="U734"/>
          <cell r="V734">
            <v>43815</v>
          </cell>
          <cell r="W734">
            <v>44135</v>
          </cell>
          <cell r="X734">
            <v>2517790686</v>
          </cell>
          <cell r="Y734" t="str">
            <v>Isabel Cristina Ortega Vides</v>
          </cell>
        </row>
        <row r="735">
          <cell r="B735" t="str">
            <v>70-195-734</v>
          </cell>
          <cell r="C735" t="str">
            <v>Sucre</v>
          </cell>
          <cell r="D735" t="str">
            <v>Fundación sin barrera</v>
          </cell>
          <cell r="E735" t="str">
            <v>900244596-1</v>
          </cell>
          <cell r="F735" t="str">
            <v>Alexander Miguel Cardenas Naranjo</v>
          </cell>
          <cell r="G735" t="str">
            <v>-</v>
          </cell>
          <cell r="H735" t="str">
            <v>Calle 22 No. 12-68 Barrio Mochila</v>
          </cell>
          <cell r="I735" t="str">
            <v>Sincelejo</v>
          </cell>
          <cell r="J735" t="str">
            <v>Sincelejo</v>
          </cell>
          <cell r="K735"/>
          <cell r="L735">
            <v>3002444582</v>
          </cell>
          <cell r="M735" t="str">
            <v>Sinbarrera.untechoparamisderec@gmail.com</v>
          </cell>
          <cell r="N735" t="str">
            <v>SRPA</v>
          </cell>
          <cell r="O735" t="str">
            <v>Libertad vigilada – asistida</v>
          </cell>
          <cell r="P735"/>
          <cell r="Q735" t="str">
            <v>SRPA</v>
          </cell>
          <cell r="R735"/>
          <cell r="S735" t="str">
            <v>70-0282-2019</v>
          </cell>
          <cell r="T735">
            <v>40</v>
          </cell>
          <cell r="U735"/>
          <cell r="V735">
            <v>43815</v>
          </cell>
          <cell r="W735">
            <v>44135</v>
          </cell>
          <cell r="X735">
            <v>191339180</v>
          </cell>
          <cell r="Y735" t="str">
            <v>Cielo Rodriguez Garrido</v>
          </cell>
        </row>
        <row r="736">
          <cell r="B736" t="str">
            <v>70-168-735</v>
          </cell>
          <cell r="C736" t="str">
            <v>Sucre</v>
          </cell>
          <cell r="D736" t="str">
            <v>Fundación para el desarrollo integral de la familia - FUNDIFAMILIA</v>
          </cell>
          <cell r="E736" t="str">
            <v>900280725-6</v>
          </cell>
          <cell r="F736" t="str">
            <v>Juan Miguel Del Toro Ramos</v>
          </cell>
          <cell r="G736" t="str">
            <v>-</v>
          </cell>
          <cell r="H736" t="str">
            <v>Calle 15 No. 10A-34 Avenida San Carlos</v>
          </cell>
          <cell r="I736" t="str">
            <v>Sincelejo</v>
          </cell>
          <cell r="J736" t="str">
            <v>Sincelejo</v>
          </cell>
          <cell r="K736"/>
          <cell r="L736">
            <v>3005002551</v>
          </cell>
          <cell r="M736" t="str">
            <v>fundifamilia2009@outlook.es</v>
          </cell>
          <cell r="N736" t="str">
            <v>SRPA</v>
          </cell>
          <cell r="O736" t="str">
            <v>Centro transitorio</v>
          </cell>
          <cell r="P736"/>
          <cell r="Q736" t="str">
            <v>SRPA</v>
          </cell>
          <cell r="R736"/>
          <cell r="S736" t="str">
            <v>70-0284-2019</v>
          </cell>
          <cell r="T736">
            <v>8</v>
          </cell>
          <cell r="U736"/>
          <cell r="V736">
            <v>43815</v>
          </cell>
          <cell r="W736">
            <v>43951</v>
          </cell>
          <cell r="X736">
            <v>69435640</v>
          </cell>
          <cell r="Y736" t="str">
            <v>Cielo Rodriguez Garrido</v>
          </cell>
        </row>
        <row r="737">
          <cell r="B737" t="str">
            <v>70-195-736</v>
          </cell>
          <cell r="C737" t="str">
            <v>Sucre</v>
          </cell>
          <cell r="D737" t="str">
            <v>Fundación sin barrera</v>
          </cell>
          <cell r="E737" t="str">
            <v>900244596-1</v>
          </cell>
          <cell r="F737" t="str">
            <v>Alexander Miguel Cardenas Naranjo</v>
          </cell>
          <cell r="G737" t="str">
            <v>-</v>
          </cell>
          <cell r="H737" t="str">
            <v>Calle 22 No. 12-68 Barrio Mochila</v>
          </cell>
          <cell r="I737" t="str">
            <v>Sincelejo</v>
          </cell>
          <cell r="J737" t="str">
            <v>Sincelejo</v>
          </cell>
          <cell r="K737"/>
          <cell r="L737">
            <v>3002444582</v>
          </cell>
          <cell r="M737" t="str">
            <v>Sinbarrera.untechoparamisderec@gmail.com</v>
          </cell>
          <cell r="N737" t="str">
            <v>SRPA</v>
          </cell>
          <cell r="O737" t="str">
            <v>Intervención de apoyo RAJ</v>
          </cell>
          <cell r="P737"/>
          <cell r="Q737" t="str">
            <v>RAJ</v>
          </cell>
          <cell r="R737"/>
          <cell r="S737" t="str">
            <v>70-0285-2019</v>
          </cell>
          <cell r="T737">
            <v>20</v>
          </cell>
          <cell r="U737"/>
          <cell r="V737">
            <v>43815</v>
          </cell>
          <cell r="W737">
            <v>44135</v>
          </cell>
          <cell r="X737">
            <v>73118950</v>
          </cell>
          <cell r="Y737" t="str">
            <v>Cielo Rodriguez Garrido</v>
          </cell>
        </row>
        <row r="738">
          <cell r="B738" t="str">
            <v>73-3-737</v>
          </cell>
          <cell r="C738" t="str">
            <v>Tolima</v>
          </cell>
          <cell r="D738" t="str">
            <v>Aldeas infantiles SOS Colombia</v>
          </cell>
          <cell r="E738" t="str">
            <v>860024041-6</v>
          </cell>
          <cell r="F738" t="str">
            <v>Angela Maria Monica Bibiana Rosales Rodriguez</v>
          </cell>
          <cell r="G738" t="str">
            <v>-</v>
          </cell>
          <cell r="H738" t="str">
            <v>Carrera 19 No. 2-04 Barrio Bogota</v>
          </cell>
          <cell r="I738" t="str">
            <v>Honda</v>
          </cell>
          <cell r="J738" t="str">
            <v>Honda</v>
          </cell>
          <cell r="K738">
            <v>6348049</v>
          </cell>
          <cell r="L738">
            <v>3187654717</v>
          </cell>
          <cell r="M738" t="str">
            <v>oficina.nacional@aldeasinfantiles.org.co</v>
          </cell>
          <cell r="N738" t="str">
            <v>SRD</v>
          </cell>
          <cell r="O738" t="str">
            <v>Hogar sustituto entidad</v>
          </cell>
          <cell r="P738"/>
          <cell r="Q738" t="str">
            <v>Vulneración - Discapacidad</v>
          </cell>
          <cell r="R738"/>
          <cell r="S738">
            <v>342</v>
          </cell>
          <cell r="T738">
            <v>87</v>
          </cell>
          <cell r="U738"/>
          <cell r="V738">
            <v>43813</v>
          </cell>
          <cell r="W738">
            <v>44135</v>
          </cell>
          <cell r="X738">
            <v>3138432636</v>
          </cell>
          <cell r="Y738" t="str">
            <v>Ednna Margarita Charry andrade</v>
          </cell>
        </row>
        <row r="739">
          <cell r="B739" t="str">
            <v>73-3-738</v>
          </cell>
          <cell r="C739" t="str">
            <v>Tolima</v>
          </cell>
          <cell r="D739" t="str">
            <v>Aldeas infantiles SOS Colombia</v>
          </cell>
          <cell r="E739" t="str">
            <v>860024041-6</v>
          </cell>
          <cell r="F739" t="str">
            <v>Angela Maria Monica Bibiana Rosales Rodriguez</v>
          </cell>
          <cell r="G739" t="str">
            <v>-</v>
          </cell>
          <cell r="H739" t="str">
            <v>Manzana L1 Casa 4 Barrio Betania Campestre</v>
          </cell>
          <cell r="I739" t="str">
            <v>Espinal</v>
          </cell>
          <cell r="J739" t="str">
            <v>Espinal</v>
          </cell>
          <cell r="K739">
            <v>6348049</v>
          </cell>
          <cell r="L739">
            <v>3187654717</v>
          </cell>
          <cell r="M739" t="str">
            <v>oficina.nacional@aldeasinfantiles.org.co</v>
          </cell>
          <cell r="N739" t="str">
            <v>SRD</v>
          </cell>
          <cell r="O739" t="str">
            <v>Hogar sustituto entidad</v>
          </cell>
          <cell r="P739"/>
          <cell r="Q739" t="str">
            <v>Vulneración - Discapacidad</v>
          </cell>
          <cell r="R739"/>
          <cell r="S739">
            <v>342</v>
          </cell>
          <cell r="T739">
            <v>58</v>
          </cell>
          <cell r="U739"/>
          <cell r="V739"/>
          <cell r="W739"/>
          <cell r="X739"/>
          <cell r="Y739" t="str">
            <v>Ednna Margarita Charry andrade</v>
          </cell>
        </row>
        <row r="740">
          <cell r="B740" t="str">
            <v>73-3-739</v>
          </cell>
          <cell r="C740" t="str">
            <v>Tolima</v>
          </cell>
          <cell r="D740" t="str">
            <v>Aldeas infantiles SOS Colombia</v>
          </cell>
          <cell r="E740" t="str">
            <v>860024041-6</v>
          </cell>
          <cell r="F740" t="str">
            <v>Angela Maria Monica Bibiana Rosales Rodriguez</v>
          </cell>
          <cell r="G740" t="str">
            <v>-</v>
          </cell>
          <cell r="H740" t="str">
            <v>Carrera 6 No. 7-82 Barrio Centro</v>
          </cell>
          <cell r="I740" t="str">
            <v>Lérida</v>
          </cell>
          <cell r="J740" t="str">
            <v>Lérida</v>
          </cell>
          <cell r="K740">
            <v>6348049</v>
          </cell>
          <cell r="L740">
            <v>3187654717</v>
          </cell>
          <cell r="M740" t="str">
            <v>oficina.nacional@aldeasinfantiles.org.co</v>
          </cell>
          <cell r="N740" t="str">
            <v>SRD</v>
          </cell>
          <cell r="O740" t="str">
            <v>Hogar sustituto entidad</v>
          </cell>
          <cell r="P740"/>
          <cell r="Q740" t="str">
            <v>Vulneración - Discapacidad</v>
          </cell>
          <cell r="R740"/>
          <cell r="S740">
            <v>342</v>
          </cell>
          <cell r="T740">
            <v>45</v>
          </cell>
          <cell r="U740"/>
          <cell r="V740"/>
          <cell r="W740"/>
          <cell r="X740"/>
          <cell r="Y740" t="str">
            <v>Ednna Margarita Charry andrade</v>
          </cell>
        </row>
        <row r="741">
          <cell r="B741" t="str">
            <v>73-3-740</v>
          </cell>
          <cell r="C741" t="str">
            <v>Tolima</v>
          </cell>
          <cell r="D741" t="str">
            <v>Aldeas infantiles SOS Colombia</v>
          </cell>
          <cell r="E741" t="str">
            <v>860024041-6</v>
          </cell>
          <cell r="F741" t="str">
            <v>Angela Maria Monica Bibiana Rosales Rodriguez</v>
          </cell>
          <cell r="G741" t="str">
            <v>-</v>
          </cell>
          <cell r="H741" t="str">
            <v>Carrera 6 No. 8-65 Barrio Centro</v>
          </cell>
          <cell r="I741" t="str">
            <v>Icononzo</v>
          </cell>
          <cell r="J741" t="str">
            <v>Melgar</v>
          </cell>
          <cell r="K741">
            <v>6348049</v>
          </cell>
          <cell r="L741">
            <v>3187654717</v>
          </cell>
          <cell r="M741" t="str">
            <v>oficina.nacional@aldeasinfantiles.org.co</v>
          </cell>
          <cell r="N741" t="str">
            <v>SRD</v>
          </cell>
          <cell r="O741" t="str">
            <v>Hogar sustituto entidad</v>
          </cell>
          <cell r="P741"/>
          <cell r="Q741" t="str">
            <v>Vulneración - Discapacidad</v>
          </cell>
          <cell r="R741"/>
          <cell r="S741">
            <v>342</v>
          </cell>
          <cell r="T741">
            <v>45</v>
          </cell>
          <cell r="U741"/>
          <cell r="V741"/>
          <cell r="W741"/>
          <cell r="X741"/>
          <cell r="Y741" t="str">
            <v>Ednna Margarita Charry andrade</v>
          </cell>
        </row>
        <row r="742">
          <cell r="B742" t="str">
            <v>73-3-741</v>
          </cell>
          <cell r="C742" t="str">
            <v>Tolima</v>
          </cell>
          <cell r="D742" t="str">
            <v>Aldeas infantiles SOS Colombia</v>
          </cell>
          <cell r="E742" t="str">
            <v>860024041-6</v>
          </cell>
          <cell r="F742" t="str">
            <v>Angela Maria Monica Bibiana Rosales Rodriguez</v>
          </cell>
          <cell r="G742" t="str">
            <v>-</v>
          </cell>
          <cell r="H742" t="str">
            <v>Calle 87 No. 20-98 Sector Vergel</v>
          </cell>
          <cell r="I742" t="str">
            <v>Ibagué</v>
          </cell>
          <cell r="J742" t="str">
            <v>Galán</v>
          </cell>
          <cell r="K742">
            <v>2717723</v>
          </cell>
          <cell r="L742">
            <v>3178935630</v>
          </cell>
          <cell r="M742" t="str">
            <v>adriana.arcila@aldeasinfantiles.org.co</v>
          </cell>
          <cell r="N742" t="str">
            <v>SRD</v>
          </cell>
          <cell r="O742" t="str">
            <v>Casa universitaria</v>
          </cell>
          <cell r="P742"/>
          <cell r="Q742" t="str">
            <v>Vulneración</v>
          </cell>
          <cell r="R742"/>
          <cell r="S742">
            <v>343</v>
          </cell>
          <cell r="T742">
            <v>45</v>
          </cell>
          <cell r="U742"/>
          <cell r="V742">
            <v>43815</v>
          </cell>
          <cell r="W742">
            <v>44135</v>
          </cell>
          <cell r="X742">
            <v>718365690</v>
          </cell>
          <cell r="Y742" t="str">
            <v>Aleyda Rivera Sanchez</v>
          </cell>
        </row>
        <row r="743">
          <cell r="B743" t="str">
            <v>73-3-742</v>
          </cell>
          <cell r="C743" t="str">
            <v>Tolima</v>
          </cell>
          <cell r="D743" t="str">
            <v>Aldeas infantiles SOS Colombia</v>
          </cell>
          <cell r="E743" t="str">
            <v>860024041-6</v>
          </cell>
          <cell r="F743" t="str">
            <v>Angela Maria Monica Bibiana Rosales Rodriguez</v>
          </cell>
          <cell r="G743" t="str">
            <v>-</v>
          </cell>
          <cell r="H743" t="str">
            <v>Calle 87 No. 20-98 Sector Vergel</v>
          </cell>
          <cell r="I743" t="str">
            <v>Ibagué</v>
          </cell>
          <cell r="J743" t="str">
            <v>Galán</v>
          </cell>
          <cell r="K743">
            <v>2717723</v>
          </cell>
          <cell r="L743">
            <v>3178935630</v>
          </cell>
          <cell r="M743" t="str">
            <v>adriana.arcila@aldeasinfantiles.org.co</v>
          </cell>
          <cell r="N743" t="str">
            <v>SRD</v>
          </cell>
          <cell r="O743" t="str">
            <v>Casa Hogar</v>
          </cell>
          <cell r="P743"/>
          <cell r="Q743" t="str">
            <v>Vulneración</v>
          </cell>
          <cell r="R743"/>
          <cell r="S743">
            <v>344</v>
          </cell>
          <cell r="T743">
            <v>48</v>
          </cell>
          <cell r="U743"/>
          <cell r="V743">
            <v>43815</v>
          </cell>
          <cell r="W743">
            <v>44135</v>
          </cell>
          <cell r="X743">
            <v>531152688</v>
          </cell>
          <cell r="Y743" t="str">
            <v>Aleyda Rivera Sanchez</v>
          </cell>
        </row>
        <row r="744">
          <cell r="B744" t="str">
            <v>73-93-743</v>
          </cell>
          <cell r="C744" t="str">
            <v>Tolima</v>
          </cell>
          <cell r="D744" t="str">
            <v>Fundación centro de estimulación, nivelación y desarrollo - CEDESNID</v>
          </cell>
          <cell r="E744" t="str">
            <v>860071892-7</v>
          </cell>
          <cell r="F744" t="str">
            <v>Camilo Alberto Arenas</v>
          </cell>
          <cell r="G744" t="str">
            <v>-</v>
          </cell>
          <cell r="H744" t="str">
            <v>Carrera 3 Sur 29-05 Barrio Las Brisas</v>
          </cell>
          <cell r="I744" t="str">
            <v>Ibagué</v>
          </cell>
          <cell r="J744" t="str">
            <v>Galán</v>
          </cell>
          <cell r="K744">
            <v>2643657</v>
          </cell>
          <cell r="L744">
            <v>3174119483</v>
          </cell>
          <cell r="M744" t="str">
            <v>cedesnidibague@gmail.com</v>
          </cell>
          <cell r="N744" t="str">
            <v>SRD</v>
          </cell>
          <cell r="O744" t="str">
            <v>Internado</v>
          </cell>
          <cell r="P744"/>
          <cell r="Q744" t="str">
            <v>Discapacidad</v>
          </cell>
          <cell r="R744" t="str">
            <v>Intelectual</v>
          </cell>
          <cell r="S744">
            <v>345</v>
          </cell>
          <cell r="T744">
            <v>63</v>
          </cell>
          <cell r="U744"/>
          <cell r="V744">
            <v>43815</v>
          </cell>
          <cell r="W744">
            <v>44135</v>
          </cell>
          <cell r="X744">
            <v>1070394460</v>
          </cell>
          <cell r="Y744" t="str">
            <v>Aleyda Rivera Sanchez</v>
          </cell>
        </row>
        <row r="745">
          <cell r="B745" t="str">
            <v>73-169-744</v>
          </cell>
          <cell r="C745" t="str">
            <v>Tolima</v>
          </cell>
          <cell r="D745" t="str">
            <v>Fundación para el desarrollo integral de la persona y su entorno familiar y social - MACAMI</v>
          </cell>
          <cell r="E745" t="str">
            <v>809006985-1</v>
          </cell>
          <cell r="F745" t="str">
            <v>Harold Millan Flechas</v>
          </cell>
          <cell r="G745" t="str">
            <v>-</v>
          </cell>
          <cell r="H745" t="str">
            <v>Calle 114 No. 48 Sur-65 Barrio Aparco</v>
          </cell>
          <cell r="I745" t="str">
            <v>Ibagué</v>
          </cell>
          <cell r="J745" t="str">
            <v>Galán</v>
          </cell>
          <cell r="K745">
            <v>2691858</v>
          </cell>
          <cell r="L745">
            <v>3208553943</v>
          </cell>
          <cell r="M745" t="str">
            <v>funmacami@hotmail.com</v>
          </cell>
          <cell r="N745" t="str">
            <v>SRD</v>
          </cell>
          <cell r="O745" t="str">
            <v>Internado</v>
          </cell>
          <cell r="P745"/>
          <cell r="Q745" t="str">
            <v>Vulneración</v>
          </cell>
          <cell r="R745"/>
          <cell r="S745">
            <v>346</v>
          </cell>
          <cell r="T745">
            <v>100</v>
          </cell>
          <cell r="U745"/>
          <cell r="V745">
            <v>43815</v>
          </cell>
          <cell r="W745">
            <v>44135</v>
          </cell>
          <cell r="X745">
            <v>1480468350</v>
          </cell>
          <cell r="Y745" t="str">
            <v>Aleyda Rivera Sanchez</v>
          </cell>
        </row>
        <row r="746">
          <cell r="B746" t="str">
            <v>73-151-745</v>
          </cell>
          <cell r="C746" t="str">
            <v>Tolima</v>
          </cell>
          <cell r="D746" t="str">
            <v>Fundación Nawen</v>
          </cell>
          <cell r="E746" t="str">
            <v>900877034-9</v>
          </cell>
          <cell r="F746" t="str">
            <v>William Mauricio Cuellar Pascuas</v>
          </cell>
          <cell r="G746" t="str">
            <v>-</v>
          </cell>
          <cell r="H746" t="str">
            <v>Carrera 3 No. 42-92 Barrio Casa Club</v>
          </cell>
          <cell r="I746" t="str">
            <v>Ibagué</v>
          </cell>
          <cell r="J746" t="str">
            <v>Galán</v>
          </cell>
          <cell r="K746">
            <v>2646857</v>
          </cell>
          <cell r="L746">
            <v>3188655597</v>
          </cell>
          <cell r="M746" t="str">
            <v>coordinaciongeneral@fundacionnawen.org.co</v>
          </cell>
          <cell r="N746" t="str">
            <v>SRD</v>
          </cell>
          <cell r="O746" t="str">
            <v>Intervención de apoyo - Apoyo psicológico especializado</v>
          </cell>
          <cell r="P746"/>
          <cell r="Q746" t="str">
            <v>Vulneración</v>
          </cell>
          <cell r="R746"/>
          <cell r="S746">
            <v>347</v>
          </cell>
          <cell r="T746"/>
          <cell r="U746">
            <v>116</v>
          </cell>
          <cell r="V746">
            <v>43815</v>
          </cell>
          <cell r="W746">
            <v>44135</v>
          </cell>
          <cell r="X746">
            <v>82254092</v>
          </cell>
          <cell r="Y746" t="str">
            <v>Aleyda Rivera Sanchez</v>
          </cell>
        </row>
        <row r="747">
          <cell r="B747" t="str">
            <v>73-41-746</v>
          </cell>
          <cell r="C747" t="str">
            <v>Tolima</v>
          </cell>
          <cell r="D747" t="str">
            <v>Club Kiwanis ciudad musical</v>
          </cell>
          <cell r="E747" t="str">
            <v>800114694-3</v>
          </cell>
          <cell r="F747" t="str">
            <v>Elizabeth Sanchez</v>
          </cell>
          <cell r="G747" t="str">
            <v>-</v>
          </cell>
          <cell r="H747" t="str">
            <v>Vereda el Pais la Ceibita villa Natalia Casa 12</v>
          </cell>
          <cell r="I747" t="str">
            <v>Ibagué</v>
          </cell>
          <cell r="J747" t="str">
            <v>Galán</v>
          </cell>
          <cell r="K747">
            <v>2751928</v>
          </cell>
          <cell r="L747">
            <v>3172329891</v>
          </cell>
          <cell r="M747" t="str">
            <v>Kiwanisproteccion@hotmail.com</v>
          </cell>
          <cell r="N747" t="str">
            <v>SRD</v>
          </cell>
          <cell r="O747" t="str">
            <v>Internado</v>
          </cell>
          <cell r="P747"/>
          <cell r="Q747" t="str">
            <v>Violencia sexual</v>
          </cell>
          <cell r="R747"/>
          <cell r="S747">
            <v>348</v>
          </cell>
          <cell r="T747">
            <v>33</v>
          </cell>
          <cell r="U747"/>
          <cell r="V747">
            <v>43815</v>
          </cell>
          <cell r="W747">
            <v>44135</v>
          </cell>
          <cell r="X747">
            <v>475230096</v>
          </cell>
          <cell r="Y747" t="str">
            <v>Aleyda Rivera Sanchez</v>
          </cell>
        </row>
        <row r="748">
          <cell r="B748" t="str">
            <v>73-126-747</v>
          </cell>
          <cell r="C748" t="str">
            <v>Tolima</v>
          </cell>
          <cell r="D748" t="str">
            <v>Fundación grupo de apoyo</v>
          </cell>
          <cell r="E748" t="str">
            <v>900201470-6</v>
          </cell>
          <cell r="F748" t="str">
            <v>Jesus Suaza Maldonado</v>
          </cell>
          <cell r="G748" t="str">
            <v>-</v>
          </cell>
          <cell r="H748" t="str">
            <v>Finca Villa Laura Potrero Vereda Potrerito - Jurisdicción El Totumo A 200 Metros Del Puente De La Variante</v>
          </cell>
          <cell r="I748" t="str">
            <v>Ibagué</v>
          </cell>
          <cell r="J748" t="str">
            <v>Galán</v>
          </cell>
          <cell r="K748"/>
          <cell r="L748">
            <v>3166240547</v>
          </cell>
          <cell r="M748" t="str">
            <v>fga_generofemenino@outlook.es</v>
          </cell>
          <cell r="N748" t="str">
            <v>SRD</v>
          </cell>
          <cell r="O748" t="str">
            <v>Internado</v>
          </cell>
          <cell r="P748"/>
          <cell r="Q748" t="str">
            <v>Consumo SPA</v>
          </cell>
          <cell r="R748"/>
          <cell r="S748">
            <v>350</v>
          </cell>
          <cell r="T748">
            <v>77</v>
          </cell>
          <cell r="U748"/>
          <cell r="V748">
            <v>43815</v>
          </cell>
          <cell r="W748">
            <v>44135</v>
          </cell>
          <cell r="X748">
            <v>1139960630</v>
          </cell>
          <cell r="Y748" t="str">
            <v>Aleyda Rivera Sanchez</v>
          </cell>
        </row>
        <row r="749">
          <cell r="B749" t="str">
            <v>73-11-748</v>
          </cell>
          <cell r="C749" t="str">
            <v>Tolima</v>
          </cell>
          <cell r="D749" t="str">
            <v>Asociación cristiana de jóvenes del Tolima - ACJ</v>
          </cell>
          <cell r="E749" t="str">
            <v>890705905-6</v>
          </cell>
          <cell r="F749" t="str">
            <v>Luz Ayda Gomez Chisco</v>
          </cell>
          <cell r="G749" t="str">
            <v>Protejemos con amor</v>
          </cell>
          <cell r="H749" t="str">
            <v>Manzana 16 casa 16 Primera etapa del Jordan</v>
          </cell>
          <cell r="I749" t="str">
            <v>Ibagué</v>
          </cell>
          <cell r="J749" t="str">
            <v>Jordán</v>
          </cell>
          <cell r="K749">
            <v>2612716</v>
          </cell>
          <cell r="L749"/>
          <cell r="M749" t="str">
            <v>luzaydagomez@ymcatolima.org.co</v>
          </cell>
          <cell r="N749" t="str">
            <v>SRD</v>
          </cell>
          <cell r="O749" t="str">
            <v>Hogar sustituto entidad</v>
          </cell>
          <cell r="P749"/>
          <cell r="Q749" t="str">
            <v>Vulneración - Discapacidad</v>
          </cell>
          <cell r="R749"/>
          <cell r="S749">
            <v>351</v>
          </cell>
          <cell r="T749">
            <v>485</v>
          </cell>
          <cell r="U749"/>
          <cell r="V749">
            <v>43815</v>
          </cell>
          <cell r="W749">
            <v>44135</v>
          </cell>
          <cell r="X749">
            <v>6629488913</v>
          </cell>
          <cell r="Y749" t="str">
            <v>Ednna Margarita Charry andrade</v>
          </cell>
        </row>
        <row r="750">
          <cell r="B750" t="str">
            <v>73-11-749</v>
          </cell>
          <cell r="C750" t="str">
            <v>Tolima</v>
          </cell>
          <cell r="D750" t="str">
            <v>Asociación cristiana de jóvenes del Tolima - ACJ</v>
          </cell>
          <cell r="E750" t="str">
            <v>890705905-6</v>
          </cell>
          <cell r="F750" t="str">
            <v>Luz Ayda Gomez Chisco</v>
          </cell>
          <cell r="G750" t="str">
            <v>-</v>
          </cell>
          <cell r="H750" t="str">
            <v>Carrera 22 No. 6-36 Barrio Guali</v>
          </cell>
          <cell r="I750" t="str">
            <v>Honda</v>
          </cell>
          <cell r="J750" t="str">
            <v>Honda</v>
          </cell>
          <cell r="K750">
            <v>2511886</v>
          </cell>
          <cell r="L750">
            <v>3015227663</v>
          </cell>
          <cell r="M750" t="str">
            <v>acjexternadohonda@gmail.com</v>
          </cell>
          <cell r="N750" t="str">
            <v>SRD</v>
          </cell>
          <cell r="O750" t="str">
            <v>Externado</v>
          </cell>
          <cell r="P750" t="str">
            <v>Media jornada</v>
          </cell>
          <cell r="Q750" t="str">
            <v>Vulneración</v>
          </cell>
          <cell r="R750"/>
          <cell r="S750">
            <v>352</v>
          </cell>
          <cell r="T750">
            <v>40</v>
          </cell>
          <cell r="U750"/>
          <cell r="V750">
            <v>43815</v>
          </cell>
          <cell r="W750">
            <v>44135</v>
          </cell>
          <cell r="X750">
            <v>216417160</v>
          </cell>
          <cell r="Y750" t="str">
            <v>Andrea Gallego Carvajal</v>
          </cell>
        </row>
        <row r="751">
          <cell r="B751" t="str">
            <v>73-11-750</v>
          </cell>
          <cell r="C751" t="str">
            <v>Tolima</v>
          </cell>
          <cell r="D751" t="str">
            <v>Asociación cristiana de jóvenes del Tolima - ACJ</v>
          </cell>
          <cell r="E751" t="str">
            <v>890705905-6</v>
          </cell>
          <cell r="F751" t="str">
            <v>Luz Ayda Gomez Chisco</v>
          </cell>
          <cell r="G751" t="str">
            <v>Centro juvenil Saint Louis</v>
          </cell>
          <cell r="H751" t="str">
            <v>Calle 9 No. 7-11 Barrio Centro</v>
          </cell>
          <cell r="I751" t="str">
            <v>Lérida</v>
          </cell>
          <cell r="J751" t="str">
            <v>Lérida</v>
          </cell>
          <cell r="K751">
            <v>2890264</v>
          </cell>
          <cell r="L751">
            <v>3105793368</v>
          </cell>
          <cell r="M751" t="str">
            <v>acjymcalerida@gmail.com</v>
          </cell>
          <cell r="N751" t="str">
            <v>SRD</v>
          </cell>
          <cell r="O751" t="str">
            <v>Externado</v>
          </cell>
          <cell r="P751" t="str">
            <v>Media jornada</v>
          </cell>
          <cell r="Q751" t="str">
            <v>Vulneración</v>
          </cell>
          <cell r="R751"/>
          <cell r="S751">
            <v>353</v>
          </cell>
          <cell r="T751">
            <v>30</v>
          </cell>
          <cell r="U751"/>
          <cell r="V751">
            <v>43815</v>
          </cell>
          <cell r="W751">
            <v>44135</v>
          </cell>
          <cell r="X751">
            <v>162312870</v>
          </cell>
          <cell r="Y751" t="str">
            <v>Diana Maribell Lopez</v>
          </cell>
        </row>
        <row r="752">
          <cell r="B752" t="str">
            <v>73-11-751</v>
          </cell>
          <cell r="C752" t="str">
            <v>Tolima</v>
          </cell>
          <cell r="D752" t="str">
            <v>Asociación cristiana de jóvenes del Tolima - ACJ</v>
          </cell>
          <cell r="E752" t="str">
            <v>890705905-6</v>
          </cell>
          <cell r="F752" t="str">
            <v>Luz Ayda Gomez Chisco</v>
          </cell>
          <cell r="G752" t="str">
            <v>-</v>
          </cell>
          <cell r="H752" t="str">
            <v>Manzana T casa 12 Barrio Tolima Grande</v>
          </cell>
          <cell r="I752" t="str">
            <v>Ibagué</v>
          </cell>
          <cell r="J752" t="str">
            <v>Galán</v>
          </cell>
          <cell r="K752">
            <v>2612716</v>
          </cell>
          <cell r="L752">
            <v>3164374011</v>
          </cell>
          <cell r="M752" t="str">
            <v>luzaydagomez@ymcatolima.org.co</v>
          </cell>
          <cell r="N752" t="str">
            <v>SRD</v>
          </cell>
          <cell r="O752" t="str">
            <v>Externado</v>
          </cell>
          <cell r="P752" t="str">
            <v>Media jornada</v>
          </cell>
          <cell r="Q752" t="str">
            <v>Vulneración</v>
          </cell>
          <cell r="R752"/>
          <cell r="S752">
            <v>354</v>
          </cell>
          <cell r="T752">
            <v>60</v>
          </cell>
          <cell r="U752"/>
          <cell r="V752">
            <v>43815</v>
          </cell>
          <cell r="W752">
            <v>44135</v>
          </cell>
          <cell r="X752">
            <v>324625740</v>
          </cell>
          <cell r="Y752" t="str">
            <v>Aleyda Rivera Sanchez</v>
          </cell>
        </row>
        <row r="753">
          <cell r="B753" t="str">
            <v>73-124-752</v>
          </cell>
          <cell r="C753" t="str">
            <v>Tolima</v>
          </cell>
          <cell r="D753" t="str">
            <v>Fundación fraternal de ayuda</v>
          </cell>
          <cell r="E753" t="str">
            <v>900786421-5</v>
          </cell>
          <cell r="F753" t="str">
            <v>Alexandra Peña López</v>
          </cell>
          <cell r="G753" t="str">
            <v>-</v>
          </cell>
          <cell r="H753" t="str">
            <v>Granja Ambala Kilometro 2 Parte Alta - Vereda Chinalta</v>
          </cell>
          <cell r="I753" t="str">
            <v>Ibagué</v>
          </cell>
          <cell r="J753" t="str">
            <v>Galán</v>
          </cell>
          <cell r="K753"/>
          <cell r="L753">
            <v>3165338123</v>
          </cell>
          <cell r="M753" t="str">
            <v>fraternalequipo@hotmail.com</v>
          </cell>
          <cell r="N753" t="str">
            <v>SRD</v>
          </cell>
          <cell r="O753" t="str">
            <v>Internado</v>
          </cell>
          <cell r="P753"/>
          <cell r="Q753" t="str">
            <v>Discapacidad</v>
          </cell>
          <cell r="R753" t="str">
            <v>Intelectual</v>
          </cell>
          <cell r="S753">
            <v>355</v>
          </cell>
          <cell r="T753">
            <v>56</v>
          </cell>
          <cell r="U753"/>
          <cell r="V753">
            <v>43815</v>
          </cell>
          <cell r="W753">
            <v>44135</v>
          </cell>
          <cell r="X753">
            <v>951100948</v>
          </cell>
          <cell r="Y753" t="str">
            <v>Aleyda Rivera Sanchez</v>
          </cell>
        </row>
        <row r="754">
          <cell r="B754" t="str">
            <v>73-124-753</v>
          </cell>
          <cell r="C754" t="str">
            <v>Tolima</v>
          </cell>
          <cell r="D754" t="str">
            <v>Fundación fraternal de ayuda</v>
          </cell>
          <cell r="E754" t="str">
            <v>900786421-5</v>
          </cell>
          <cell r="F754" t="str">
            <v>Alexandra Peña López</v>
          </cell>
          <cell r="G754" t="str">
            <v>-</v>
          </cell>
          <cell r="H754" t="str">
            <v>Finca Villa Betty - Carrera 8 No. 145-201 Barrio El Salado - Vía Alvarado</v>
          </cell>
          <cell r="I754" t="str">
            <v>Ibagué</v>
          </cell>
          <cell r="J754" t="str">
            <v>Galán</v>
          </cell>
          <cell r="K754"/>
          <cell r="L754">
            <v>3105734286</v>
          </cell>
          <cell r="M754" t="str">
            <v>fundamadresgestante@hotmail.com</v>
          </cell>
          <cell r="N754" t="str">
            <v>SRD</v>
          </cell>
          <cell r="O754" t="str">
            <v>Internado</v>
          </cell>
          <cell r="P754"/>
          <cell r="Q754" t="str">
            <v>Gestantes</v>
          </cell>
          <cell r="R754"/>
          <cell r="S754">
            <v>356</v>
          </cell>
          <cell r="T754">
            <v>54</v>
          </cell>
          <cell r="U754"/>
          <cell r="V754">
            <v>43815</v>
          </cell>
          <cell r="W754">
            <v>44135</v>
          </cell>
          <cell r="X754">
            <v>808776630</v>
          </cell>
          <cell r="Y754" t="str">
            <v>Aleyda Rivera Sanchez</v>
          </cell>
        </row>
        <row r="755">
          <cell r="B755" t="str">
            <v>73-120-754</v>
          </cell>
          <cell r="C755" t="str">
            <v>Tolima</v>
          </cell>
          <cell r="D755" t="str">
            <v>Fundación familia entorno individuo - FEI</v>
          </cell>
          <cell r="E755" t="str">
            <v>900001876-4</v>
          </cell>
          <cell r="F755" t="str">
            <v>Jeisson Paul Cardona Garcia</v>
          </cell>
          <cell r="G755" t="str">
            <v>Sede mis amores</v>
          </cell>
          <cell r="H755" t="str">
            <v>Kilometro 8 Via Rovira Vereda El Cural</v>
          </cell>
          <cell r="I755" t="str">
            <v>Ibagué</v>
          </cell>
          <cell r="J755" t="str">
            <v>Galán</v>
          </cell>
          <cell r="K755"/>
          <cell r="L755">
            <v>3014016067</v>
          </cell>
          <cell r="M755" t="str">
            <v>misamoresfei@gmail.com</v>
          </cell>
          <cell r="N755" t="str">
            <v>SRD</v>
          </cell>
          <cell r="O755" t="str">
            <v>Internado</v>
          </cell>
          <cell r="P755"/>
          <cell r="Q755" t="str">
            <v>Consumo SPA</v>
          </cell>
          <cell r="R755"/>
          <cell r="S755">
            <v>357</v>
          </cell>
          <cell r="T755">
            <v>50</v>
          </cell>
          <cell r="U755"/>
          <cell r="V755">
            <v>43815</v>
          </cell>
          <cell r="W755">
            <v>44135</v>
          </cell>
          <cell r="X755">
            <v>1687733919</v>
          </cell>
          <cell r="Y755" t="str">
            <v>Aleyda Rivera Sanchez</v>
          </cell>
        </row>
        <row r="756">
          <cell r="B756" t="str">
            <v>73-120-755</v>
          </cell>
          <cell r="C756" t="str">
            <v>Tolima</v>
          </cell>
          <cell r="D756" t="str">
            <v>Fundación familia entorno individuo - FEI</v>
          </cell>
          <cell r="E756" t="str">
            <v>900001876-4</v>
          </cell>
          <cell r="F756" t="str">
            <v>Jeisson Paul Cardona Garcia</v>
          </cell>
          <cell r="G756" t="str">
            <v>Sede san Jorge</v>
          </cell>
          <cell r="H756" t="str">
            <v>Kilometro 1.3 Vereda Via Rovira - Potrero Grande - Finca San Jorge</v>
          </cell>
          <cell r="I756" t="str">
            <v>Ibagué</v>
          </cell>
          <cell r="J756" t="str">
            <v>Galán</v>
          </cell>
          <cell r="K756"/>
          <cell r="L756" t="str">
            <v>3159272539 - 3177516696</v>
          </cell>
          <cell r="M756" t="str">
            <v>hogarfei2015@gmail.com</v>
          </cell>
          <cell r="N756" t="str">
            <v>SRD</v>
          </cell>
          <cell r="O756" t="str">
            <v>Internado</v>
          </cell>
          <cell r="P756"/>
          <cell r="Q756" t="str">
            <v>Consumo SPA</v>
          </cell>
          <cell r="R756"/>
          <cell r="S756">
            <v>357</v>
          </cell>
          <cell r="T756">
            <v>64</v>
          </cell>
          <cell r="U756"/>
          <cell r="V756"/>
          <cell r="W756"/>
          <cell r="X756"/>
          <cell r="Y756" t="str">
            <v>Aleyda Rivera Sanchez</v>
          </cell>
        </row>
        <row r="757">
          <cell r="B757" t="str">
            <v>73-2-756</v>
          </cell>
          <cell r="C757" t="str">
            <v>Tolima</v>
          </cell>
          <cell r="D757" t="str">
            <v>Albergue Infantil Alfonso López</v>
          </cell>
          <cell r="E757" t="str">
            <v>890700634-2</v>
          </cell>
          <cell r="F757" t="str">
            <v>Judith Perdomo Diaz</v>
          </cell>
          <cell r="G757" t="str">
            <v>-</v>
          </cell>
          <cell r="H757" t="str">
            <v>Avenida Ambala Calle 36</v>
          </cell>
          <cell r="I757" t="str">
            <v>Ibagué</v>
          </cell>
          <cell r="J757" t="str">
            <v>Galán</v>
          </cell>
          <cell r="K757">
            <v>2754511</v>
          </cell>
          <cell r="L757">
            <v>3118419859</v>
          </cell>
          <cell r="M757" t="str">
            <v>alberguealfonsolopez@gmail.com</v>
          </cell>
          <cell r="N757" t="str">
            <v>SRD</v>
          </cell>
          <cell r="O757" t="str">
            <v>Internado</v>
          </cell>
          <cell r="P757"/>
          <cell r="Q757" t="str">
            <v>Vulneración</v>
          </cell>
          <cell r="R757"/>
          <cell r="S757">
            <v>361</v>
          </cell>
          <cell r="T757">
            <v>60</v>
          </cell>
          <cell r="U757"/>
          <cell r="V757">
            <v>43815</v>
          </cell>
          <cell r="W757">
            <v>44135</v>
          </cell>
          <cell r="X757">
            <v>888281010</v>
          </cell>
          <cell r="Y757" t="str">
            <v>Aleyda Rivera Sanchez</v>
          </cell>
        </row>
        <row r="758">
          <cell r="B758" t="str">
            <v>73-83-757</v>
          </cell>
          <cell r="C758" t="str">
            <v>Tolima</v>
          </cell>
          <cell r="D758" t="str">
            <v>Fundación "Shekinah" para la restauración atraves de la renovación integral de la familia</v>
          </cell>
          <cell r="E758" t="str">
            <v>900074832-3</v>
          </cell>
          <cell r="F758" t="str">
            <v>Juan Carlos Diaz Lozano</v>
          </cell>
          <cell r="G758" t="str">
            <v>-</v>
          </cell>
          <cell r="H758" t="str">
            <v>Carrera 4 Tamana No. 32A-20 Barrio La Francia</v>
          </cell>
          <cell r="I758" t="str">
            <v>Ibagué</v>
          </cell>
          <cell r="J758" t="str">
            <v>Galán</v>
          </cell>
          <cell r="K758">
            <v>2786215</v>
          </cell>
          <cell r="L758">
            <v>3102049820</v>
          </cell>
          <cell r="M758" t="str">
            <v>shekinahtrabajoinfantil@gmail.com</v>
          </cell>
          <cell r="N758" t="str">
            <v>SRD</v>
          </cell>
          <cell r="O758" t="str">
            <v>Intervención de apoyo - Apoyo psicosocial</v>
          </cell>
          <cell r="P758"/>
          <cell r="Q758" t="str">
            <v>Vulneración</v>
          </cell>
          <cell r="R758"/>
          <cell r="S758">
            <v>362</v>
          </cell>
          <cell r="T758">
            <v>35</v>
          </cell>
          <cell r="U758"/>
          <cell r="V758">
            <v>43815</v>
          </cell>
          <cell r="W758">
            <v>44135</v>
          </cell>
          <cell r="X758">
            <v>123121530</v>
          </cell>
          <cell r="Y758" t="str">
            <v>Aleyda Rivera Sanchez</v>
          </cell>
        </row>
        <row r="759">
          <cell r="B759" t="str">
            <v>73-83-758</v>
          </cell>
          <cell r="C759" t="str">
            <v>Tolima</v>
          </cell>
          <cell r="D759" t="str">
            <v>Fundación "Shekinah" para la restauración atraves de la renovación integral de la familia</v>
          </cell>
          <cell r="E759" t="str">
            <v>900074832-3</v>
          </cell>
          <cell r="F759" t="str">
            <v>Juan Carlos Diaz Lozano</v>
          </cell>
          <cell r="G759" t="str">
            <v>-</v>
          </cell>
          <cell r="H759" t="str">
            <v>Calle 66 No. 23-61 Barrio Ambala</v>
          </cell>
          <cell r="I759" t="str">
            <v>Ibagué</v>
          </cell>
          <cell r="J759" t="str">
            <v>Galán</v>
          </cell>
          <cell r="K759">
            <v>2758207</v>
          </cell>
          <cell r="L759">
            <v>3155264311</v>
          </cell>
          <cell r="M759" t="str">
            <v>vidalaboralyproductiva@gmail.com</v>
          </cell>
          <cell r="N759" t="str">
            <v>SRD</v>
          </cell>
          <cell r="O759" t="str">
            <v>Internado</v>
          </cell>
          <cell r="P759"/>
          <cell r="Q759" t="str">
            <v>Vulneración</v>
          </cell>
          <cell r="R759"/>
          <cell r="S759">
            <v>363</v>
          </cell>
          <cell r="T759">
            <v>18</v>
          </cell>
          <cell r="U759"/>
          <cell r="V759">
            <v>43815</v>
          </cell>
          <cell r="W759">
            <v>44135</v>
          </cell>
          <cell r="X759">
            <v>473749872</v>
          </cell>
          <cell r="Y759" t="str">
            <v>Aleyda Rivera Sanchez</v>
          </cell>
        </row>
        <row r="760">
          <cell r="B760" t="str">
            <v>73-83-759</v>
          </cell>
          <cell r="C760" t="str">
            <v>Tolima</v>
          </cell>
          <cell r="D760" t="str">
            <v>Fundación "Shekinah" para la restauración atraves de la renovación integral de la familia</v>
          </cell>
          <cell r="E760" t="str">
            <v>900074832-3</v>
          </cell>
          <cell r="F760" t="str">
            <v>Juan Carlos Diaz Lozano</v>
          </cell>
          <cell r="G760" t="str">
            <v>Sede femenina</v>
          </cell>
          <cell r="H760" t="str">
            <v>Manzana R2 Casa 4 B Barrio Arkacentro Parrales</v>
          </cell>
          <cell r="I760" t="str">
            <v>Ibagué</v>
          </cell>
          <cell r="J760" t="str">
            <v>Galán</v>
          </cell>
          <cell r="K760">
            <v>2758207</v>
          </cell>
          <cell r="L760">
            <v>3155264311</v>
          </cell>
          <cell r="M760" t="str">
            <v>vidalaboralyproductiva@gmail.com</v>
          </cell>
          <cell r="N760" t="str">
            <v>SRD</v>
          </cell>
          <cell r="O760" t="str">
            <v>Internado</v>
          </cell>
          <cell r="P760"/>
          <cell r="Q760" t="str">
            <v>Vulneración</v>
          </cell>
          <cell r="R760"/>
          <cell r="S760">
            <v>363</v>
          </cell>
          <cell r="T760">
            <v>14</v>
          </cell>
          <cell r="U760"/>
          <cell r="V760"/>
          <cell r="W760"/>
          <cell r="X760"/>
          <cell r="Y760" t="str">
            <v>Aleyda Rivera Sanchez</v>
          </cell>
        </row>
        <row r="761">
          <cell r="B761" t="str">
            <v>73-83-760</v>
          </cell>
          <cell r="C761" t="str">
            <v>Tolima</v>
          </cell>
          <cell r="D761" t="str">
            <v>Fundación "Shekinah" para la restauración atraves de la renovación integral de la familia</v>
          </cell>
          <cell r="E761" t="str">
            <v>900074832-3</v>
          </cell>
          <cell r="F761" t="str">
            <v>Juan Carlos Diaz Lozano</v>
          </cell>
          <cell r="G761" t="str">
            <v>-</v>
          </cell>
          <cell r="H761" t="str">
            <v>Calle 64 No. 17-23 Barrio Ambala</v>
          </cell>
          <cell r="I761" t="str">
            <v>Ibagué</v>
          </cell>
          <cell r="J761" t="str">
            <v>Galán</v>
          </cell>
          <cell r="K761">
            <v>2771409</v>
          </cell>
          <cell r="L761">
            <v>3133790156</v>
          </cell>
          <cell r="M761" t="str">
            <v>casah.shekinah@hotmail.com</v>
          </cell>
          <cell r="N761" t="str">
            <v>SRD</v>
          </cell>
          <cell r="O761" t="str">
            <v>Casa hogar</v>
          </cell>
          <cell r="P761"/>
          <cell r="Q761" t="str">
            <v>Vulneración</v>
          </cell>
          <cell r="R761"/>
          <cell r="S761">
            <v>364</v>
          </cell>
          <cell r="T761">
            <v>12</v>
          </cell>
          <cell r="U761"/>
          <cell r="V761">
            <v>43815</v>
          </cell>
          <cell r="W761">
            <v>44135</v>
          </cell>
          <cell r="X761">
            <v>132788172</v>
          </cell>
          <cell r="Y761" t="str">
            <v>Aleyda Rivera Sanchez</v>
          </cell>
        </row>
        <row r="762">
          <cell r="B762" t="str">
            <v>73-83-761</v>
          </cell>
          <cell r="C762" t="str">
            <v>Tolima</v>
          </cell>
          <cell r="D762" t="str">
            <v>Fundación "Shekinah" para la restauración atraves de la renovación integral de la familia</v>
          </cell>
          <cell r="E762" t="str">
            <v>900074832-3</v>
          </cell>
          <cell r="F762" t="str">
            <v>Juan Carlos Diaz Lozano</v>
          </cell>
          <cell r="G762" t="str">
            <v>Nuevo amanecer</v>
          </cell>
          <cell r="H762" t="str">
            <v>Calle 131 No. 8-125 Barrio Montecarlo</v>
          </cell>
          <cell r="I762" t="str">
            <v>Ibagué</v>
          </cell>
          <cell r="J762" t="str">
            <v>Galán</v>
          </cell>
          <cell r="K762">
            <v>2761934</v>
          </cell>
          <cell r="L762">
            <v>3167316352</v>
          </cell>
          <cell r="M762" t="str">
            <v>funshekinah@yahoo.com</v>
          </cell>
          <cell r="N762" t="str">
            <v>SRD</v>
          </cell>
          <cell r="O762" t="str">
            <v>Centro de emergencia</v>
          </cell>
          <cell r="P762"/>
          <cell r="Q762" t="str">
            <v>Vulneración</v>
          </cell>
          <cell r="R762"/>
          <cell r="S762">
            <v>365</v>
          </cell>
          <cell r="T762">
            <v>55</v>
          </cell>
          <cell r="U762"/>
          <cell r="V762">
            <v>43815</v>
          </cell>
          <cell r="W762">
            <v>44135</v>
          </cell>
          <cell r="X762">
            <v>975344865</v>
          </cell>
          <cell r="Y762" t="str">
            <v>Aleyda Rivera Sanchez</v>
          </cell>
        </row>
        <row r="763">
          <cell r="B763" t="str">
            <v>73-135-762</v>
          </cell>
          <cell r="C763" t="str">
            <v>Tolima</v>
          </cell>
          <cell r="D763" t="str">
            <v>Fundación IMIX</v>
          </cell>
          <cell r="E763" t="str">
            <v>900265071-5</v>
          </cell>
          <cell r="F763" t="str">
            <v>Eugenia Victoria Rojas de Bahamon</v>
          </cell>
          <cell r="G763" t="str">
            <v>-</v>
          </cell>
          <cell r="H763" t="str">
            <v>Carrera 7 No. 8-59 Barrio Santa Barbara</v>
          </cell>
          <cell r="I763" t="str">
            <v>Purificación</v>
          </cell>
          <cell r="J763" t="str">
            <v>Purificación</v>
          </cell>
          <cell r="K763">
            <v>2762372</v>
          </cell>
          <cell r="L763" t="str">
            <v>3136647736-3176591949</v>
          </cell>
          <cell r="M763" t="str">
            <v>fundacionimix@gmail.com</v>
          </cell>
          <cell r="N763" t="str">
            <v>SRD</v>
          </cell>
          <cell r="O763" t="str">
            <v>Externado</v>
          </cell>
          <cell r="P763" t="str">
            <v>Media jornada</v>
          </cell>
          <cell r="Q763" t="str">
            <v>Vulneración</v>
          </cell>
          <cell r="R763"/>
          <cell r="S763">
            <v>366</v>
          </cell>
          <cell r="T763">
            <v>16</v>
          </cell>
          <cell r="U763"/>
          <cell r="V763">
            <v>43815</v>
          </cell>
          <cell r="W763">
            <v>44135</v>
          </cell>
          <cell r="X763">
            <v>86566864</v>
          </cell>
          <cell r="Y763" t="str">
            <v>Diana Consuelo Silva Cardozo</v>
          </cell>
        </row>
        <row r="764">
          <cell r="B764" t="str">
            <v>73-53-763</v>
          </cell>
          <cell r="C764" t="str">
            <v>Tolima</v>
          </cell>
          <cell r="D764" t="str">
            <v>Corporación amigos caminos con futuro</v>
          </cell>
          <cell r="E764" t="str">
            <v>809007029-1</v>
          </cell>
          <cell r="F764" t="str">
            <v>Gloria Leonor Barbosa Hurtado</v>
          </cell>
          <cell r="G764" t="str">
            <v>Huellitas de corazón</v>
          </cell>
          <cell r="H764" t="str">
            <v>Carrera 8 No. 18-34 Barrio Interlaken</v>
          </cell>
          <cell r="I764" t="str">
            <v>Ibagué</v>
          </cell>
          <cell r="J764" t="str">
            <v>Galán</v>
          </cell>
          <cell r="K764">
            <v>2737933</v>
          </cell>
          <cell r="L764">
            <v>3134807939</v>
          </cell>
          <cell r="M764" t="str">
            <v>centrodeemergenciahuellitas@gmail.com</v>
          </cell>
          <cell r="N764" t="str">
            <v>SRD</v>
          </cell>
          <cell r="O764" t="str">
            <v>Centro de emergencia</v>
          </cell>
          <cell r="P764"/>
          <cell r="Q764" t="str">
            <v>Vulneración</v>
          </cell>
          <cell r="R764"/>
          <cell r="S764">
            <v>367</v>
          </cell>
          <cell r="T764">
            <v>45</v>
          </cell>
          <cell r="U764"/>
          <cell r="V764">
            <v>43815</v>
          </cell>
          <cell r="W764">
            <v>44135</v>
          </cell>
          <cell r="X764">
            <v>798009435</v>
          </cell>
          <cell r="Y764" t="str">
            <v>Aleyda Rivera Sanchez</v>
          </cell>
        </row>
        <row r="765">
          <cell r="B765" t="str">
            <v>73-53-764</v>
          </cell>
          <cell r="C765" t="str">
            <v>Tolima</v>
          </cell>
          <cell r="D765" t="str">
            <v>Corporación amigos caminos con futuro</v>
          </cell>
          <cell r="E765" t="str">
            <v>809007029-1</v>
          </cell>
          <cell r="F765" t="str">
            <v>Gloria Leonor Barbosa Hurtado</v>
          </cell>
          <cell r="G765" t="str">
            <v>Huellitas del futuro</v>
          </cell>
          <cell r="H765" t="str">
            <v>Carrera 2 No. 6-31 Barrio Gaviota</v>
          </cell>
          <cell r="I765" t="str">
            <v>Ibagué</v>
          </cell>
          <cell r="J765" t="str">
            <v>Galán</v>
          </cell>
          <cell r="K765">
            <v>2783338</v>
          </cell>
          <cell r="L765">
            <v>3124104531</v>
          </cell>
          <cell r="M765" t="str">
            <v>amigosacf@yahoo.com.mx</v>
          </cell>
          <cell r="N765" t="str">
            <v>SRD</v>
          </cell>
          <cell r="O765" t="str">
            <v>Externado</v>
          </cell>
          <cell r="P765" t="str">
            <v>Media jornada</v>
          </cell>
          <cell r="Q765" t="str">
            <v>Vulneración</v>
          </cell>
          <cell r="R765"/>
          <cell r="S765">
            <v>368</v>
          </cell>
          <cell r="T765">
            <v>27</v>
          </cell>
          <cell r="U765"/>
          <cell r="V765">
            <v>43815</v>
          </cell>
          <cell r="W765">
            <v>44135</v>
          </cell>
          <cell r="X765">
            <v>146081583</v>
          </cell>
          <cell r="Y765" t="str">
            <v>Aleyda Rivera Sanchez</v>
          </cell>
        </row>
        <row r="766">
          <cell r="B766" t="str">
            <v>73-233-765</v>
          </cell>
          <cell r="C766" t="str">
            <v>Tolima</v>
          </cell>
          <cell r="D766" t="str">
            <v>Parroquia santa Gertrudis de Rovira</v>
          </cell>
          <cell r="E766" t="str">
            <v>890703330-2</v>
          </cell>
          <cell r="F766" t="str">
            <v>Franklin Rodriguez Russy</v>
          </cell>
          <cell r="G766" t="str">
            <v>-</v>
          </cell>
          <cell r="H766" t="str">
            <v>Calle 3 No. 4-96 Barrio Centro</v>
          </cell>
          <cell r="I766" t="str">
            <v>Rovira</v>
          </cell>
          <cell r="J766" t="str">
            <v>Galán</v>
          </cell>
          <cell r="K766">
            <v>2880069</v>
          </cell>
          <cell r="L766">
            <v>3124104531</v>
          </cell>
          <cell r="M766" t="str">
            <v>sanabuela@yahoo.es</v>
          </cell>
          <cell r="N766" t="str">
            <v>SRD</v>
          </cell>
          <cell r="O766" t="str">
            <v>Externado</v>
          </cell>
          <cell r="P766" t="str">
            <v>Media jornada</v>
          </cell>
          <cell r="Q766" t="str">
            <v>Vulneración</v>
          </cell>
          <cell r="R766"/>
          <cell r="S766">
            <v>369</v>
          </cell>
          <cell r="T766">
            <v>24</v>
          </cell>
          <cell r="U766"/>
          <cell r="V766">
            <v>43815</v>
          </cell>
          <cell r="W766">
            <v>44135</v>
          </cell>
          <cell r="X766">
            <v>129850296</v>
          </cell>
          <cell r="Y766" t="str">
            <v>Aleyda Rivera Sanchez</v>
          </cell>
        </row>
        <row r="767">
          <cell r="B767" t="str">
            <v>73-129-766</v>
          </cell>
          <cell r="C767" t="str">
            <v>Tolima</v>
          </cell>
          <cell r="D767" t="str">
            <v>Fundación hogar del niño Del Líbano</v>
          </cell>
          <cell r="E767" t="str">
            <v>809001337-6</v>
          </cell>
          <cell r="F767" t="str">
            <v>William Tellez Zambrano</v>
          </cell>
          <cell r="G767" t="str">
            <v>-</v>
          </cell>
          <cell r="H767" t="str">
            <v>Calle 2 No. 4-15 Barrio San Antonio</v>
          </cell>
          <cell r="I767" t="str">
            <v>Líbano</v>
          </cell>
          <cell r="J767" t="str">
            <v>Líbano</v>
          </cell>
          <cell r="K767">
            <v>2562194</v>
          </cell>
          <cell r="L767">
            <v>3112085654</v>
          </cell>
          <cell r="M767" t="str">
            <v>fundahogardelnino@gmail.com</v>
          </cell>
          <cell r="N767" t="str">
            <v>SRD</v>
          </cell>
          <cell r="O767" t="str">
            <v>Hogar sustituto entidad</v>
          </cell>
          <cell r="P767"/>
          <cell r="Q767" t="str">
            <v>Vulneración</v>
          </cell>
          <cell r="R767"/>
          <cell r="S767">
            <v>373</v>
          </cell>
          <cell r="T767">
            <v>94</v>
          </cell>
          <cell r="U767"/>
          <cell r="V767">
            <v>43815</v>
          </cell>
          <cell r="W767">
            <v>44135</v>
          </cell>
          <cell r="X767">
            <v>1242169086</v>
          </cell>
          <cell r="Y767" t="str">
            <v>Liliana Higuera</v>
          </cell>
        </row>
        <row r="768">
          <cell r="B768" t="str">
            <v>73-129-767</v>
          </cell>
          <cell r="C768" t="str">
            <v>Tolima</v>
          </cell>
          <cell r="D768" t="str">
            <v>Fundación hogar del niño Del Líbano</v>
          </cell>
          <cell r="E768" t="str">
            <v>809001337-6</v>
          </cell>
          <cell r="F768" t="str">
            <v>William Tellez Zambrano</v>
          </cell>
          <cell r="G768" t="str">
            <v>-</v>
          </cell>
          <cell r="H768" t="str">
            <v>Carrera 5 No. 2-76 Barrio San Antonio</v>
          </cell>
          <cell r="I768" t="str">
            <v>Líbano</v>
          </cell>
          <cell r="J768" t="str">
            <v>Líbano</v>
          </cell>
          <cell r="K768"/>
          <cell r="L768">
            <v>3112382600</v>
          </cell>
          <cell r="M768" t="str">
            <v>fundahogardelnino@gmail.com</v>
          </cell>
          <cell r="N768" t="str">
            <v>SRD</v>
          </cell>
          <cell r="O768" t="str">
            <v>Casa hogar</v>
          </cell>
          <cell r="P768"/>
          <cell r="Q768" t="str">
            <v>Vulneración</v>
          </cell>
          <cell r="R768"/>
          <cell r="S768">
            <v>374</v>
          </cell>
          <cell r="T768">
            <v>11</v>
          </cell>
          <cell r="U768"/>
          <cell r="V768">
            <v>43815</v>
          </cell>
          <cell r="W768">
            <v>44135</v>
          </cell>
          <cell r="X768">
            <v>243444982</v>
          </cell>
          <cell r="Y768" t="str">
            <v>Liliana Higuera</v>
          </cell>
        </row>
        <row r="769">
          <cell r="B769" t="str">
            <v>73-129-768</v>
          </cell>
          <cell r="C769" t="str">
            <v>Tolima</v>
          </cell>
          <cell r="D769" t="str">
            <v>Fundación hogar del niño Del Líbano</v>
          </cell>
          <cell r="E769" t="str">
            <v>809001337-6</v>
          </cell>
          <cell r="F769" t="str">
            <v>William Tellez Zambrano</v>
          </cell>
          <cell r="G769" t="str">
            <v>-</v>
          </cell>
          <cell r="H769" t="str">
            <v>Calle 1 No. 4-07 Barrio Jarramillo</v>
          </cell>
          <cell r="I769" t="str">
            <v>Líbano</v>
          </cell>
          <cell r="J769" t="str">
            <v>Líbano</v>
          </cell>
          <cell r="K769">
            <v>2560140</v>
          </cell>
          <cell r="L769">
            <v>3112382600</v>
          </cell>
          <cell r="M769" t="str">
            <v>fundahogardelnino@gmail.com</v>
          </cell>
          <cell r="N769" t="str">
            <v>SRD</v>
          </cell>
          <cell r="O769" t="str">
            <v>Casa hogar</v>
          </cell>
          <cell r="P769"/>
          <cell r="Q769" t="str">
            <v>Vulneración</v>
          </cell>
          <cell r="R769"/>
          <cell r="S769">
            <v>374</v>
          </cell>
          <cell r="T769">
            <v>11</v>
          </cell>
          <cell r="U769"/>
          <cell r="V769"/>
          <cell r="W769"/>
          <cell r="X769"/>
          <cell r="Y769" t="str">
            <v>Liliana Higuera</v>
          </cell>
        </row>
        <row r="770">
          <cell r="B770" t="str">
            <v>73-129-769</v>
          </cell>
          <cell r="C770" t="str">
            <v>Tolima</v>
          </cell>
          <cell r="D770" t="str">
            <v>Fundación hogar del niño Del Líbano</v>
          </cell>
          <cell r="E770" t="str">
            <v>809001337-6</v>
          </cell>
          <cell r="F770" t="str">
            <v>William Tellez Zambrano</v>
          </cell>
          <cell r="G770" t="str">
            <v>-</v>
          </cell>
          <cell r="H770" t="str">
            <v>Carrera 11 No. 6-67 Barrio Centro</v>
          </cell>
          <cell r="I770" t="str">
            <v>Líbano</v>
          </cell>
          <cell r="J770" t="str">
            <v>Líbano</v>
          </cell>
          <cell r="K770">
            <v>2562308</v>
          </cell>
          <cell r="L770">
            <v>3142262575</v>
          </cell>
          <cell r="M770" t="str">
            <v>fundahogardelnino@gmail.com</v>
          </cell>
          <cell r="N770" t="str">
            <v>SRD</v>
          </cell>
          <cell r="O770" t="str">
            <v>Externado</v>
          </cell>
          <cell r="P770" t="str">
            <v>Media jornada</v>
          </cell>
          <cell r="Q770" t="str">
            <v>Vulneración</v>
          </cell>
          <cell r="R770"/>
          <cell r="S770">
            <v>375</v>
          </cell>
          <cell r="T770">
            <v>35</v>
          </cell>
          <cell r="U770"/>
          <cell r="V770">
            <v>43815</v>
          </cell>
          <cell r="W770">
            <v>44135</v>
          </cell>
          <cell r="X770">
            <v>189365015</v>
          </cell>
          <cell r="Y770" t="str">
            <v>Liliana Higuera</v>
          </cell>
        </row>
        <row r="771">
          <cell r="B771" t="str">
            <v>73-126-770</v>
          </cell>
          <cell r="C771" t="str">
            <v>Tolima</v>
          </cell>
          <cell r="D771" t="str">
            <v>Fundación grupo de apoyo</v>
          </cell>
          <cell r="E771" t="str">
            <v>900201470-6</v>
          </cell>
          <cell r="F771" t="str">
            <v>Jesus Suaza Maldonado</v>
          </cell>
          <cell r="G771" t="str">
            <v>Restaurando sueños</v>
          </cell>
          <cell r="H771" t="str">
            <v>Carrera 48 No. 117-120 Via Aparco Picaleña - Finca villa las Marias</v>
          </cell>
          <cell r="I771" t="str">
            <v>Ibagué</v>
          </cell>
          <cell r="J771" t="str">
            <v>Jordán</v>
          </cell>
          <cell r="K771"/>
          <cell r="L771">
            <v>3183516852</v>
          </cell>
          <cell r="M771" t="str">
            <v>fundapoyo-srpa@hotmail.com</v>
          </cell>
          <cell r="N771" t="str">
            <v>SRPA</v>
          </cell>
          <cell r="O771" t="str">
            <v>Internado RAJ</v>
          </cell>
          <cell r="P771"/>
          <cell r="Q771" t="str">
            <v>RAJ</v>
          </cell>
          <cell r="R771"/>
          <cell r="S771">
            <v>349</v>
          </cell>
          <cell r="T771">
            <v>58</v>
          </cell>
          <cell r="U771"/>
          <cell r="V771">
            <v>43815</v>
          </cell>
          <cell r="W771">
            <v>44135</v>
          </cell>
          <cell r="X771">
            <v>981651479</v>
          </cell>
          <cell r="Y771" t="str">
            <v>Aleyda Rivera Sanchez</v>
          </cell>
        </row>
        <row r="772">
          <cell r="B772" t="str">
            <v>73-120-771</v>
          </cell>
          <cell r="C772" t="str">
            <v>Tolima</v>
          </cell>
          <cell r="D772" t="str">
            <v>Fundación familia entorno individuo - FEI</v>
          </cell>
          <cell r="E772" t="str">
            <v>900001876-4</v>
          </cell>
          <cell r="F772" t="str">
            <v>Luisa Fernanda Nuñez Cardenas</v>
          </cell>
          <cell r="G772" t="str">
            <v>Icaro</v>
          </cell>
          <cell r="H772" t="str">
            <v>Carrera 1A No. 29A-77 Barrio America</v>
          </cell>
          <cell r="I772" t="str">
            <v>Ibagué</v>
          </cell>
          <cell r="J772" t="str">
            <v>Jordán</v>
          </cell>
          <cell r="K772">
            <v>2644563</v>
          </cell>
          <cell r="L772">
            <v>3176491482</v>
          </cell>
          <cell r="M772" t="str">
            <v>jpaulcardonag@hotmail.com</v>
          </cell>
          <cell r="N772" t="str">
            <v>SRPA</v>
          </cell>
          <cell r="O772" t="str">
            <v>Libertad vigilada – asistida</v>
          </cell>
          <cell r="P772"/>
          <cell r="Q772" t="str">
            <v>SRPA</v>
          </cell>
          <cell r="R772"/>
          <cell r="S772">
            <v>358</v>
          </cell>
          <cell r="T772">
            <v>108</v>
          </cell>
          <cell r="U772"/>
          <cell r="V772">
            <v>43815</v>
          </cell>
          <cell r="W772">
            <v>44135</v>
          </cell>
          <cell r="X772">
            <v>516615786</v>
          </cell>
          <cell r="Y772" t="str">
            <v>Aleyda Rivera Sanchez</v>
          </cell>
        </row>
        <row r="773">
          <cell r="B773" t="str">
            <v>73-120-772</v>
          </cell>
          <cell r="C773" t="str">
            <v>Tolima</v>
          </cell>
          <cell r="D773" t="str">
            <v>Fundación familia entorno individuo - FEI</v>
          </cell>
          <cell r="E773" t="str">
            <v>900001876-4</v>
          </cell>
          <cell r="F773" t="str">
            <v>Luisa Fernanda Nuñez Cardenas</v>
          </cell>
          <cell r="G773" t="str">
            <v>-</v>
          </cell>
          <cell r="H773" t="str">
            <v>Carrera 2 No. 29A-66 Barrio America</v>
          </cell>
          <cell r="I773" t="str">
            <v>Ibagué</v>
          </cell>
          <cell r="J773" t="str">
            <v>Jordán</v>
          </cell>
          <cell r="K773">
            <v>2644563</v>
          </cell>
          <cell r="L773">
            <v>3176491482</v>
          </cell>
          <cell r="M773" t="str">
            <v>jpaulcardonag@hotmail.com</v>
          </cell>
          <cell r="N773" t="str">
            <v>SRPA</v>
          </cell>
          <cell r="O773" t="str">
            <v>Semicerrado externado</v>
          </cell>
          <cell r="P773" t="str">
            <v>Media jornada</v>
          </cell>
          <cell r="Q773" t="str">
            <v>SRPA</v>
          </cell>
          <cell r="R773"/>
          <cell r="S773">
            <v>359</v>
          </cell>
          <cell r="T773">
            <v>38</v>
          </cell>
          <cell r="U773"/>
          <cell r="V773">
            <v>43815</v>
          </cell>
          <cell r="W773">
            <v>44135</v>
          </cell>
          <cell r="X773">
            <v>219146532</v>
          </cell>
          <cell r="Y773" t="str">
            <v>Aleyda Rivera Sanchez</v>
          </cell>
        </row>
        <row r="774">
          <cell r="B774" t="str">
            <v>73-120-773</v>
          </cell>
          <cell r="C774" t="str">
            <v>Tolima</v>
          </cell>
          <cell r="D774" t="str">
            <v>Fundación familia entorno individuo - FEI</v>
          </cell>
          <cell r="E774" t="str">
            <v>900001876-4</v>
          </cell>
          <cell r="F774" t="str">
            <v>Luisa Fernanda Nuñez Cardenas</v>
          </cell>
          <cell r="G774" t="str">
            <v>Icaro</v>
          </cell>
          <cell r="H774" t="str">
            <v>Carrera 2 No. 29A-77 Barrio America</v>
          </cell>
          <cell r="I774" t="str">
            <v>Ibagué</v>
          </cell>
          <cell r="J774" t="str">
            <v>Jordán</v>
          </cell>
          <cell r="K774">
            <v>2644563</v>
          </cell>
          <cell r="L774">
            <v>3176491482</v>
          </cell>
          <cell r="M774" t="str">
            <v>jpaulcardonag@hotmail.com</v>
          </cell>
          <cell r="N774" t="str">
            <v>SRPA</v>
          </cell>
          <cell r="O774" t="str">
            <v>Prestación de servicios sociales a la comunidad</v>
          </cell>
          <cell r="P774"/>
          <cell r="Q774" t="str">
            <v>SRPA</v>
          </cell>
          <cell r="R774"/>
          <cell r="S774">
            <v>360</v>
          </cell>
          <cell r="T774">
            <v>10</v>
          </cell>
          <cell r="U774"/>
          <cell r="V774">
            <v>43815</v>
          </cell>
          <cell r="W774">
            <v>44135</v>
          </cell>
          <cell r="X774">
            <v>32948380</v>
          </cell>
          <cell r="Y774" t="str">
            <v>Aleyda Rivera Sanchez</v>
          </cell>
        </row>
        <row r="775">
          <cell r="B775" t="str">
            <v>73-122-774</v>
          </cell>
          <cell r="C775" t="str">
            <v>Tolima</v>
          </cell>
          <cell r="D775" t="str">
            <v>Fundación familiar pro rehabilitación de farmacodependientes FFARO</v>
          </cell>
          <cell r="E775" t="str">
            <v>800034694-1</v>
          </cell>
          <cell r="F775" t="str">
            <v>Deysi Maritza Horta Lancheros</v>
          </cell>
          <cell r="G775" t="str">
            <v>-</v>
          </cell>
          <cell r="H775" t="str">
            <v>Carrera 6 No. 43-44 Barrio Restrepo</v>
          </cell>
          <cell r="I775" t="str">
            <v>Ibagué</v>
          </cell>
          <cell r="J775" t="str">
            <v>Jordán</v>
          </cell>
          <cell r="K775" t="str">
            <v>7431069-7431394</v>
          </cell>
          <cell r="L775">
            <v>3166240547</v>
          </cell>
          <cell r="M775" t="str">
            <v>contacto@fundacionfaro.org</v>
          </cell>
          <cell r="N775" t="str">
            <v>SRPA</v>
          </cell>
          <cell r="O775" t="str">
            <v>Internado RAJ</v>
          </cell>
          <cell r="P775"/>
          <cell r="Q775" t="str">
            <v>RAJ</v>
          </cell>
          <cell r="R775"/>
          <cell r="S775">
            <v>370</v>
          </cell>
          <cell r="T775">
            <v>10</v>
          </cell>
          <cell r="U775"/>
          <cell r="V775">
            <v>43815</v>
          </cell>
          <cell r="W775">
            <v>44135</v>
          </cell>
          <cell r="X775">
            <v>169250255</v>
          </cell>
          <cell r="Y775" t="str">
            <v>Aleyda Rivera Sanchez</v>
          </cell>
        </row>
        <row r="776">
          <cell r="B776" t="str">
            <v>73-122-775</v>
          </cell>
          <cell r="C776" t="str">
            <v>Tolima</v>
          </cell>
          <cell r="D776" t="str">
            <v>Fundación familiar pro rehabilitación de farmacodependientes FFARO</v>
          </cell>
          <cell r="E776" t="str">
            <v>800034694-1</v>
          </cell>
          <cell r="F776" t="str">
            <v>Deysi Maritza Horta Lancheros</v>
          </cell>
          <cell r="G776" t="str">
            <v>-</v>
          </cell>
          <cell r="H776" t="str">
            <v>Carrera 5 No 39A-77 Barrio Restrepo</v>
          </cell>
          <cell r="I776" t="str">
            <v>Ibagué</v>
          </cell>
          <cell r="J776" t="str">
            <v>Jordán</v>
          </cell>
          <cell r="K776" t="str">
            <v>7431069-7431394</v>
          </cell>
          <cell r="L776">
            <v>3166240547</v>
          </cell>
          <cell r="M776" t="str">
            <v>contacto@fundacionfaro.org</v>
          </cell>
          <cell r="N776" t="str">
            <v>SRPA</v>
          </cell>
          <cell r="O776" t="str">
            <v>Centro transitorio</v>
          </cell>
          <cell r="P776"/>
          <cell r="Q776" t="str">
            <v>SRPA</v>
          </cell>
          <cell r="R776"/>
          <cell r="S776">
            <v>371</v>
          </cell>
          <cell r="T776">
            <v>2</v>
          </cell>
          <cell r="U776"/>
          <cell r="V776">
            <v>43815</v>
          </cell>
          <cell r="W776">
            <v>44135</v>
          </cell>
          <cell r="X776">
            <v>40634290</v>
          </cell>
          <cell r="Y776" t="str">
            <v>Aleyda Rivera Sanchez</v>
          </cell>
        </row>
        <row r="777">
          <cell r="B777" t="str">
            <v>73-122-776</v>
          </cell>
          <cell r="C777" t="str">
            <v>Tolima</v>
          </cell>
          <cell r="D777" t="str">
            <v>Fundación familiar pro rehabilitación de farmacodependientes FFARO</v>
          </cell>
          <cell r="E777" t="str">
            <v>800034694-1</v>
          </cell>
          <cell r="F777" t="str">
            <v>Deysi Maritza Horta Lancheros</v>
          </cell>
          <cell r="G777" t="str">
            <v>Sede hombres</v>
          </cell>
          <cell r="H777" t="str">
            <v>Calle 30 Carrera 3 Esquina Barrio Claret</v>
          </cell>
          <cell r="I777" t="str">
            <v>Ibagué</v>
          </cell>
          <cell r="J777" t="str">
            <v>Jordán</v>
          </cell>
          <cell r="K777" t="str">
            <v>7431069-7431394</v>
          </cell>
          <cell r="L777">
            <v>3166240547</v>
          </cell>
          <cell r="M777" t="str">
            <v>contacto@fundacionfaro.org</v>
          </cell>
          <cell r="N777" t="str">
            <v>SRPA</v>
          </cell>
          <cell r="O777" t="str">
            <v>Centro de atención especializada</v>
          </cell>
          <cell r="P777"/>
          <cell r="Q777" t="str">
            <v>SRPA</v>
          </cell>
          <cell r="R777"/>
          <cell r="S777">
            <v>372</v>
          </cell>
          <cell r="T777">
            <v>75</v>
          </cell>
          <cell r="U777"/>
          <cell r="V777">
            <v>43815</v>
          </cell>
          <cell r="W777">
            <v>44135</v>
          </cell>
          <cell r="X777">
            <v>2188025568</v>
          </cell>
          <cell r="Y777" t="str">
            <v>Aleyda Rivera Sanchez</v>
          </cell>
        </row>
        <row r="778">
          <cell r="B778" t="str">
            <v>73-122-777</v>
          </cell>
          <cell r="C778" t="str">
            <v>Tolima</v>
          </cell>
          <cell r="D778" t="str">
            <v>Fundación familiar pro rehabilitación de farmacodependientes FFARO</v>
          </cell>
          <cell r="E778" t="str">
            <v>800034694-1</v>
          </cell>
          <cell r="F778" t="str">
            <v>Deysi Maritza Horta Lancheros</v>
          </cell>
          <cell r="G778" t="str">
            <v>Sede mujeres</v>
          </cell>
          <cell r="H778" t="str">
            <v>Carrera 6 No. 43-44 Barrio Restrepo</v>
          </cell>
          <cell r="I778" t="str">
            <v>Ibagué</v>
          </cell>
          <cell r="J778" t="str">
            <v>Jordán</v>
          </cell>
          <cell r="K778" t="str">
            <v>7431069-74313954</v>
          </cell>
          <cell r="L778">
            <v>3166240547</v>
          </cell>
          <cell r="M778" t="str">
            <v>contacto@fundacionfaro.org</v>
          </cell>
          <cell r="N778" t="str">
            <v>SRPA</v>
          </cell>
          <cell r="O778" t="str">
            <v>Centro de atención especializada</v>
          </cell>
          <cell r="P778"/>
          <cell r="Q778" t="str">
            <v>SRPA</v>
          </cell>
          <cell r="R778"/>
          <cell r="S778">
            <v>372</v>
          </cell>
          <cell r="T778">
            <v>10</v>
          </cell>
          <cell r="U778"/>
          <cell r="V778"/>
          <cell r="W778"/>
          <cell r="X778"/>
          <cell r="Y778" t="str">
            <v>Aleyda Rivera Sanchez</v>
          </cell>
        </row>
        <row r="779">
          <cell r="B779" t="str">
            <v>73-122-778</v>
          </cell>
          <cell r="C779" t="str">
            <v>Tolima</v>
          </cell>
          <cell r="D779" t="str">
            <v>Fundación familiar pro rehabilitación de farmacodependientes FFARO</v>
          </cell>
          <cell r="E779" t="str">
            <v>800034694-1</v>
          </cell>
          <cell r="F779" t="str">
            <v>Deysi Maritza Horta Lancheros</v>
          </cell>
          <cell r="G779" t="str">
            <v>-</v>
          </cell>
          <cell r="H779" t="str">
            <v>Calle 30 Carrera 3 Esquina Barrio Claret</v>
          </cell>
          <cell r="I779" t="str">
            <v>Ibagué</v>
          </cell>
          <cell r="J779" t="str">
            <v>Jordán</v>
          </cell>
          <cell r="K779" t="str">
            <v>7431069-74313954</v>
          </cell>
          <cell r="L779">
            <v>3166240547</v>
          </cell>
          <cell r="M779" t="str">
            <v>contacto@fundacionfaro.org</v>
          </cell>
          <cell r="N779" t="str">
            <v>SRPA</v>
          </cell>
          <cell r="O779" t="str">
            <v>Centro de internamiento preventivo</v>
          </cell>
          <cell r="P779"/>
          <cell r="Q779" t="str">
            <v>SRPA</v>
          </cell>
          <cell r="R779"/>
          <cell r="S779">
            <v>372</v>
          </cell>
          <cell r="T779">
            <v>10</v>
          </cell>
          <cell r="U779"/>
          <cell r="V779"/>
          <cell r="W779"/>
          <cell r="X779"/>
          <cell r="Y779" t="str">
            <v>Aleyda Rivera Sanchez</v>
          </cell>
        </row>
        <row r="780">
          <cell r="B780" t="str">
            <v>73-122-779</v>
          </cell>
          <cell r="C780" t="str">
            <v>Tolima</v>
          </cell>
          <cell r="D780" t="str">
            <v>Fundación familiar pro rehabilitación de farmacodependientes FFARO</v>
          </cell>
          <cell r="E780" t="str">
            <v>800034694-1</v>
          </cell>
          <cell r="F780" t="str">
            <v>Deysi Maritza Horta Lancheros</v>
          </cell>
          <cell r="G780" t="str">
            <v>-</v>
          </cell>
          <cell r="H780" t="str">
            <v>Carrera 6 No. 43-44 Barrio Restrepo</v>
          </cell>
          <cell r="I780" t="str">
            <v>Ibagué</v>
          </cell>
          <cell r="J780" t="str">
            <v>Jordán</v>
          </cell>
          <cell r="K780" t="str">
            <v>7431069-74313954</v>
          </cell>
          <cell r="L780">
            <v>3166240547</v>
          </cell>
          <cell r="M780" t="str">
            <v>contacto@fundacionfaro.org</v>
          </cell>
          <cell r="N780" t="str">
            <v>SRPA</v>
          </cell>
          <cell r="O780" t="str">
            <v>Centro de internamiento preventivo</v>
          </cell>
          <cell r="P780"/>
          <cell r="Q780" t="str">
            <v>SRPA</v>
          </cell>
          <cell r="R780"/>
          <cell r="S780">
            <v>372</v>
          </cell>
          <cell r="T780">
            <v>5</v>
          </cell>
          <cell r="U780"/>
          <cell r="V780"/>
          <cell r="W780"/>
          <cell r="X780"/>
          <cell r="Y780" t="str">
            <v>Aleyda Rivera Sanchez</v>
          </cell>
        </row>
        <row r="781">
          <cell r="B781" t="str">
            <v>76-101-780</v>
          </cell>
          <cell r="C781" t="str">
            <v>Valle</v>
          </cell>
          <cell r="D781" t="str">
            <v>Fundación Christogol</v>
          </cell>
          <cell r="E781" t="str">
            <v>900745755-4</v>
          </cell>
          <cell r="F781" t="str">
            <v>Christopher Hermes Moreno Arias</v>
          </cell>
          <cell r="G781" t="str">
            <v>-</v>
          </cell>
          <cell r="H781" t="str">
            <v>Calle 4 No. 51D-85 Piso 2 Barrio Transformación</v>
          </cell>
          <cell r="I781" t="str">
            <v>Buenaventura</v>
          </cell>
          <cell r="J781" t="str">
            <v>Buenaventura</v>
          </cell>
          <cell r="K781"/>
          <cell r="L781">
            <v>3146168970</v>
          </cell>
          <cell r="M781" t="str">
            <v>bagadoch@gmail.com</v>
          </cell>
          <cell r="N781" t="str">
            <v>SRD</v>
          </cell>
          <cell r="O781" t="str">
            <v>Externado</v>
          </cell>
          <cell r="P781" t="str">
            <v>Media jornada</v>
          </cell>
          <cell r="Q781" t="str">
            <v>Vulneración</v>
          </cell>
          <cell r="R781"/>
          <cell r="S781">
            <v>610</v>
          </cell>
          <cell r="T781">
            <v>62</v>
          </cell>
          <cell r="U781"/>
          <cell r="V781">
            <v>43815</v>
          </cell>
          <cell r="W781">
            <v>44135</v>
          </cell>
          <cell r="X781">
            <v>335446598</v>
          </cell>
          <cell r="Y781" t="str">
            <v>Carolina Moreno Rojas</v>
          </cell>
        </row>
        <row r="782">
          <cell r="B782" t="str">
            <v>76-167-781</v>
          </cell>
          <cell r="C782" t="str">
            <v>Valle</v>
          </cell>
          <cell r="D782" t="str">
            <v>Fundación para el desarrollo de las artes del litoral pacifico - Pacificarte</v>
          </cell>
          <cell r="E782" t="str">
            <v>835001999-6</v>
          </cell>
          <cell r="F782" t="str">
            <v>Monica Maria Correa Gomez</v>
          </cell>
          <cell r="G782" t="str">
            <v>Casa Musical</v>
          </cell>
          <cell r="H782" t="str">
            <v>Diagonal 3A No. 3A-78 Barrio Centro</v>
          </cell>
          <cell r="I782" t="str">
            <v>Buenaventura</v>
          </cell>
          <cell r="J782" t="str">
            <v>Buenaventura</v>
          </cell>
          <cell r="K782">
            <v>2421661</v>
          </cell>
          <cell r="L782">
            <v>3178355449</v>
          </cell>
          <cell r="M782" t="str">
            <v>pacificarte@gmail.com</v>
          </cell>
          <cell r="N782" t="str">
            <v>SRD</v>
          </cell>
          <cell r="O782" t="str">
            <v>Externado</v>
          </cell>
          <cell r="P782" t="str">
            <v>Media jornada</v>
          </cell>
          <cell r="Q782" t="str">
            <v>Vulneración</v>
          </cell>
          <cell r="R782"/>
          <cell r="S782">
            <v>611</v>
          </cell>
          <cell r="T782">
            <v>60</v>
          </cell>
          <cell r="U782"/>
          <cell r="V782">
            <v>43815</v>
          </cell>
          <cell r="W782">
            <v>44135</v>
          </cell>
          <cell r="X782">
            <v>324625740</v>
          </cell>
          <cell r="Y782" t="str">
            <v>Carolina Moreno Rojas</v>
          </cell>
        </row>
        <row r="783">
          <cell r="B783" t="str">
            <v>76-193-782</v>
          </cell>
          <cell r="C783" t="str">
            <v>Valle</v>
          </cell>
          <cell r="D783" t="str">
            <v>Fundación servicio juvenil</v>
          </cell>
          <cell r="E783" t="str">
            <v>860038537-8</v>
          </cell>
          <cell r="F783" t="str">
            <v>Leonardo Gomez Hernandez</v>
          </cell>
          <cell r="G783" t="str">
            <v>Buenaventura</v>
          </cell>
          <cell r="H783" t="str">
            <v>Calle 7 No. 40-195 Barrio el Campín</v>
          </cell>
          <cell r="I783" t="str">
            <v>Buenaventura</v>
          </cell>
          <cell r="J783" t="str">
            <v>Buenaventura</v>
          </cell>
          <cell r="K783">
            <v>2431422</v>
          </cell>
          <cell r="L783">
            <v>3102646342</v>
          </cell>
          <cell r="M783" t="str">
            <v>externadobbosconia@hotmail.com</v>
          </cell>
          <cell r="N783" t="str">
            <v>SRD</v>
          </cell>
          <cell r="O783" t="str">
            <v>Externado</v>
          </cell>
          <cell r="P783" t="str">
            <v>Media jornada</v>
          </cell>
          <cell r="Q783" t="str">
            <v>Vulneración</v>
          </cell>
          <cell r="R783"/>
          <cell r="S783">
            <v>612</v>
          </cell>
          <cell r="T783">
            <v>75</v>
          </cell>
          <cell r="U783"/>
          <cell r="V783">
            <v>43815</v>
          </cell>
          <cell r="W783">
            <v>44135</v>
          </cell>
          <cell r="X783">
            <v>405782175</v>
          </cell>
          <cell r="Y783" t="str">
            <v>Carolina Moreno Rojas</v>
          </cell>
        </row>
        <row r="784">
          <cell r="B784" t="str">
            <v>76-128-783</v>
          </cell>
          <cell r="C784" t="str">
            <v>Valle</v>
          </cell>
          <cell r="D784" t="str">
            <v>Fundación hogar del niño</v>
          </cell>
          <cell r="E784" t="str">
            <v>800069422-4</v>
          </cell>
          <cell r="F784" t="str">
            <v>Rosa Elena Jaramillo De Sendoya</v>
          </cell>
          <cell r="G784" t="str">
            <v>San Francisco De Asis</v>
          </cell>
          <cell r="H784" t="str">
            <v>Ruta Guacari Buga 100 Metros delante de la Calle 10 o Estación De Servicio Mobil Villa Diana</v>
          </cell>
          <cell r="I784" t="str">
            <v>Guacarí</v>
          </cell>
          <cell r="J784" t="str">
            <v>Buga</v>
          </cell>
          <cell r="K784" t="str">
            <v>2538557 - 2538727</v>
          </cell>
          <cell r="L784">
            <v>3155772465</v>
          </cell>
          <cell r="M784" t="str">
            <v>ctsanfranciscodeasis@gmail.com</v>
          </cell>
          <cell r="N784" t="str">
            <v>SRD</v>
          </cell>
          <cell r="O784" t="str">
            <v>Internado</v>
          </cell>
          <cell r="P784"/>
          <cell r="Q784" t="str">
            <v>Consumo SPA</v>
          </cell>
          <cell r="R784"/>
          <cell r="S784">
            <v>613</v>
          </cell>
          <cell r="T784">
            <v>82</v>
          </cell>
          <cell r="U784"/>
          <cell r="V784">
            <v>43815</v>
          </cell>
          <cell r="W784">
            <v>44135</v>
          </cell>
          <cell r="X784">
            <v>1213984047</v>
          </cell>
          <cell r="Y784" t="str">
            <v>Yanciley Salcedo Lenis</v>
          </cell>
        </row>
        <row r="785">
          <cell r="B785" t="str">
            <v>76-204-784</v>
          </cell>
          <cell r="C785" t="str">
            <v>Valle</v>
          </cell>
          <cell r="D785" t="str">
            <v>Fundación tierra posible</v>
          </cell>
          <cell r="E785" t="str">
            <v>805024569-2</v>
          </cell>
          <cell r="F785" t="str">
            <v>Lina Maria Ramirez Valencia</v>
          </cell>
          <cell r="G785" t="str">
            <v>-</v>
          </cell>
          <cell r="H785" t="str">
            <v>Variante Guacarí Buga Sector Puente Blanco</v>
          </cell>
          <cell r="I785" t="str">
            <v>Guacarí</v>
          </cell>
          <cell r="J785" t="str">
            <v>Buga</v>
          </cell>
          <cell r="K785"/>
          <cell r="L785">
            <v>3176674687</v>
          </cell>
          <cell r="M785" t="str">
            <v>tierraposible@yahoo.es; hogarguacari@tierraposible.org</v>
          </cell>
          <cell r="N785" t="str">
            <v>SRD</v>
          </cell>
          <cell r="O785" t="str">
            <v>Internado</v>
          </cell>
          <cell r="P785"/>
          <cell r="Q785" t="str">
            <v>Discapacidad</v>
          </cell>
          <cell r="R785" t="str">
            <v>Mental psicosocial</v>
          </cell>
          <cell r="S785">
            <v>614</v>
          </cell>
          <cell r="T785">
            <v>45</v>
          </cell>
          <cell r="U785"/>
          <cell r="V785">
            <v>43815</v>
          </cell>
          <cell r="W785">
            <v>44135</v>
          </cell>
          <cell r="X785">
            <v>1104857370</v>
          </cell>
          <cell r="Y785" t="str">
            <v>Yanciley Salcedo Lenis</v>
          </cell>
        </row>
        <row r="786">
          <cell r="B786" t="str">
            <v>76-27-785</v>
          </cell>
          <cell r="C786" t="str">
            <v>Valle</v>
          </cell>
          <cell r="D786" t="str">
            <v>Casa de protección al menor senderos</v>
          </cell>
          <cell r="E786" t="str">
            <v>891900641-6</v>
          </cell>
          <cell r="F786" t="str">
            <v>William Andres Ramirez Sanchez</v>
          </cell>
          <cell r="G786" t="str">
            <v>-</v>
          </cell>
          <cell r="H786" t="str">
            <v>Carrera 64 No. 8-19 Zaragosa</v>
          </cell>
          <cell r="I786" t="str">
            <v>Cartago</v>
          </cell>
          <cell r="J786" t="str">
            <v>Cartago</v>
          </cell>
          <cell r="K786">
            <v>2114656</v>
          </cell>
          <cell r="L786"/>
          <cell r="M786" t="str">
            <v>casadelmenorsenderos819@outlook.com</v>
          </cell>
          <cell r="N786" t="str">
            <v>SRD</v>
          </cell>
          <cell r="O786" t="str">
            <v>Internado</v>
          </cell>
          <cell r="P786"/>
          <cell r="Q786" t="str">
            <v>Vulneración</v>
          </cell>
          <cell r="R786"/>
          <cell r="S786">
            <v>615</v>
          </cell>
          <cell r="T786">
            <v>35</v>
          </cell>
          <cell r="U786"/>
          <cell r="V786">
            <v>43815</v>
          </cell>
          <cell r="W786">
            <v>44135</v>
          </cell>
          <cell r="X786">
            <v>518163923</v>
          </cell>
          <cell r="Y786" t="str">
            <v>Claudia Marcela Arboleda Agudelo</v>
          </cell>
        </row>
        <row r="787">
          <cell r="B787" t="str">
            <v>76-48-786</v>
          </cell>
          <cell r="C787" t="str">
            <v>Valle</v>
          </cell>
          <cell r="D787" t="str">
            <v>Congregación siervas de Cristo sacerdote - Sagrada familia</v>
          </cell>
          <cell r="E787" t="str">
            <v>860007314-1</v>
          </cell>
          <cell r="F787" t="str">
            <v>Maria Raquel Escalante Castañeda</v>
          </cell>
          <cell r="G787" t="str">
            <v>-</v>
          </cell>
          <cell r="H787" t="str">
            <v>Calle 15 No. 5-22 Barrio el Carmen</v>
          </cell>
          <cell r="I787" t="str">
            <v>Cartago</v>
          </cell>
          <cell r="J787" t="str">
            <v>Cartago</v>
          </cell>
          <cell r="K787">
            <v>2142673</v>
          </cell>
          <cell r="L787"/>
          <cell r="M787" t="str">
            <v>casadecristom.manuelita@outlook.com</v>
          </cell>
          <cell r="N787" t="str">
            <v>SRD</v>
          </cell>
          <cell r="O787" t="str">
            <v>Internado</v>
          </cell>
          <cell r="P787"/>
          <cell r="Q787" t="str">
            <v>Vulneración</v>
          </cell>
          <cell r="R787"/>
          <cell r="S787">
            <v>616</v>
          </cell>
          <cell r="T787">
            <v>37</v>
          </cell>
          <cell r="U787"/>
          <cell r="V787">
            <v>43815</v>
          </cell>
          <cell r="W787">
            <v>44135</v>
          </cell>
          <cell r="X787">
            <v>547773290</v>
          </cell>
          <cell r="Y787" t="str">
            <v>Claudia Marcela Arboleda Agudelo</v>
          </cell>
        </row>
        <row r="788">
          <cell r="B788" t="str">
            <v>76-114-787</v>
          </cell>
          <cell r="C788" t="str">
            <v>Valle</v>
          </cell>
          <cell r="D788" t="str">
            <v>Fundación despertando corazones</v>
          </cell>
          <cell r="E788" t="str">
            <v>836000364-9</v>
          </cell>
          <cell r="F788" t="str">
            <v>Martha Lucia Montoya Angel</v>
          </cell>
          <cell r="G788" t="str">
            <v>-</v>
          </cell>
          <cell r="H788" t="str">
            <v>Carrera 6 No. 20-13</v>
          </cell>
          <cell r="I788" t="str">
            <v>Cartago</v>
          </cell>
          <cell r="J788" t="str">
            <v>Cartago</v>
          </cell>
          <cell r="K788">
            <v>2113619</v>
          </cell>
          <cell r="L788" t="str">
            <v>3218177890 - 3218314955</v>
          </cell>
          <cell r="M788" t="str">
            <v>fundesco7@gmail.com</v>
          </cell>
          <cell r="N788" t="str">
            <v>SRD</v>
          </cell>
          <cell r="O788" t="str">
            <v>Internado</v>
          </cell>
          <cell r="P788"/>
          <cell r="Q788" t="str">
            <v>Consumo SPA</v>
          </cell>
          <cell r="R788"/>
          <cell r="S788">
            <v>617</v>
          </cell>
          <cell r="T788">
            <v>50</v>
          </cell>
          <cell r="U788"/>
          <cell r="V788">
            <v>43815</v>
          </cell>
          <cell r="W788">
            <v>44135</v>
          </cell>
          <cell r="X788">
            <v>740234175</v>
          </cell>
          <cell r="Y788" t="str">
            <v>Diana Suarez Posso</v>
          </cell>
        </row>
        <row r="789">
          <cell r="B789" t="str">
            <v>76-114-788</v>
          </cell>
          <cell r="C789" t="str">
            <v>Valle</v>
          </cell>
          <cell r="D789" t="str">
            <v>Fundación despertando corazones</v>
          </cell>
          <cell r="E789" t="str">
            <v>836000364-9</v>
          </cell>
          <cell r="F789" t="str">
            <v>Martha Lucia Montoya Angel</v>
          </cell>
          <cell r="G789" t="str">
            <v>-</v>
          </cell>
          <cell r="H789" t="str">
            <v>Calle 13 No. 64-05 Barrio Girasoles Zaragoza</v>
          </cell>
          <cell r="I789" t="str">
            <v>Cartago</v>
          </cell>
          <cell r="J789" t="str">
            <v>Cartago</v>
          </cell>
          <cell r="K789">
            <v>2113619</v>
          </cell>
          <cell r="L789" t="str">
            <v>3218177890 - 3218314955</v>
          </cell>
          <cell r="M789" t="str">
            <v>fundescofemenino@gmail.com</v>
          </cell>
          <cell r="N789" t="str">
            <v>SRD</v>
          </cell>
          <cell r="O789" t="str">
            <v>Internado</v>
          </cell>
          <cell r="P789"/>
          <cell r="Q789" t="str">
            <v>Violencia Sexual</v>
          </cell>
          <cell r="R789"/>
          <cell r="S789">
            <v>618</v>
          </cell>
          <cell r="T789">
            <v>34</v>
          </cell>
          <cell r="U789"/>
          <cell r="V789">
            <v>43815</v>
          </cell>
          <cell r="W789">
            <v>44135</v>
          </cell>
          <cell r="X789">
            <v>489631008</v>
          </cell>
          <cell r="Y789" t="str">
            <v>Diana Suarez Posso</v>
          </cell>
        </row>
        <row r="790">
          <cell r="B790" t="str">
            <v>76-176-789</v>
          </cell>
          <cell r="C790" t="str">
            <v>Valle</v>
          </cell>
          <cell r="D790" t="str">
            <v>Fundación para la orientación familiar - FUNOF</v>
          </cell>
          <cell r="E790" t="str">
            <v>891310770-2</v>
          </cell>
          <cell r="F790" t="str">
            <v>Astrid Elena Sevilla López</v>
          </cell>
          <cell r="G790" t="str">
            <v>-</v>
          </cell>
          <cell r="H790" t="str">
            <v>Calle 11 No. 1-62 Barrio el Prado</v>
          </cell>
          <cell r="I790" t="str">
            <v>Cartago</v>
          </cell>
          <cell r="J790" t="str">
            <v>Cartago</v>
          </cell>
          <cell r="K790" t="str">
            <v>6661473 - 6661608 - 6659931</v>
          </cell>
          <cell r="L790">
            <v>3207882993</v>
          </cell>
          <cell r="M790" t="str">
            <v>coordinacionproteccion@funof.org; funof@funof.org;www.fnof.org</v>
          </cell>
          <cell r="N790" t="str">
            <v>SRD</v>
          </cell>
          <cell r="O790" t="str">
            <v>Intervención de apoyo - Apoyo psicosocial</v>
          </cell>
          <cell r="P790"/>
          <cell r="Q790" t="str">
            <v>Vulneración</v>
          </cell>
          <cell r="R790"/>
          <cell r="S790">
            <v>619</v>
          </cell>
          <cell r="T790">
            <v>50</v>
          </cell>
          <cell r="U790"/>
          <cell r="V790">
            <v>43815</v>
          </cell>
          <cell r="W790">
            <v>44135</v>
          </cell>
          <cell r="X790">
            <v>175887900</v>
          </cell>
          <cell r="Y790" t="str">
            <v>Claudia Marcela Arboleda Agudelo</v>
          </cell>
        </row>
        <row r="791">
          <cell r="B791" t="str">
            <v>76-176-790</v>
          </cell>
          <cell r="C791" t="str">
            <v>Valle</v>
          </cell>
          <cell r="D791" t="str">
            <v>Fundación para la orientación familiar - FUNOF</v>
          </cell>
          <cell r="E791" t="str">
            <v>891310770-2</v>
          </cell>
          <cell r="F791" t="str">
            <v>Astrid Elena Sevilla López</v>
          </cell>
          <cell r="G791" t="str">
            <v>-</v>
          </cell>
          <cell r="H791" t="str">
            <v>Calle 11 No. 1-62 Barrio el Prado</v>
          </cell>
          <cell r="I791" t="str">
            <v>Cartago</v>
          </cell>
          <cell r="J791" t="str">
            <v>Cartago</v>
          </cell>
          <cell r="K791" t="str">
            <v>6661473 - 6661608 - 6659931</v>
          </cell>
          <cell r="L791">
            <v>3207882993</v>
          </cell>
          <cell r="M791" t="str">
            <v>coordinacionproteccion@funof.org; funof@funof.org;www.fnof.org</v>
          </cell>
          <cell r="N791" t="str">
            <v>SRD</v>
          </cell>
          <cell r="O791" t="str">
            <v>Intervención de apoyo - Apoyo psicosocial</v>
          </cell>
          <cell r="P791"/>
          <cell r="Q791" t="str">
            <v>Violencia Sexual</v>
          </cell>
          <cell r="R791"/>
          <cell r="S791">
            <v>620</v>
          </cell>
          <cell r="T791">
            <v>50</v>
          </cell>
          <cell r="U791"/>
          <cell r="V791">
            <v>43815</v>
          </cell>
          <cell r="W791">
            <v>44135</v>
          </cell>
          <cell r="X791">
            <v>131979750</v>
          </cell>
          <cell r="Y791" t="str">
            <v>Gustavo Adolfo Gonzalez Ramirez</v>
          </cell>
        </row>
        <row r="792">
          <cell r="B792" t="str">
            <v>76-203-791</v>
          </cell>
          <cell r="C792" t="str">
            <v>Valle</v>
          </cell>
          <cell r="D792" t="str">
            <v>Fundación Teresita Cardenas de Candelo</v>
          </cell>
          <cell r="E792" t="str">
            <v>800190924-6</v>
          </cell>
          <cell r="F792" t="str">
            <v>Consuelo Palaud De Pinedo</v>
          </cell>
          <cell r="G792" t="str">
            <v>-</v>
          </cell>
          <cell r="H792" t="str">
            <v>Calle 7 No. 14B-02 Barrio Carlos Holmes</v>
          </cell>
          <cell r="I792" t="str">
            <v>Cartago</v>
          </cell>
          <cell r="J792" t="str">
            <v>Cartago</v>
          </cell>
          <cell r="K792">
            <v>2124782</v>
          </cell>
          <cell r="L792"/>
          <cell r="M792" t="str">
            <v>ftc1993@hotmail.com</v>
          </cell>
          <cell r="N792" t="str">
            <v>SRD</v>
          </cell>
          <cell r="O792" t="str">
            <v>Externado</v>
          </cell>
          <cell r="P792" t="str">
            <v>Media jornada</v>
          </cell>
          <cell r="Q792" t="str">
            <v>Vulneración</v>
          </cell>
          <cell r="R792"/>
          <cell r="S792">
            <v>621</v>
          </cell>
          <cell r="T792">
            <v>112</v>
          </cell>
          <cell r="U792"/>
          <cell r="V792">
            <v>43815</v>
          </cell>
          <cell r="W792">
            <v>44135</v>
          </cell>
          <cell r="X792">
            <v>605968048</v>
          </cell>
          <cell r="Y792" t="str">
            <v>Gustavo Adolfo Gonzalez Ramirez</v>
          </cell>
        </row>
        <row r="793">
          <cell r="B793" t="str">
            <v>76-3-792</v>
          </cell>
          <cell r="C793" t="str">
            <v>Valle</v>
          </cell>
          <cell r="D793" t="str">
            <v>Aldeas infantiles SOS Colombia</v>
          </cell>
          <cell r="E793" t="str">
            <v>860024041-6</v>
          </cell>
          <cell r="F793" t="str">
            <v>Angela Maria Monica Bibiana Rosales Rodriguez</v>
          </cell>
          <cell r="G793" t="str">
            <v>Casas 1, 2, 3, 4, 5</v>
          </cell>
          <cell r="H793" t="str">
            <v>Calle 1D No. 79-91 Barrio Prados del Sur</v>
          </cell>
          <cell r="I793" t="str">
            <v>Cali</v>
          </cell>
          <cell r="J793" t="str">
            <v>Centro</v>
          </cell>
          <cell r="K793">
            <v>3240064</v>
          </cell>
          <cell r="L793">
            <v>3176675715</v>
          </cell>
          <cell r="M793" t="str">
            <v>david.ortegon@aldeasinfantiles.org.co; angela.rosales@aldeasinfantiles.org.co</v>
          </cell>
          <cell r="N793" t="str">
            <v>SRD</v>
          </cell>
          <cell r="O793" t="str">
            <v>Casa hogar</v>
          </cell>
          <cell r="P793"/>
          <cell r="Q793" t="str">
            <v>Vulneración</v>
          </cell>
          <cell r="R793"/>
          <cell r="S793">
            <v>622</v>
          </cell>
          <cell r="T793">
            <v>36</v>
          </cell>
          <cell r="U793"/>
          <cell r="V793">
            <v>43815</v>
          </cell>
          <cell r="W793">
            <v>44135</v>
          </cell>
          <cell r="X793">
            <v>796729032</v>
          </cell>
          <cell r="Y793" t="str">
            <v>Monica Hurtado Caicedo</v>
          </cell>
        </row>
        <row r="794">
          <cell r="B794" t="str">
            <v>76-3-793</v>
          </cell>
          <cell r="C794" t="str">
            <v>Valle</v>
          </cell>
          <cell r="D794" t="str">
            <v>Aldeas infantiles SOS Colombia</v>
          </cell>
          <cell r="E794" t="str">
            <v>860024041-6</v>
          </cell>
          <cell r="F794" t="str">
            <v>Angela Maria Monica Bibiana Rosales Rodriguez</v>
          </cell>
          <cell r="G794" t="str">
            <v>Casas 6,7, 8, 9, 10</v>
          </cell>
          <cell r="H794" t="str">
            <v>Calle 1D No. 79-103 Barrio Prados del Sur</v>
          </cell>
          <cell r="I794" t="str">
            <v>Cali</v>
          </cell>
          <cell r="J794" t="str">
            <v>Centro</v>
          </cell>
          <cell r="K794">
            <v>3240064</v>
          </cell>
          <cell r="L794">
            <v>3176675715</v>
          </cell>
          <cell r="M794" t="str">
            <v>david.ortegon@aldeasinfantiles.org.co; angela.rosales@aldeasinfantiles.org.co</v>
          </cell>
          <cell r="N794" t="str">
            <v>SRD</v>
          </cell>
          <cell r="O794" t="str">
            <v>Casa hogar</v>
          </cell>
          <cell r="P794"/>
          <cell r="Q794" t="str">
            <v>Vulneración</v>
          </cell>
          <cell r="R794"/>
          <cell r="S794">
            <v>622</v>
          </cell>
          <cell r="T794">
            <v>36</v>
          </cell>
          <cell r="U794"/>
          <cell r="V794"/>
          <cell r="W794"/>
          <cell r="X794"/>
          <cell r="Y794" t="str">
            <v>Monica Hurtado Caicedo</v>
          </cell>
        </row>
        <row r="795">
          <cell r="B795" t="str">
            <v>76-9-794</v>
          </cell>
          <cell r="C795" t="str">
            <v>Valle</v>
          </cell>
          <cell r="D795" t="str">
            <v>Asociación cristiana de jóvenes - ACJ</v>
          </cell>
          <cell r="E795" t="str">
            <v>890327568-5</v>
          </cell>
          <cell r="F795" t="str">
            <v>Jenny Lopez Torres</v>
          </cell>
          <cell r="G795" t="str">
            <v>Sede El Jordan</v>
          </cell>
          <cell r="H795" t="str">
            <v>Carrera 94A No. 2-16 Barrio Jordan</v>
          </cell>
          <cell r="I795" t="str">
            <v>Cali</v>
          </cell>
          <cell r="J795" t="str">
            <v>Centro</v>
          </cell>
          <cell r="K795" t="str">
            <v>5130719 - 5518204 - 3153033</v>
          </cell>
          <cell r="L795"/>
          <cell r="M795" t="str">
            <v>ymcacali@ymcacali.org; directora@ymcacali.org</v>
          </cell>
          <cell r="N795" t="str">
            <v>SRD</v>
          </cell>
          <cell r="O795" t="str">
            <v>Externado</v>
          </cell>
          <cell r="P795" t="str">
            <v>Media jornada</v>
          </cell>
          <cell r="Q795" t="str">
            <v>Trabajo Infantil</v>
          </cell>
          <cell r="R795"/>
          <cell r="S795">
            <v>623</v>
          </cell>
          <cell r="T795">
            <v>60</v>
          </cell>
          <cell r="U795"/>
          <cell r="V795">
            <v>43815</v>
          </cell>
          <cell r="W795">
            <v>44135</v>
          </cell>
          <cell r="X795">
            <v>324625740</v>
          </cell>
          <cell r="Y795" t="str">
            <v>Angela Maria Dorronsoro</v>
          </cell>
        </row>
        <row r="796">
          <cell r="B796" t="str">
            <v>76-22-795</v>
          </cell>
          <cell r="C796" t="str">
            <v>Valle</v>
          </cell>
          <cell r="D796" t="str">
            <v>Asociación para la salud mental infantil y del adolescente - SIMA</v>
          </cell>
          <cell r="E796" t="str">
            <v>800106362-1</v>
          </cell>
          <cell r="F796" t="str">
            <v>Orlando Solarte Santanilla</v>
          </cell>
          <cell r="G796" t="str">
            <v>-</v>
          </cell>
          <cell r="H796" t="str">
            <v>Calle 4 No. 57-38 Barrio Cuarto de Legua</v>
          </cell>
          <cell r="I796" t="str">
            <v>Cali</v>
          </cell>
          <cell r="J796" t="str">
            <v>Centro</v>
          </cell>
          <cell r="K796" t="str">
            <v>5134793 - 6805704 - 3962978</v>
          </cell>
          <cell r="L796">
            <v>3174313924</v>
          </cell>
          <cell r="M796" t="str">
            <v>sima19902009@hotmail.com</v>
          </cell>
          <cell r="N796" t="str">
            <v>SRD</v>
          </cell>
          <cell r="O796" t="str">
            <v>Intervención de apoyo - Apoyo psicosocial</v>
          </cell>
          <cell r="P796"/>
          <cell r="Q796" t="str">
            <v>Vulneración</v>
          </cell>
          <cell r="R796"/>
          <cell r="S796">
            <v>624</v>
          </cell>
          <cell r="T796">
            <v>250</v>
          </cell>
          <cell r="U796"/>
          <cell r="V796">
            <v>43815</v>
          </cell>
          <cell r="W796">
            <v>44135</v>
          </cell>
          <cell r="X796">
            <v>879439500</v>
          </cell>
          <cell r="Y796" t="str">
            <v>Claudia Patricia Aza Ruco</v>
          </cell>
        </row>
        <row r="797">
          <cell r="B797" t="str">
            <v>76-86-796</v>
          </cell>
          <cell r="C797" t="str">
            <v>Valle</v>
          </cell>
          <cell r="D797" t="str">
            <v>Fundación ayuda a la infancia hogar Bambi - Chiquitines</v>
          </cell>
          <cell r="E797" t="str">
            <v>890319720-5</v>
          </cell>
          <cell r="F797" t="str">
            <v>Daniella Sardi Blum</v>
          </cell>
          <cell r="G797" t="str">
            <v>Sede Pance</v>
          </cell>
          <cell r="H797" t="str">
            <v>Calle 22 No. 126-54 Avenida el Banco Pance</v>
          </cell>
          <cell r="I797" t="str">
            <v>Cali</v>
          </cell>
          <cell r="J797" t="str">
            <v>Centro</v>
          </cell>
          <cell r="K797">
            <v>5551485</v>
          </cell>
          <cell r="L797"/>
          <cell r="M797" t="str">
            <v>bambi.chiquitines@gmail.com; bambichiquitines.direccion@gmail.com</v>
          </cell>
          <cell r="N797" t="str">
            <v>SRD</v>
          </cell>
          <cell r="O797" t="str">
            <v>Internado</v>
          </cell>
          <cell r="P797"/>
          <cell r="Q797" t="str">
            <v>Vulneración</v>
          </cell>
          <cell r="R797"/>
          <cell r="S797">
            <v>625</v>
          </cell>
          <cell r="T797">
            <v>100</v>
          </cell>
          <cell r="U797"/>
          <cell r="V797">
            <v>43815</v>
          </cell>
          <cell r="W797">
            <v>44135</v>
          </cell>
          <cell r="X797">
            <v>1606327000</v>
          </cell>
          <cell r="Y797" t="str">
            <v>Martha Cecilia Gonzalez Lucumi</v>
          </cell>
        </row>
        <row r="798">
          <cell r="B798" t="str">
            <v>76-95-797</v>
          </cell>
          <cell r="C798" t="str">
            <v>Valle</v>
          </cell>
          <cell r="D798" t="str">
            <v>Fundación centro de orientación y albergue de la mujer - Cermujer</v>
          </cell>
          <cell r="E798" t="str">
            <v>800083350-0</v>
          </cell>
          <cell r="F798" t="str">
            <v>Rocio Laverde Obando</v>
          </cell>
          <cell r="G798" t="str">
            <v>-</v>
          </cell>
          <cell r="H798" t="str">
            <v>Calle 8 No. 14-08</v>
          </cell>
          <cell r="I798" t="str">
            <v>Cali</v>
          </cell>
          <cell r="J798" t="str">
            <v>Centro</v>
          </cell>
          <cell r="K798" t="str">
            <v>8800038 - 8854674</v>
          </cell>
          <cell r="L798"/>
          <cell r="M798" t="str">
            <v>cermujer@hotmail.com</v>
          </cell>
          <cell r="N798" t="str">
            <v>SRD</v>
          </cell>
          <cell r="O798" t="str">
            <v>Internado</v>
          </cell>
          <cell r="P798"/>
          <cell r="Q798" t="str">
            <v>Gestantes</v>
          </cell>
          <cell r="R798"/>
          <cell r="S798">
            <v>626</v>
          </cell>
          <cell r="T798">
            <v>29</v>
          </cell>
          <cell r="U798"/>
          <cell r="V798">
            <v>43815</v>
          </cell>
          <cell r="W798">
            <v>44135</v>
          </cell>
          <cell r="X798">
            <v>434343005</v>
          </cell>
          <cell r="Y798" t="str">
            <v>Martha Cecilia Gonzalez Lucumi</v>
          </cell>
        </row>
        <row r="799">
          <cell r="B799" t="str">
            <v>76-164-798</v>
          </cell>
          <cell r="C799" t="str">
            <v>Valle</v>
          </cell>
          <cell r="D799" t="str">
            <v>Fundación para el desarrollo de la educación - FUNDAPRE</v>
          </cell>
          <cell r="E799" t="str">
            <v>890327635-0</v>
          </cell>
          <cell r="F799" t="str">
            <v>Holmes Andres Arroyave Angulo</v>
          </cell>
          <cell r="G799" t="str">
            <v>Sede El Vallado</v>
          </cell>
          <cell r="H799" t="str">
            <v>Calle 54 No. 41b-52 Barrio el Vallado</v>
          </cell>
          <cell r="I799" t="str">
            <v>Cali</v>
          </cell>
          <cell r="J799" t="str">
            <v>Suroriental</v>
          </cell>
          <cell r="K799" t="str">
            <v>5567210 - 5580652</v>
          </cell>
          <cell r="L799">
            <v>3147712210</v>
          </cell>
          <cell r="M799" t="str">
            <v>fundapre_nna@hotmail.com; fundapre@hotmail.com; direccion@fundapre.org; externado913@fundapre.org</v>
          </cell>
          <cell r="N799" t="str">
            <v>SRD</v>
          </cell>
          <cell r="O799" t="str">
            <v>Externado</v>
          </cell>
          <cell r="P799" t="str">
            <v>Media jornada</v>
          </cell>
          <cell r="Q799" t="str">
            <v>Calle</v>
          </cell>
          <cell r="R799"/>
          <cell r="S799">
            <v>627</v>
          </cell>
          <cell r="T799">
            <v>120</v>
          </cell>
          <cell r="U799"/>
          <cell r="V799">
            <v>43815</v>
          </cell>
          <cell r="W799">
            <v>44135</v>
          </cell>
          <cell r="X799">
            <v>1785441570</v>
          </cell>
          <cell r="Y799" t="str">
            <v>Rosa Clemencia Prieto Corte</v>
          </cell>
        </row>
        <row r="800">
          <cell r="B800" t="str">
            <v>76-164-799</v>
          </cell>
          <cell r="C800" t="str">
            <v>Valle</v>
          </cell>
          <cell r="D800" t="str">
            <v>Fundación para el desarrollo de la educación - FUNDAPRE</v>
          </cell>
          <cell r="E800" t="str">
            <v>890327635-0</v>
          </cell>
          <cell r="F800" t="str">
            <v>Holmes Andres Arroyave Angulo</v>
          </cell>
          <cell r="G800" t="str">
            <v>Sede Lourdes</v>
          </cell>
          <cell r="H800" t="str">
            <v>Carrera 70 No. 1A-30 Barrio Lourdes</v>
          </cell>
          <cell r="I800" t="str">
            <v>Cali</v>
          </cell>
          <cell r="J800" t="str">
            <v>Centro</v>
          </cell>
          <cell r="K800" t="str">
            <v>5567210 - 5580652</v>
          </cell>
          <cell r="L800">
            <v>3147712210</v>
          </cell>
          <cell r="M800" t="str">
            <v>fundapre_nna@hotmail.com; fundapre@hotmail.com; direccion@fundapre.org; externado913@fundapre.org</v>
          </cell>
          <cell r="N800" t="str">
            <v>SRD</v>
          </cell>
          <cell r="O800" t="str">
            <v>Externado</v>
          </cell>
          <cell r="P800" t="str">
            <v>Media jornada</v>
          </cell>
          <cell r="Q800" t="str">
            <v>Calle</v>
          </cell>
          <cell r="R800"/>
          <cell r="S800">
            <v>627</v>
          </cell>
          <cell r="T800">
            <v>110</v>
          </cell>
          <cell r="U800"/>
          <cell r="V800"/>
          <cell r="W800"/>
          <cell r="X800"/>
          <cell r="Y800" t="str">
            <v>Rosa Clemencia Prieto Corte</v>
          </cell>
        </row>
        <row r="801">
          <cell r="B801" t="str">
            <v>76-164-800</v>
          </cell>
          <cell r="C801" t="str">
            <v>Valle</v>
          </cell>
          <cell r="D801" t="str">
            <v>Fundación para el desarrollo de la educación - FUNDAPRE</v>
          </cell>
          <cell r="E801" t="str">
            <v>890327635-0</v>
          </cell>
          <cell r="F801" t="str">
            <v>Holmes Andres Arroyave Angulo</v>
          </cell>
          <cell r="G801" t="str">
            <v>Sede Sucre</v>
          </cell>
          <cell r="H801" t="str">
            <v>Calle 19 No. 8-92 Barrio Sucre</v>
          </cell>
          <cell r="I801" t="str">
            <v>Cali</v>
          </cell>
          <cell r="J801" t="str">
            <v>Centro</v>
          </cell>
          <cell r="K801" t="str">
            <v>5567210 - 5580652</v>
          </cell>
          <cell r="L801">
            <v>3147712210</v>
          </cell>
          <cell r="M801" t="str">
            <v>fundapre_nna@hotmail.com; fundapre@hotmail.com; direccion@fundapre.org; externado913@fundapre.org</v>
          </cell>
          <cell r="N801" t="str">
            <v>SRD</v>
          </cell>
          <cell r="O801" t="str">
            <v>Externado</v>
          </cell>
          <cell r="P801" t="str">
            <v>Media jornada</v>
          </cell>
          <cell r="Q801" t="str">
            <v>Calle</v>
          </cell>
          <cell r="R801"/>
          <cell r="S801">
            <v>627</v>
          </cell>
          <cell r="T801">
            <v>50</v>
          </cell>
          <cell r="U801"/>
          <cell r="V801"/>
          <cell r="W801"/>
          <cell r="X801"/>
          <cell r="Y801" t="str">
            <v>Rosa Clemencia Prieto Corte</v>
          </cell>
        </row>
        <row r="802">
          <cell r="B802" t="str">
            <v>76-164-801</v>
          </cell>
          <cell r="C802" t="str">
            <v>Valle</v>
          </cell>
          <cell r="D802" t="str">
            <v>Fundación para el desarrollo de la educación - FUNDAPRE</v>
          </cell>
          <cell r="E802" t="str">
            <v>890327635-0</v>
          </cell>
          <cell r="F802" t="str">
            <v>Holmes Andres Arroyave Angulo</v>
          </cell>
          <cell r="G802" t="str">
            <v>Sede Nuevo Latir</v>
          </cell>
          <cell r="H802" t="str">
            <v>Calle 76 No. 28-20 Barrio Alfonso Bonilla Aragon</v>
          </cell>
          <cell r="I802" t="str">
            <v>Cali</v>
          </cell>
          <cell r="J802" t="str">
            <v>Suroriental</v>
          </cell>
          <cell r="K802" t="str">
            <v>5567210 - 5580652</v>
          </cell>
          <cell r="L802">
            <v>3147712210</v>
          </cell>
          <cell r="M802" t="str">
            <v>fundapre_nna@hotmail.com; fundapre@hotmail.com; direccion@fundapre.org; externado913@fundapre.org</v>
          </cell>
          <cell r="N802" t="str">
            <v>SRD</v>
          </cell>
          <cell r="O802" t="str">
            <v>Externado</v>
          </cell>
          <cell r="P802" t="str">
            <v>Media jornada</v>
          </cell>
          <cell r="Q802" t="str">
            <v>Calle</v>
          </cell>
          <cell r="R802"/>
          <cell r="S802">
            <v>627</v>
          </cell>
          <cell r="T802">
            <v>50</v>
          </cell>
          <cell r="U802"/>
          <cell r="V802"/>
          <cell r="W802"/>
          <cell r="X802"/>
          <cell r="Y802" t="str">
            <v>Rosa Clemencia Prieto Corte</v>
          </cell>
        </row>
        <row r="803">
          <cell r="B803" t="str">
            <v>76-176-802</v>
          </cell>
          <cell r="C803" t="str">
            <v>Valle</v>
          </cell>
          <cell r="D803" t="str">
            <v>Fundación para la orientación familiar - FUNOF</v>
          </cell>
          <cell r="E803" t="str">
            <v>891310770-2</v>
          </cell>
          <cell r="F803" t="str">
            <v>Astrid Elena Sevilla López</v>
          </cell>
          <cell r="G803" t="str">
            <v>Sede Cali</v>
          </cell>
          <cell r="H803" t="str">
            <v>Diagonal 50 No. 12-15 Oeste</v>
          </cell>
          <cell r="I803" t="str">
            <v>Cali</v>
          </cell>
          <cell r="J803" t="str">
            <v>Centro</v>
          </cell>
          <cell r="K803" t="str">
            <v>6661473 - 6661608 - 6659931</v>
          </cell>
          <cell r="L803">
            <v>3207882993</v>
          </cell>
          <cell r="M803" t="str">
            <v>coordinacionproteccion@funof.org; funof@funof.org;www.fnof.org</v>
          </cell>
          <cell r="N803" t="str">
            <v>SRD</v>
          </cell>
          <cell r="O803" t="str">
            <v>Intervención de apoyo - Apoyo psicosocial</v>
          </cell>
          <cell r="P803"/>
          <cell r="Q803" t="str">
            <v>Vulneración</v>
          </cell>
          <cell r="R803"/>
          <cell r="S803">
            <v>628</v>
          </cell>
          <cell r="T803">
            <v>108</v>
          </cell>
          <cell r="U803"/>
          <cell r="V803">
            <v>43815</v>
          </cell>
          <cell r="W803">
            <v>44135</v>
          </cell>
          <cell r="X803">
            <v>555805764</v>
          </cell>
          <cell r="Y803" t="str">
            <v>Claudia Patricia Aza Ruco</v>
          </cell>
        </row>
        <row r="804">
          <cell r="B804" t="str">
            <v>76-176-803</v>
          </cell>
          <cell r="C804" t="str">
            <v>Valle</v>
          </cell>
          <cell r="D804" t="str">
            <v>Fundación para la orientación familiar - FUNOF</v>
          </cell>
          <cell r="E804" t="str">
            <v>891310770-2</v>
          </cell>
          <cell r="F804" t="str">
            <v>Astrid Elena Sevilla López</v>
          </cell>
          <cell r="G804" t="str">
            <v>Sede Jamundí</v>
          </cell>
          <cell r="H804" t="str">
            <v>Carrera 15A No. 17-142 Barrio la Pradera</v>
          </cell>
          <cell r="I804" t="str">
            <v>Jamundí</v>
          </cell>
          <cell r="J804" t="str">
            <v>Centro</v>
          </cell>
          <cell r="K804" t="str">
            <v>6661473 - 6661608 - 6659931</v>
          </cell>
          <cell r="L804">
            <v>3207882993</v>
          </cell>
          <cell r="M804" t="str">
            <v>coordinacionproteccion@funof.org; funof@funof.org;www.fnof.org</v>
          </cell>
          <cell r="N804" t="str">
            <v>SRD</v>
          </cell>
          <cell r="O804" t="str">
            <v>Intervención de apoyo - Apoyo psicosocial</v>
          </cell>
          <cell r="P804"/>
          <cell r="Q804" t="str">
            <v>Vulneración</v>
          </cell>
          <cell r="R804"/>
          <cell r="S804">
            <v>628</v>
          </cell>
          <cell r="T804">
            <v>50</v>
          </cell>
          <cell r="U804"/>
          <cell r="V804"/>
          <cell r="W804"/>
          <cell r="X804"/>
          <cell r="Y804" t="str">
            <v>Claudia Patricia Aza Ruco</v>
          </cell>
        </row>
        <row r="805">
          <cell r="B805" t="str">
            <v>76-202-804</v>
          </cell>
          <cell r="C805" t="str">
            <v>Valle</v>
          </cell>
          <cell r="D805" t="str">
            <v>Fundación taller del maestro</v>
          </cell>
          <cell r="E805" t="str">
            <v>805029013-2</v>
          </cell>
          <cell r="F805" t="str">
            <v>Camilo Ernesto Alvarado Osorio</v>
          </cell>
          <cell r="G805" t="str">
            <v>Casa Egreso</v>
          </cell>
          <cell r="H805" t="str">
            <v>Calle 5b1 No. 30-17 Barrio San Fernando</v>
          </cell>
          <cell r="I805" t="str">
            <v>Cali</v>
          </cell>
          <cell r="J805" t="str">
            <v>Centro</v>
          </cell>
          <cell r="K805">
            <v>8899053</v>
          </cell>
          <cell r="L805"/>
          <cell r="M805" t="str">
            <v>fundacioneltallerdelmaestro@hotmail.com</v>
          </cell>
          <cell r="N805" t="str">
            <v>SRD</v>
          </cell>
          <cell r="O805" t="str">
            <v>Internado</v>
          </cell>
          <cell r="P805"/>
          <cell r="Q805" t="str">
            <v>Vida Independiente</v>
          </cell>
          <cell r="R805"/>
          <cell r="S805">
            <v>629</v>
          </cell>
          <cell r="T805">
            <v>50</v>
          </cell>
          <cell r="U805"/>
          <cell r="V805">
            <v>43815</v>
          </cell>
          <cell r="W805">
            <v>44135</v>
          </cell>
          <cell r="X805">
            <v>740234175</v>
          </cell>
          <cell r="Y805" t="str">
            <v>Monica Hurtado Caicedo</v>
          </cell>
        </row>
        <row r="806">
          <cell r="B806" t="str">
            <v>76-212-805</v>
          </cell>
          <cell r="C806" t="str">
            <v>Valle</v>
          </cell>
          <cell r="D806" t="str">
            <v>Hogar juvenil campesino la Leonera</v>
          </cell>
          <cell r="E806" t="str">
            <v>805003462-3</v>
          </cell>
          <cell r="F806" t="str">
            <v>Tomas Dorian Muñoz Lucio</v>
          </cell>
          <cell r="G806" t="str">
            <v>-</v>
          </cell>
          <cell r="H806" t="str">
            <v>Corregimiento La Leonera</v>
          </cell>
          <cell r="I806" t="str">
            <v>Cali</v>
          </cell>
          <cell r="J806" t="str">
            <v>Centro</v>
          </cell>
          <cell r="K806">
            <v>8927239</v>
          </cell>
          <cell r="L806" t="str">
            <v>3165299791 - 3188684543 - 3147680411</v>
          </cell>
          <cell r="M806" t="str">
            <v>hjcleonera@hotmail.es</v>
          </cell>
          <cell r="N806" t="str">
            <v>SRD</v>
          </cell>
          <cell r="O806" t="str">
            <v>Externado</v>
          </cell>
          <cell r="P806" t="str">
            <v>Media jornada</v>
          </cell>
          <cell r="Q806" t="str">
            <v>Vulneración</v>
          </cell>
          <cell r="R806"/>
          <cell r="S806">
            <v>630</v>
          </cell>
          <cell r="T806">
            <v>50</v>
          </cell>
          <cell r="U806"/>
          <cell r="V806">
            <v>43815</v>
          </cell>
          <cell r="W806">
            <v>44135</v>
          </cell>
          <cell r="X806">
            <v>270521450</v>
          </cell>
          <cell r="Y806" t="str">
            <v>Angela Maria Dorronsoro</v>
          </cell>
        </row>
        <row r="807">
          <cell r="B807" t="str">
            <v>76-8-806</v>
          </cell>
          <cell r="C807" t="str">
            <v>Valle</v>
          </cell>
          <cell r="D807" t="str">
            <v>Asociación creemos en ti</v>
          </cell>
          <cell r="E807" t="str">
            <v>830051999-1</v>
          </cell>
          <cell r="F807" t="str">
            <v>Monica Patricia Vejarano Velandia</v>
          </cell>
          <cell r="G807" t="str">
            <v>Sede Cali</v>
          </cell>
          <cell r="H807" t="str">
            <v>Carrera 43 No. 5C-47 Barrio Tequendama</v>
          </cell>
          <cell r="I807" t="str">
            <v>Cali</v>
          </cell>
          <cell r="J807" t="str">
            <v>Centro</v>
          </cell>
          <cell r="K807">
            <v>3808587</v>
          </cell>
          <cell r="L807"/>
          <cell r="M807" t="str">
            <v>asocreemosenticali@yahoo.es;laurispradilla9@hotmail.com</v>
          </cell>
          <cell r="N807" t="str">
            <v>SRD</v>
          </cell>
          <cell r="O807" t="str">
            <v>Intervención de apoyo - Apoyo psicológico especializado</v>
          </cell>
          <cell r="P807"/>
          <cell r="Q807" t="str">
            <v>Violencia Sexual</v>
          </cell>
          <cell r="R807"/>
          <cell r="S807">
            <v>633</v>
          </cell>
          <cell r="T807"/>
          <cell r="U807">
            <v>1732</v>
          </cell>
          <cell r="V807">
            <v>43815</v>
          </cell>
          <cell r="W807">
            <v>44135</v>
          </cell>
          <cell r="X807">
            <v>1886171420</v>
          </cell>
          <cell r="Y807" t="str">
            <v>Jaime Arcos Barajas</v>
          </cell>
        </row>
        <row r="808">
          <cell r="B808" t="str">
            <v>76-8-807</v>
          </cell>
          <cell r="C808" t="str">
            <v>Valle</v>
          </cell>
          <cell r="D808" t="str">
            <v>Asociación creemos en ti</v>
          </cell>
          <cell r="E808" t="str">
            <v>830051999-1</v>
          </cell>
          <cell r="F808" t="str">
            <v>Monica Patricia Vejarano Velandia</v>
          </cell>
          <cell r="G808" t="str">
            <v>Sede Jamundí</v>
          </cell>
          <cell r="H808" t="str">
            <v>Carrera 11 No. 8-42 Local 206</v>
          </cell>
          <cell r="I808" t="str">
            <v>Jamundí</v>
          </cell>
          <cell r="J808" t="str">
            <v>Jamundí</v>
          </cell>
          <cell r="K808">
            <v>3808587</v>
          </cell>
          <cell r="L808"/>
          <cell r="M808" t="str">
            <v>asocreemosenticali@yahoo.es;laurispradilla9@hotmail.com</v>
          </cell>
          <cell r="N808" t="str">
            <v>SRD</v>
          </cell>
          <cell r="O808" t="str">
            <v>Intervención de apoyo - Apoyo psicológico especializado</v>
          </cell>
          <cell r="P808"/>
          <cell r="Q808" t="str">
            <v>Violencia Sexual</v>
          </cell>
          <cell r="R808"/>
          <cell r="S808">
            <v>633</v>
          </cell>
          <cell r="T808"/>
          <cell r="U808">
            <v>256</v>
          </cell>
          <cell r="V808"/>
          <cell r="W808"/>
          <cell r="X808"/>
          <cell r="Y808" t="str">
            <v>Jaime Arcos Barajas</v>
          </cell>
        </row>
        <row r="809">
          <cell r="B809" t="str">
            <v>76-8-808</v>
          </cell>
          <cell r="C809" t="str">
            <v>Valle</v>
          </cell>
          <cell r="D809" t="str">
            <v>Asociación creemos en ti</v>
          </cell>
          <cell r="E809" t="str">
            <v>830051999-1</v>
          </cell>
          <cell r="F809" t="str">
            <v>Monica Patricia Vejarano Velandia</v>
          </cell>
          <cell r="G809" t="str">
            <v>Sede Palmira</v>
          </cell>
          <cell r="H809" t="str">
            <v>Carrera 31 No. 28-16 Barrio Nuevo</v>
          </cell>
          <cell r="I809" t="str">
            <v>Palmira</v>
          </cell>
          <cell r="J809" t="str">
            <v>Palmira</v>
          </cell>
          <cell r="K809">
            <v>3808587</v>
          </cell>
          <cell r="L809"/>
          <cell r="M809" t="str">
            <v>asocreemosenticali@yahoo.es;laurispradilla9@hotmail.com</v>
          </cell>
          <cell r="N809" t="str">
            <v>SRD</v>
          </cell>
          <cell r="O809" t="str">
            <v>Intervención de apoyo - Apoyo psicológico especializado</v>
          </cell>
          <cell r="P809"/>
          <cell r="Q809" t="str">
            <v>Violencia Sexual</v>
          </cell>
          <cell r="R809"/>
          <cell r="S809">
            <v>633</v>
          </cell>
          <cell r="T809"/>
          <cell r="U809">
            <v>200</v>
          </cell>
          <cell r="V809"/>
          <cell r="W809"/>
          <cell r="X809"/>
          <cell r="Y809" t="str">
            <v>Jaime Arcos Barajas</v>
          </cell>
        </row>
        <row r="810">
          <cell r="B810" t="str">
            <v>76-8-809</v>
          </cell>
          <cell r="C810" t="str">
            <v>Valle</v>
          </cell>
          <cell r="D810" t="str">
            <v>Asociación creemos en ti</v>
          </cell>
          <cell r="E810" t="str">
            <v>830051999-1</v>
          </cell>
          <cell r="F810" t="str">
            <v>Monica Patricia Vejarano Velandia</v>
          </cell>
          <cell r="G810" t="str">
            <v>Sede Roldanillo</v>
          </cell>
          <cell r="H810" t="str">
            <v>Calle 8 No. 9-50 Local A7 Centro Comercial Lider</v>
          </cell>
          <cell r="I810" t="str">
            <v>Roldanillo</v>
          </cell>
          <cell r="J810" t="str">
            <v>Roldanillo</v>
          </cell>
          <cell r="K810">
            <v>3808587</v>
          </cell>
          <cell r="L810"/>
          <cell r="M810" t="str">
            <v>asocreemosenticali@yahoo.es;laurispradilla9@hotmail.com</v>
          </cell>
          <cell r="N810" t="str">
            <v>SRD</v>
          </cell>
          <cell r="O810" t="str">
            <v>Intervención de apoyo - Apoyo psicológico especializado</v>
          </cell>
          <cell r="P810"/>
          <cell r="Q810" t="str">
            <v>Violencia Sexual</v>
          </cell>
          <cell r="R810"/>
          <cell r="S810">
            <v>633</v>
          </cell>
          <cell r="T810"/>
          <cell r="U810">
            <v>232</v>
          </cell>
          <cell r="V810"/>
          <cell r="W810"/>
          <cell r="X810"/>
          <cell r="Y810" t="str">
            <v>Jaime Arcos Barajas</v>
          </cell>
        </row>
        <row r="811">
          <cell r="B811" t="str">
            <v>76-8-810</v>
          </cell>
          <cell r="C811" t="str">
            <v>Valle</v>
          </cell>
          <cell r="D811" t="str">
            <v>Asociación creemos en ti</v>
          </cell>
          <cell r="E811" t="str">
            <v>830051999-1</v>
          </cell>
          <cell r="F811" t="str">
            <v>Monica Patricia Vejarano Velandia</v>
          </cell>
          <cell r="G811" t="str">
            <v>Sede Tulua</v>
          </cell>
          <cell r="H811" t="str">
            <v>Carrera 27 No. 24-63 Oficina 102</v>
          </cell>
          <cell r="I811" t="str">
            <v>Tuluá</v>
          </cell>
          <cell r="J811" t="str">
            <v>Tuluá</v>
          </cell>
          <cell r="K811">
            <v>3808587</v>
          </cell>
          <cell r="L811"/>
          <cell r="M811" t="str">
            <v>asocreemosenticali@yahoo.es;laurispradilla9@hotmail.com</v>
          </cell>
          <cell r="N811" t="str">
            <v>SRD</v>
          </cell>
          <cell r="O811" t="str">
            <v>Intervención de apoyo - Apoyo psicológico especializado</v>
          </cell>
          <cell r="P811"/>
          <cell r="Q811" t="str">
            <v>Violencia Sexual</v>
          </cell>
          <cell r="R811"/>
          <cell r="S811">
            <v>633</v>
          </cell>
          <cell r="T811"/>
          <cell r="U811">
            <v>240</v>
          </cell>
          <cell r="V811"/>
          <cell r="W811"/>
          <cell r="X811"/>
          <cell r="Y811" t="str">
            <v>Jaime Arcos Barajas</v>
          </cell>
        </row>
        <row r="812">
          <cell r="B812" t="str">
            <v>76-186-811</v>
          </cell>
          <cell r="C812" t="str">
            <v>Valle</v>
          </cell>
          <cell r="D812" t="str">
            <v>Fundación salud mental del Valle</v>
          </cell>
          <cell r="E812" t="str">
            <v>900356106-5</v>
          </cell>
          <cell r="F812" t="str">
            <v>Gilberto Jaramillo Trujillo</v>
          </cell>
          <cell r="G812" t="str">
            <v>-</v>
          </cell>
          <cell r="H812" t="str">
            <v>Via Potrerito Kilometro 8 Finca La Cristalina Via Potrerito</v>
          </cell>
          <cell r="I812" t="str">
            <v>Jamundí</v>
          </cell>
          <cell r="J812" t="str">
            <v>Jamundí</v>
          </cell>
          <cell r="K812">
            <v>5922225</v>
          </cell>
          <cell r="L812" t="str">
            <v>3008087918 - 3012895652</v>
          </cell>
          <cell r="M812" t="str">
            <v>fundasament@hotmail.com</v>
          </cell>
          <cell r="N812" t="str">
            <v>SRD</v>
          </cell>
          <cell r="O812" t="str">
            <v>Internado</v>
          </cell>
          <cell r="P812"/>
          <cell r="Q812" t="str">
            <v>Discapacidad</v>
          </cell>
          <cell r="R812" t="str">
            <v>Otros tipos de discapacidad</v>
          </cell>
          <cell r="S812">
            <v>634</v>
          </cell>
          <cell r="T812">
            <v>85</v>
          </cell>
          <cell r="U812"/>
          <cell r="V812">
            <v>43815</v>
          </cell>
          <cell r="W812">
            <v>44135</v>
          </cell>
          <cell r="X812">
            <v>1443635368</v>
          </cell>
          <cell r="Y812" t="str">
            <v>Nancy Magaly Timarán Zuluaga</v>
          </cell>
        </row>
        <row r="813">
          <cell r="B813" t="str">
            <v>76-230-812</v>
          </cell>
          <cell r="C813" t="str">
            <v>Valle</v>
          </cell>
          <cell r="D813" t="str">
            <v>ONG crecer en familia</v>
          </cell>
          <cell r="E813" t="str">
            <v>805020621-1</v>
          </cell>
          <cell r="F813" t="str">
            <v>Zulamita Ana Liliana Kaim Torres</v>
          </cell>
          <cell r="G813" t="str">
            <v>-</v>
          </cell>
          <cell r="H813" t="str">
            <v>Vía Rio Claro Callejón Coca Cola Finca el Manantial</v>
          </cell>
          <cell r="I813" t="str">
            <v>Jamundí</v>
          </cell>
          <cell r="J813" t="str">
            <v>Jamundí</v>
          </cell>
          <cell r="K813">
            <v>5143661</v>
          </cell>
          <cell r="L813">
            <v>3165282646</v>
          </cell>
          <cell r="M813" t="str">
            <v>crecefamiliavillaesperanza@gmail.com</v>
          </cell>
          <cell r="N813" t="str">
            <v>SRD</v>
          </cell>
          <cell r="O813" t="str">
            <v>Internado</v>
          </cell>
          <cell r="P813"/>
          <cell r="Q813" t="str">
            <v>Vulneración</v>
          </cell>
          <cell r="R813"/>
          <cell r="S813">
            <v>635</v>
          </cell>
          <cell r="T813">
            <v>73</v>
          </cell>
          <cell r="U813"/>
          <cell r="V813">
            <v>43815</v>
          </cell>
          <cell r="W813">
            <v>44135</v>
          </cell>
          <cell r="X813">
            <v>1080741896</v>
          </cell>
          <cell r="Y813" t="str">
            <v>Nancy Magaly Timarán Zuluaga</v>
          </cell>
        </row>
        <row r="814">
          <cell r="B814" t="str">
            <v>76-32-813</v>
          </cell>
          <cell r="C814" t="str">
            <v>Valle</v>
          </cell>
          <cell r="D814" t="str">
            <v>Casita de Belén</v>
          </cell>
          <cell r="E814" t="str">
            <v>890399021-7</v>
          </cell>
          <cell r="F814" t="str">
            <v>Gloria Stella Libreros</v>
          </cell>
          <cell r="G814" t="str">
            <v>-</v>
          </cell>
          <cell r="H814" t="str">
            <v>Carrera 4 No. 36A-45 Barrio las Delicias</v>
          </cell>
          <cell r="I814" t="str">
            <v>Cali</v>
          </cell>
          <cell r="J814" t="str">
            <v>Nororiental</v>
          </cell>
          <cell r="K814" t="str">
            <v>4431745 - 4441680 - 3809815</v>
          </cell>
          <cell r="L814"/>
          <cell r="M814" t="str">
            <v>direccion@casitadebelen.co</v>
          </cell>
          <cell r="N814" t="str">
            <v>SRD</v>
          </cell>
          <cell r="O814" t="str">
            <v>Externado</v>
          </cell>
          <cell r="P814" t="str">
            <v>Media jornada</v>
          </cell>
          <cell r="Q814" t="str">
            <v>Vulneración</v>
          </cell>
          <cell r="R814"/>
          <cell r="S814">
            <v>637</v>
          </cell>
          <cell r="T814">
            <v>100</v>
          </cell>
          <cell r="U814"/>
          <cell r="V814">
            <v>43815</v>
          </cell>
          <cell r="W814">
            <v>44135</v>
          </cell>
          <cell r="X814">
            <v>541042900</v>
          </cell>
          <cell r="Y814" t="str">
            <v>Erika Paulina Mejía Restrepo</v>
          </cell>
        </row>
        <row r="815">
          <cell r="B815" t="str">
            <v>76-32-814</v>
          </cell>
          <cell r="C815" t="str">
            <v>Valle</v>
          </cell>
          <cell r="D815" t="str">
            <v>Casita de Belén</v>
          </cell>
          <cell r="E815" t="str">
            <v>890399021-7</v>
          </cell>
          <cell r="F815" t="str">
            <v>Gloria Stella Libreros</v>
          </cell>
          <cell r="G815" t="str">
            <v>-</v>
          </cell>
          <cell r="H815" t="str">
            <v>Carrera 4 No. 36A-45 Barrio las Delicias</v>
          </cell>
          <cell r="I815" t="str">
            <v>Cali</v>
          </cell>
          <cell r="J815" t="str">
            <v>Nororiental</v>
          </cell>
          <cell r="K815" t="str">
            <v>4431745 - 4441680 - 3809815</v>
          </cell>
          <cell r="L815"/>
          <cell r="M815" t="str">
            <v>casita_belen@hotmail.com; direccion@casitadebelen.co</v>
          </cell>
          <cell r="N815" t="str">
            <v>SRD</v>
          </cell>
          <cell r="O815" t="str">
            <v>Internado</v>
          </cell>
          <cell r="P815"/>
          <cell r="Q815" t="str">
            <v>Vulneración</v>
          </cell>
          <cell r="R815"/>
          <cell r="S815">
            <v>638</v>
          </cell>
          <cell r="T815">
            <v>88</v>
          </cell>
          <cell r="U815"/>
          <cell r="V815">
            <v>43815</v>
          </cell>
          <cell r="W815">
            <v>44135</v>
          </cell>
          <cell r="X815">
            <v>1302812148</v>
          </cell>
          <cell r="Y815" t="str">
            <v>Erika Paulina Mejía Restrepo</v>
          </cell>
        </row>
        <row r="816">
          <cell r="B816" t="str">
            <v>76-55-815</v>
          </cell>
          <cell r="C816" t="str">
            <v>Valle</v>
          </cell>
          <cell r="D816" t="str">
            <v>Corporación caminos</v>
          </cell>
          <cell r="E816" t="str">
            <v>890308962-3</v>
          </cell>
          <cell r="F816" t="str">
            <v>Victoria Eugenia Correa</v>
          </cell>
          <cell r="G816" t="str">
            <v>-</v>
          </cell>
          <cell r="H816" t="str">
            <v>Calle 56 No. 11-25 Barrio la Base</v>
          </cell>
          <cell r="I816" t="str">
            <v>Cali</v>
          </cell>
          <cell r="J816" t="str">
            <v>Nororiental</v>
          </cell>
          <cell r="K816" t="str">
            <v>4435840 - 4489571 - 6806911 - 4437519</v>
          </cell>
          <cell r="L816">
            <v>3186992452</v>
          </cell>
          <cell r="M816" t="str">
            <v>tratamiento@corpocaminos.org</v>
          </cell>
          <cell r="N816" t="str">
            <v>SRD</v>
          </cell>
          <cell r="O816" t="str">
            <v>Externado</v>
          </cell>
          <cell r="P816" t="str">
            <v>Jornada completa</v>
          </cell>
          <cell r="Q816" t="str">
            <v>Consumo SPA</v>
          </cell>
          <cell r="R816"/>
          <cell r="S816">
            <v>639</v>
          </cell>
          <cell r="T816">
            <v>37</v>
          </cell>
          <cell r="U816"/>
          <cell r="V816">
            <v>43815</v>
          </cell>
          <cell r="W816">
            <v>44135</v>
          </cell>
          <cell r="X816">
            <v>289443341</v>
          </cell>
          <cell r="Y816" t="str">
            <v>Erika Paulina Mejía Restrepo</v>
          </cell>
        </row>
        <row r="817">
          <cell r="B817" t="str">
            <v>76-55-816</v>
          </cell>
          <cell r="C817" t="str">
            <v>Valle</v>
          </cell>
          <cell r="D817" t="str">
            <v>Corporación caminos</v>
          </cell>
          <cell r="E817" t="str">
            <v>890308962-3</v>
          </cell>
          <cell r="F817" t="str">
            <v>Victoria Eugenia Correa</v>
          </cell>
          <cell r="G817" t="str">
            <v>-</v>
          </cell>
          <cell r="H817" t="str">
            <v>Calle 56 No. 11-25 Barrio la Base</v>
          </cell>
          <cell r="I817" t="str">
            <v>Cali</v>
          </cell>
          <cell r="J817" t="str">
            <v>Nororiental</v>
          </cell>
          <cell r="K817" t="str">
            <v>4435840 - 4489571 - 6806911 - 4437519</v>
          </cell>
          <cell r="L817">
            <v>3186992452</v>
          </cell>
          <cell r="M817" t="str">
            <v>tratamiento@corpocaminos.org</v>
          </cell>
          <cell r="N817" t="str">
            <v>SRD</v>
          </cell>
          <cell r="O817" t="str">
            <v>Externado</v>
          </cell>
          <cell r="P817" t="str">
            <v>Media jornada</v>
          </cell>
          <cell r="Q817" t="str">
            <v>Consumo SPA</v>
          </cell>
          <cell r="R817"/>
          <cell r="S817">
            <v>640</v>
          </cell>
          <cell r="T817">
            <v>45</v>
          </cell>
          <cell r="U817"/>
          <cell r="V817">
            <v>43815</v>
          </cell>
          <cell r="W817">
            <v>44135</v>
          </cell>
          <cell r="X817">
            <v>243469305</v>
          </cell>
          <cell r="Y817" t="str">
            <v>Erika Paulina Mejía Restrepo</v>
          </cell>
        </row>
        <row r="818">
          <cell r="B818" t="str">
            <v>76-134-817</v>
          </cell>
          <cell r="C818" t="str">
            <v>Valle</v>
          </cell>
          <cell r="D818" t="str">
            <v>Fundación ideal para la rehabilitación integral Julio H Calonje</v>
          </cell>
          <cell r="E818" t="str">
            <v>890308493-0</v>
          </cell>
          <cell r="F818" t="str">
            <v>Rodolfo Millan Muñoz</v>
          </cell>
          <cell r="G818" t="str">
            <v>-</v>
          </cell>
          <cell r="H818" t="str">
            <v>Calle 50 No. 10A-08 Barrio Villa Colombia</v>
          </cell>
          <cell r="I818" t="str">
            <v>Cali</v>
          </cell>
          <cell r="J818" t="str">
            <v>Nororiental</v>
          </cell>
          <cell r="K818">
            <v>4415062</v>
          </cell>
          <cell r="L818">
            <v>3164825623</v>
          </cell>
          <cell r="M818" t="str">
            <v>direccion@fundacionideal.org.co</v>
          </cell>
          <cell r="N818" t="str">
            <v>SRD</v>
          </cell>
          <cell r="O818" t="str">
            <v>Intervención de apoyo - Apoyo psicosocial</v>
          </cell>
          <cell r="P818"/>
          <cell r="Q818" t="str">
            <v>Discapacidad</v>
          </cell>
          <cell r="R818" t="str">
            <v>Intelectual</v>
          </cell>
          <cell r="S818">
            <v>641</v>
          </cell>
          <cell r="T818">
            <v>45</v>
          </cell>
          <cell r="U818"/>
          <cell r="V818">
            <v>43815</v>
          </cell>
          <cell r="W818">
            <v>44135</v>
          </cell>
          <cell r="X818">
            <v>158299110</v>
          </cell>
          <cell r="Y818" t="str">
            <v>Erika Paulina Mejía Restrepo</v>
          </cell>
        </row>
        <row r="819">
          <cell r="B819" t="str">
            <v>76-219-818</v>
          </cell>
          <cell r="C819" t="str">
            <v>Valle</v>
          </cell>
          <cell r="D819" t="str">
            <v>Institución san José</v>
          </cell>
          <cell r="E819" t="str">
            <v>890304058-1</v>
          </cell>
          <cell r="F819" t="str">
            <v>Jose Antonio Valencia Izquierdo</v>
          </cell>
          <cell r="G819" t="str">
            <v>-</v>
          </cell>
          <cell r="H819" t="str">
            <v>Calle 12 No. 24-90 Barrio Junín</v>
          </cell>
          <cell r="I819" t="str">
            <v>Cali</v>
          </cell>
          <cell r="J819" t="str">
            <v>Nororiental</v>
          </cell>
          <cell r="K819">
            <v>5579198</v>
          </cell>
          <cell r="L819"/>
          <cell r="M819" t="str">
            <v>institucionsanjose@yahoo.com</v>
          </cell>
          <cell r="N819" t="str">
            <v>SRD</v>
          </cell>
          <cell r="O819" t="str">
            <v>Internado</v>
          </cell>
          <cell r="P819"/>
          <cell r="Q819" t="str">
            <v>Vida Independiente</v>
          </cell>
          <cell r="R819"/>
          <cell r="S819">
            <v>642</v>
          </cell>
          <cell r="T819">
            <v>40</v>
          </cell>
          <cell r="U819"/>
          <cell r="V819">
            <v>43815</v>
          </cell>
          <cell r="W819">
            <v>44135</v>
          </cell>
          <cell r="X819">
            <v>592187340</v>
          </cell>
          <cell r="Y819" t="str">
            <v>Erika Paulina Mejía Restrepo</v>
          </cell>
        </row>
        <row r="820">
          <cell r="B820" t="str">
            <v>76-219-819</v>
          </cell>
          <cell r="C820" t="str">
            <v>Valle</v>
          </cell>
          <cell r="D820" t="str">
            <v>Institución san José</v>
          </cell>
          <cell r="E820" t="str">
            <v>890304058-1</v>
          </cell>
          <cell r="F820" t="str">
            <v>Jose Antonio Valencia Izquierdo</v>
          </cell>
          <cell r="G820" t="str">
            <v>-</v>
          </cell>
          <cell r="H820" t="str">
            <v>Calle 12 No. 24-90 Barrio Colseguros</v>
          </cell>
          <cell r="I820" t="str">
            <v>Cali</v>
          </cell>
          <cell r="J820" t="str">
            <v>Nororiental</v>
          </cell>
          <cell r="K820">
            <v>5579198</v>
          </cell>
          <cell r="L820"/>
          <cell r="M820" t="str">
            <v>institucionsanjose@yahoo.com</v>
          </cell>
          <cell r="N820" t="str">
            <v>SRD</v>
          </cell>
          <cell r="O820" t="str">
            <v>Internado</v>
          </cell>
          <cell r="P820"/>
          <cell r="Q820" t="str">
            <v>Vulneración</v>
          </cell>
          <cell r="R820"/>
          <cell r="S820">
            <v>643</v>
          </cell>
          <cell r="T820">
            <v>64</v>
          </cell>
          <cell r="U820"/>
          <cell r="V820">
            <v>43815</v>
          </cell>
          <cell r="W820">
            <v>44135</v>
          </cell>
          <cell r="X820">
            <v>947499744</v>
          </cell>
          <cell r="Y820" t="str">
            <v>Erika Paulina Mejía Restrepo</v>
          </cell>
        </row>
        <row r="821">
          <cell r="B821" t="str">
            <v>76-28-820</v>
          </cell>
          <cell r="C821" t="str">
            <v>Valle</v>
          </cell>
          <cell r="D821" t="str">
            <v>Casa de protección del menor nuestra señora del Palmar</v>
          </cell>
          <cell r="E821" t="str">
            <v>891380077-9</v>
          </cell>
          <cell r="F821" t="str">
            <v>Maria Elena Valencia Duque</v>
          </cell>
          <cell r="G821" t="str">
            <v>-</v>
          </cell>
          <cell r="H821" t="str">
            <v>Calle 31 No. 1-16 Barrio el Bosque</v>
          </cell>
          <cell r="I821" t="str">
            <v>Palmira</v>
          </cell>
          <cell r="J821" t="str">
            <v>Palmira</v>
          </cell>
          <cell r="K821" t="str">
            <v>2732794 - 2734796</v>
          </cell>
          <cell r="L821"/>
          <cell r="M821" t="str">
            <v>capro_ongpal@hotmail.com</v>
          </cell>
          <cell r="N821" t="str">
            <v>SRD</v>
          </cell>
          <cell r="O821" t="str">
            <v>Internado</v>
          </cell>
          <cell r="P821"/>
          <cell r="Q821" t="str">
            <v>Vulneración</v>
          </cell>
          <cell r="R821"/>
          <cell r="S821">
            <v>644</v>
          </cell>
          <cell r="T821">
            <v>50</v>
          </cell>
          <cell r="U821"/>
          <cell r="V821">
            <v>43815</v>
          </cell>
          <cell r="W821">
            <v>44135</v>
          </cell>
          <cell r="X821">
            <v>740234175</v>
          </cell>
          <cell r="Y821" t="str">
            <v>Diana Carolina Gil Betancourt</v>
          </cell>
        </row>
        <row r="822">
          <cell r="B822" t="str">
            <v>76-162-821</v>
          </cell>
          <cell r="C822" t="str">
            <v>Valle</v>
          </cell>
          <cell r="D822" t="str">
            <v>Fundación para el bienestar y desarrollo social - FUNBISOCIAL</v>
          </cell>
          <cell r="E822" t="str">
            <v>900333981-4</v>
          </cell>
          <cell r="F822" t="str">
            <v>Rosa Inyailuz Jordan Lobón</v>
          </cell>
          <cell r="G822" t="str">
            <v>-</v>
          </cell>
          <cell r="H822" t="str">
            <v>Calle 13 No. 10-191 Callejón Gonzalez Corregimiento de Rozo</v>
          </cell>
          <cell r="I822" t="str">
            <v>Palmira</v>
          </cell>
          <cell r="J822" t="str">
            <v>Palmira</v>
          </cell>
          <cell r="K822"/>
          <cell r="L822">
            <v>3153474432</v>
          </cell>
          <cell r="M822" t="str">
            <v>funbisocialsedeparaiso@gmail.com</v>
          </cell>
          <cell r="N822" t="str">
            <v>SRD</v>
          </cell>
          <cell r="O822" t="str">
            <v>Internado</v>
          </cell>
          <cell r="P822"/>
          <cell r="Q822" t="str">
            <v>Discapacidad</v>
          </cell>
          <cell r="R822" t="str">
            <v>Mental psicosocial</v>
          </cell>
          <cell r="S822">
            <v>645</v>
          </cell>
          <cell r="T822">
            <v>100</v>
          </cell>
          <cell r="U822"/>
          <cell r="V822">
            <v>43815</v>
          </cell>
          <cell r="W822">
            <v>44135</v>
          </cell>
          <cell r="X822">
            <v>2455238600</v>
          </cell>
          <cell r="Y822" t="str">
            <v>Diana Carolina Gil Betancourt</v>
          </cell>
        </row>
        <row r="823">
          <cell r="B823" t="str">
            <v>76-162-822</v>
          </cell>
          <cell r="C823" t="str">
            <v>Valle</v>
          </cell>
          <cell r="D823" t="str">
            <v>Fundación para el bienestar y desarrollo social - FUNBISOCIAL</v>
          </cell>
          <cell r="E823" t="str">
            <v>900333981-4</v>
          </cell>
          <cell r="F823" t="str">
            <v>Rosa Inyailuz Jordan Lobón</v>
          </cell>
          <cell r="G823" t="str">
            <v>-</v>
          </cell>
          <cell r="H823" t="str">
            <v>Avenida 9 No. 7A-21 Corregimiento de Rozo</v>
          </cell>
          <cell r="I823" t="str">
            <v>Palmira</v>
          </cell>
          <cell r="J823" t="str">
            <v>Palmira</v>
          </cell>
          <cell r="K823"/>
          <cell r="L823">
            <v>3205029232</v>
          </cell>
          <cell r="M823" t="str">
            <v>funbisocial@gmail.com</v>
          </cell>
          <cell r="N823" t="str">
            <v>SRD</v>
          </cell>
          <cell r="O823" t="str">
            <v>Internado</v>
          </cell>
          <cell r="P823"/>
          <cell r="Q823" t="str">
            <v>Vulneración</v>
          </cell>
          <cell r="R823"/>
          <cell r="S823">
            <v>646</v>
          </cell>
          <cell r="T823">
            <v>150</v>
          </cell>
          <cell r="U823"/>
          <cell r="V823">
            <v>43815</v>
          </cell>
          <cell r="W823">
            <v>44135</v>
          </cell>
          <cell r="X823">
            <v>2220702525</v>
          </cell>
          <cell r="Y823" t="str">
            <v>Diana Carolina Gil Betancourt</v>
          </cell>
        </row>
        <row r="824">
          <cell r="B824" t="str">
            <v>76-217-823</v>
          </cell>
          <cell r="C824" t="str">
            <v>Valle</v>
          </cell>
          <cell r="D824" t="str">
            <v>Institución casa del niño pobre - Siervas de la madre de Dios</v>
          </cell>
          <cell r="E824" t="str">
            <v>815000672-6</v>
          </cell>
          <cell r="F824" t="str">
            <v>Alba De Jesus Calle Morales</v>
          </cell>
          <cell r="G824" t="str">
            <v>-</v>
          </cell>
          <cell r="H824" t="str">
            <v>Calle 28 No. 19-35</v>
          </cell>
          <cell r="I824" t="str">
            <v>Palmira</v>
          </cell>
          <cell r="J824" t="str">
            <v>Palmira</v>
          </cell>
          <cell r="K824">
            <v>2873119</v>
          </cell>
          <cell r="L824">
            <v>3154106236</v>
          </cell>
          <cell r="M824" t="str">
            <v>incanipo@hotmail.com; nna-87@hotmail.com</v>
          </cell>
          <cell r="N824" t="str">
            <v>SRD</v>
          </cell>
          <cell r="O824" t="str">
            <v>Externado</v>
          </cell>
          <cell r="P824" t="str">
            <v>Media jornada</v>
          </cell>
          <cell r="Q824" t="str">
            <v>Vulneración</v>
          </cell>
          <cell r="R824"/>
          <cell r="S824">
            <v>648</v>
          </cell>
          <cell r="T824">
            <v>92</v>
          </cell>
          <cell r="U824"/>
          <cell r="V824">
            <v>43815</v>
          </cell>
          <cell r="W824">
            <v>44135</v>
          </cell>
          <cell r="X824">
            <v>497759468</v>
          </cell>
          <cell r="Y824" t="str">
            <v>Diana Carolina Gil Betancourt</v>
          </cell>
        </row>
        <row r="825">
          <cell r="B825" t="str">
            <v>76-218-824</v>
          </cell>
          <cell r="C825" t="str">
            <v>Valle</v>
          </cell>
          <cell r="D825" t="str">
            <v>Institución Laura Vergara de Agreda</v>
          </cell>
          <cell r="E825" t="str">
            <v>891380097-6</v>
          </cell>
          <cell r="F825" t="str">
            <v>Jose Reinel Cano Gomez</v>
          </cell>
          <cell r="G825" t="str">
            <v>-</v>
          </cell>
          <cell r="H825" t="str">
            <v>Carrera 25 No. 36-36 Barrio Obrero</v>
          </cell>
          <cell r="I825" t="str">
            <v>Palmira</v>
          </cell>
          <cell r="J825" t="str">
            <v>Palmira</v>
          </cell>
          <cell r="K825"/>
          <cell r="L825" t="str">
            <v>3174339647 - 3174339654</v>
          </cell>
          <cell r="M825" t="str">
            <v>institucionlauravergara@yahoo.com</v>
          </cell>
          <cell r="N825" t="str">
            <v>SRD</v>
          </cell>
          <cell r="O825" t="str">
            <v>Externado</v>
          </cell>
          <cell r="P825" t="str">
            <v>Media jornada</v>
          </cell>
          <cell r="Q825" t="str">
            <v>Vulneración</v>
          </cell>
          <cell r="R825"/>
          <cell r="S825">
            <v>649</v>
          </cell>
          <cell r="T825">
            <v>73</v>
          </cell>
          <cell r="U825"/>
          <cell r="V825">
            <v>43815</v>
          </cell>
          <cell r="W825">
            <v>44135</v>
          </cell>
          <cell r="X825">
            <v>394961317</v>
          </cell>
          <cell r="Y825" t="str">
            <v>Diana Carolina Gil Betancourt</v>
          </cell>
        </row>
        <row r="826">
          <cell r="B826" t="str">
            <v>76-173-825</v>
          </cell>
          <cell r="C826" t="str">
            <v>Valle</v>
          </cell>
          <cell r="D826" t="str">
            <v>Fundación para la acción social nueva vida</v>
          </cell>
          <cell r="E826" t="str">
            <v>800139469-1</v>
          </cell>
          <cell r="F826" t="str">
            <v>Jose Oswaldo Mondragon Varela</v>
          </cell>
          <cell r="G826" t="str">
            <v>-</v>
          </cell>
          <cell r="H826" t="str">
            <v>Carrera 52 No. 82-246 Tres Esquinas</v>
          </cell>
          <cell r="I826" t="str">
            <v>Sevilla</v>
          </cell>
          <cell r="J826" t="str">
            <v>Sevilla</v>
          </cell>
          <cell r="K826"/>
          <cell r="L826" t="str">
            <v>3157126414 - 3113157397</v>
          </cell>
          <cell r="M826" t="str">
            <v>fundacionuevavida@hotmail.com</v>
          </cell>
          <cell r="N826" t="str">
            <v>SRD</v>
          </cell>
          <cell r="O826" t="str">
            <v>Externado</v>
          </cell>
          <cell r="P826" t="str">
            <v>Media jornada</v>
          </cell>
          <cell r="Q826" t="str">
            <v>Vulneración</v>
          </cell>
          <cell r="R826"/>
          <cell r="S826">
            <v>661</v>
          </cell>
          <cell r="T826">
            <v>60</v>
          </cell>
          <cell r="U826"/>
          <cell r="V826">
            <v>43815</v>
          </cell>
          <cell r="W826">
            <v>44135</v>
          </cell>
          <cell r="X826">
            <v>324625740</v>
          </cell>
          <cell r="Y826" t="str">
            <v>Noralba Rivas Arenas</v>
          </cell>
        </row>
        <row r="827">
          <cell r="B827" t="str">
            <v>76-50-826</v>
          </cell>
          <cell r="C827" t="str">
            <v>Valle</v>
          </cell>
          <cell r="D827" t="str">
            <v>Consorcio construyendo futuro Valle</v>
          </cell>
          <cell r="E827" t="str">
            <v>900581527-6</v>
          </cell>
          <cell r="F827" t="str">
            <v>Marleny Téllez Holguín</v>
          </cell>
          <cell r="G827" t="str">
            <v>Sede Cartago</v>
          </cell>
          <cell r="H827" t="str">
            <v>Calle 12 No. 1N-42 Barrio el Prado</v>
          </cell>
          <cell r="I827" t="str">
            <v>Cartago</v>
          </cell>
          <cell r="J827" t="str">
            <v>Sevilla - Buenaventura - Buga - Cartago - Palmira - Roldanillo - Tuluá</v>
          </cell>
          <cell r="K827" t="str">
            <v>7458844 - 2244545 - 2246966</v>
          </cell>
          <cell r="L827">
            <v>3146173718</v>
          </cell>
          <cell r="M827" t="str">
            <v>consorcioconfuturo@hotmail.com; coordinacionconfuturovalle@hotmail.com</v>
          </cell>
          <cell r="N827" t="str">
            <v>SRD</v>
          </cell>
          <cell r="O827" t="str">
            <v>Hogar sustituto entidad</v>
          </cell>
          <cell r="P827"/>
          <cell r="Q827" t="str">
            <v>Discapacidad</v>
          </cell>
          <cell r="R827"/>
          <cell r="S827">
            <v>662</v>
          </cell>
          <cell r="T827">
            <v>49</v>
          </cell>
          <cell r="U827"/>
          <cell r="V827">
            <v>43815</v>
          </cell>
          <cell r="W827">
            <v>44135</v>
          </cell>
          <cell r="X827">
            <v>1639173333</v>
          </cell>
          <cell r="Y827" t="str">
            <v>Carlos Augusto Jimenez Laverde</v>
          </cell>
        </row>
        <row r="828">
          <cell r="B828" t="str">
            <v>76-50-827</v>
          </cell>
          <cell r="C828" t="str">
            <v>Valle</v>
          </cell>
          <cell r="D828" t="str">
            <v>Consorcio construyendo futuro Valle</v>
          </cell>
          <cell r="E828" t="str">
            <v>900581527-6</v>
          </cell>
          <cell r="F828" t="str">
            <v>Marleny Téllez Holguín</v>
          </cell>
          <cell r="G828" t="str">
            <v>Sede Tulua</v>
          </cell>
          <cell r="H828" t="str">
            <v>Carrera 22 No. 30-44 Barrio Sajonia</v>
          </cell>
          <cell r="I828" t="str">
            <v>Tuluá</v>
          </cell>
          <cell r="J828" t="str">
            <v>Sevilla - Buenaventura - Buga - Cartago - Palmira - Roldanillo - Tuluá</v>
          </cell>
          <cell r="K828" t="str">
            <v>7458844 - 2244545 - 2246966</v>
          </cell>
          <cell r="L828">
            <v>3146173718</v>
          </cell>
          <cell r="M828" t="str">
            <v>consorcioconfuturo@hotmail.com; coordinacionconfuturovalle@hotmail.com</v>
          </cell>
          <cell r="N828" t="str">
            <v>SRD</v>
          </cell>
          <cell r="O828" t="str">
            <v>Hogar sustituto entidad</v>
          </cell>
          <cell r="P828"/>
          <cell r="Q828" t="str">
            <v>Discapacidad</v>
          </cell>
          <cell r="R828"/>
          <cell r="S828">
            <v>662</v>
          </cell>
          <cell r="T828">
            <v>49</v>
          </cell>
          <cell r="U828"/>
          <cell r="V828"/>
          <cell r="W828"/>
          <cell r="X828"/>
          <cell r="Y828" t="str">
            <v>Carlos Augusto Jimenez Laverde</v>
          </cell>
        </row>
        <row r="829">
          <cell r="B829" t="str">
            <v>76-50-828</v>
          </cell>
          <cell r="C829" t="str">
            <v>Valle</v>
          </cell>
          <cell r="D829" t="str">
            <v>Consorcio construyendo futuro Valle</v>
          </cell>
          <cell r="E829" t="str">
            <v>900581527-6</v>
          </cell>
          <cell r="F829" t="str">
            <v>Marleny Téllez Holguín</v>
          </cell>
          <cell r="G829" t="str">
            <v>Sede Cartago</v>
          </cell>
          <cell r="H829" t="str">
            <v>Calle 12 No. 1N-42 Barrio el Prado</v>
          </cell>
          <cell r="I829" t="str">
            <v>Cartago</v>
          </cell>
          <cell r="J829" t="str">
            <v>Sevilla - Buenaventura - Buga - Cartago - Palmira - Roldanillo - Tuluá</v>
          </cell>
          <cell r="K829" t="str">
            <v>7458844 - 2244545 - 2246966</v>
          </cell>
          <cell r="L829">
            <v>3146173718</v>
          </cell>
          <cell r="M829" t="str">
            <v>consorcioconfuturo@hotmail.com; coordinacionconfuturovalle@hotmail.com</v>
          </cell>
          <cell r="N829" t="str">
            <v>SRD</v>
          </cell>
          <cell r="O829" t="str">
            <v>Hogar sustituto entidad</v>
          </cell>
          <cell r="P829"/>
          <cell r="Q829" t="str">
            <v>Vulneración</v>
          </cell>
          <cell r="R829"/>
          <cell r="S829">
            <v>663</v>
          </cell>
          <cell r="T829">
            <v>127</v>
          </cell>
          <cell r="U829"/>
          <cell r="V829">
            <v>43815</v>
          </cell>
          <cell r="W829">
            <v>44135</v>
          </cell>
          <cell r="X829">
            <v>3200404657</v>
          </cell>
          <cell r="Y829" t="str">
            <v>Carlos Augusto Jimenez Laverde</v>
          </cell>
        </row>
        <row r="830">
          <cell r="B830" t="str">
            <v>76-50-829</v>
          </cell>
          <cell r="C830" t="str">
            <v>Valle</v>
          </cell>
          <cell r="D830" t="str">
            <v>Consorcio construyendo futuro Valle</v>
          </cell>
          <cell r="E830" t="str">
            <v>900581527-6</v>
          </cell>
          <cell r="F830" t="str">
            <v>Marleny Téllez Holguín</v>
          </cell>
          <cell r="G830" t="str">
            <v>Sede Tulua</v>
          </cell>
          <cell r="H830" t="str">
            <v>Carrera 22 No. 30-44 Barrio Sajonia</v>
          </cell>
          <cell r="I830" t="str">
            <v>Tuluá</v>
          </cell>
          <cell r="J830" t="str">
            <v>Sevilla - Buenaventura - Buga - Cartago - Palmira - Roldanillo - Tuluá</v>
          </cell>
          <cell r="K830" t="str">
            <v>7458844 - 2244545 - 2246966</v>
          </cell>
          <cell r="L830">
            <v>3146173718</v>
          </cell>
          <cell r="M830" t="str">
            <v>consorcioconfuturo@hotmail.com; coordinacionconfuturovalle@hotmail.com</v>
          </cell>
          <cell r="N830" t="str">
            <v>SRD</v>
          </cell>
          <cell r="O830" t="str">
            <v>Hogar sustituto entidad</v>
          </cell>
          <cell r="P830"/>
          <cell r="Q830" t="str">
            <v>Vulneración</v>
          </cell>
          <cell r="R830"/>
          <cell r="S830">
            <v>663</v>
          </cell>
          <cell r="T830">
            <v>127</v>
          </cell>
          <cell r="U830"/>
          <cell r="V830"/>
          <cell r="W830"/>
          <cell r="X830"/>
          <cell r="Y830" t="str">
            <v>Carlos Augusto Jimenez Laverde</v>
          </cell>
        </row>
        <row r="831">
          <cell r="B831" t="str">
            <v>76-40-830</v>
          </cell>
          <cell r="C831" t="str">
            <v>Valle</v>
          </cell>
          <cell r="D831" t="str">
            <v>Club deportivo talentos del Pacifico</v>
          </cell>
          <cell r="E831" t="str">
            <v>900919729-4</v>
          </cell>
          <cell r="F831" t="str">
            <v>Henry Albeiro Perea Olave</v>
          </cell>
          <cell r="G831" t="str">
            <v>-</v>
          </cell>
          <cell r="H831" t="str">
            <v>Carrera 41G No. 41-85 Barrio La Unión</v>
          </cell>
          <cell r="I831" t="str">
            <v>Cali</v>
          </cell>
          <cell r="J831" t="str">
            <v>Sur</v>
          </cell>
          <cell r="K831"/>
          <cell r="L831" t="str">
            <v>3108906025 - 3116683542</v>
          </cell>
          <cell r="M831" t="str">
            <v>talentoolave@hotmail.com</v>
          </cell>
          <cell r="N831" t="str">
            <v>SRD</v>
          </cell>
          <cell r="O831" t="str">
            <v>Externado</v>
          </cell>
          <cell r="P831" t="str">
            <v>Media jornada</v>
          </cell>
          <cell r="Q831" t="str">
            <v>Vulneración</v>
          </cell>
          <cell r="R831"/>
          <cell r="S831">
            <v>664</v>
          </cell>
          <cell r="T831">
            <v>150</v>
          </cell>
          <cell r="U831"/>
          <cell r="V831">
            <v>43815</v>
          </cell>
          <cell r="W831">
            <v>44135</v>
          </cell>
          <cell r="X831">
            <v>811564350</v>
          </cell>
          <cell r="Y831" t="str">
            <v>Diana Carolina Gomez Gonzalez</v>
          </cell>
        </row>
        <row r="832">
          <cell r="B832" t="str">
            <v>76-132-831</v>
          </cell>
          <cell r="C832" t="str">
            <v>Valle</v>
          </cell>
          <cell r="D832" t="str">
            <v>Fundación hogares Claret</v>
          </cell>
          <cell r="E832" t="str">
            <v>800098983-8</v>
          </cell>
          <cell r="F832" t="str">
            <v>Padre Hernan Montoya Cadavid</v>
          </cell>
          <cell r="G832" t="str">
            <v>Sede La Buitrera</v>
          </cell>
          <cell r="H832" t="str">
            <v>Kilometro 3 Via Polverines Corregimiento La Buitrera</v>
          </cell>
          <cell r="I832" t="str">
            <v>Cali</v>
          </cell>
          <cell r="J832" t="str">
            <v>Sur</v>
          </cell>
          <cell r="K832" t="str">
            <v>5140515 - 5140517</v>
          </cell>
          <cell r="L832"/>
          <cell r="M832" t="str">
            <v>info.valle@fundacionhogaresclaret.org</v>
          </cell>
          <cell r="N832" t="str">
            <v>SRD</v>
          </cell>
          <cell r="O832" t="str">
            <v>Internado</v>
          </cell>
          <cell r="P832"/>
          <cell r="Q832" t="str">
            <v>Consumo SPA</v>
          </cell>
          <cell r="R832"/>
          <cell r="S832">
            <v>665</v>
          </cell>
          <cell r="T832">
            <v>124</v>
          </cell>
          <cell r="U832"/>
          <cell r="V832">
            <v>43815</v>
          </cell>
          <cell r="W832">
            <v>44135</v>
          </cell>
          <cell r="X832">
            <v>1835780754</v>
          </cell>
          <cell r="Y832" t="str">
            <v>Diana Carolina Gomez Gonzalez</v>
          </cell>
        </row>
        <row r="833">
          <cell r="B833" t="str">
            <v>76-132-832</v>
          </cell>
          <cell r="C833" t="str">
            <v>Valle</v>
          </cell>
          <cell r="D833" t="str">
            <v>Fundación hogares Claret</v>
          </cell>
          <cell r="E833" t="str">
            <v>800098983-8</v>
          </cell>
          <cell r="F833" t="str">
            <v>Padre Hernan Montoya Cadavid</v>
          </cell>
          <cell r="G833" t="str">
            <v>Sede Semillas De Amor</v>
          </cell>
          <cell r="H833" t="str">
            <v>Calle 18N No. 10-60 Barrio Granada</v>
          </cell>
          <cell r="I833" t="str">
            <v>Cali</v>
          </cell>
          <cell r="J833" t="str">
            <v>Sur</v>
          </cell>
          <cell r="K833" t="str">
            <v>5140515 - 5140517</v>
          </cell>
          <cell r="L833"/>
          <cell r="M833" t="str">
            <v>info.valle@fundacionhogaresclaret.org</v>
          </cell>
          <cell r="N833" t="str">
            <v>SRD</v>
          </cell>
          <cell r="O833" t="str">
            <v>Casa de acogida</v>
          </cell>
          <cell r="P833"/>
          <cell r="Q833" t="str">
            <v>Desvinculados</v>
          </cell>
          <cell r="R833"/>
          <cell r="S833">
            <v>666</v>
          </cell>
          <cell r="T833">
            <v>30</v>
          </cell>
          <cell r="U833"/>
          <cell r="V833">
            <v>43815</v>
          </cell>
          <cell r="W833">
            <v>44135</v>
          </cell>
          <cell r="X833">
            <v>494235810</v>
          </cell>
          <cell r="Y833" t="str">
            <v>Diana Carolina Gomez Gonzalez</v>
          </cell>
        </row>
        <row r="834">
          <cell r="B834" t="str">
            <v>76-223-833</v>
          </cell>
          <cell r="C834" t="str">
            <v>Valle</v>
          </cell>
          <cell r="D834" t="str">
            <v>Instituto Oscar Scarpetta Orejuela de Protección infantil</v>
          </cell>
          <cell r="E834" t="str">
            <v>890304176-2</v>
          </cell>
          <cell r="F834" t="str">
            <v>Luciana Gonzalez Jaramillo</v>
          </cell>
          <cell r="G834" t="str">
            <v>Sede Cascajal</v>
          </cell>
          <cell r="H834" t="str">
            <v>Carrera 139 No. 44-151 Corregimiento Hormiguero Vereda Cascajal</v>
          </cell>
          <cell r="I834" t="str">
            <v>Cali</v>
          </cell>
          <cell r="J834" t="str">
            <v>Sur</v>
          </cell>
          <cell r="K834" t="str">
            <v>5558525 - 3803552 - 3803594</v>
          </cell>
          <cell r="L834"/>
          <cell r="M834" t="str">
            <v>institucional@iosopi.org.co</v>
          </cell>
          <cell r="N834" t="str">
            <v>SRD</v>
          </cell>
          <cell r="O834" t="str">
            <v>Internado</v>
          </cell>
          <cell r="P834"/>
          <cell r="Q834" t="str">
            <v>Vulneración</v>
          </cell>
          <cell r="R834"/>
          <cell r="S834">
            <v>667</v>
          </cell>
          <cell r="T834">
            <v>161</v>
          </cell>
          <cell r="U834"/>
          <cell r="V834">
            <v>43815</v>
          </cell>
          <cell r="W834">
            <v>44135</v>
          </cell>
          <cell r="X834">
            <v>2383554044</v>
          </cell>
          <cell r="Y834" t="str">
            <v>Diana Carolina Gomez Gonzalez</v>
          </cell>
        </row>
        <row r="835">
          <cell r="B835" t="str">
            <v>76-236-834</v>
          </cell>
          <cell r="C835" t="str">
            <v>Valle</v>
          </cell>
          <cell r="D835" t="str">
            <v>Pía sociedad saleciana inspectoría san Luis Beltrán centro de capacitación don Bosco</v>
          </cell>
          <cell r="E835" t="str">
            <v>890905980-7</v>
          </cell>
          <cell r="F835" t="str">
            <v>Francisco Antonio Rios Giraldo</v>
          </cell>
          <cell r="G835" t="str">
            <v>-</v>
          </cell>
          <cell r="H835" t="str">
            <v>Carrera 31 No. 39-42 Barrio El Diamante</v>
          </cell>
          <cell r="I835" t="str">
            <v>Cali</v>
          </cell>
          <cell r="J835" t="str">
            <v>Sur</v>
          </cell>
          <cell r="K835" t="str">
            <v>4373530 - 4373531 -4261577 - 4373543</v>
          </cell>
          <cell r="L835"/>
          <cell r="M835" t="str">
            <v>psicosocial@ccdonbosco.org</v>
          </cell>
          <cell r="N835" t="str">
            <v>SRD</v>
          </cell>
          <cell r="O835" t="str">
            <v>Externado</v>
          </cell>
          <cell r="P835" t="str">
            <v>Jornada completa</v>
          </cell>
          <cell r="Q835" t="str">
            <v>Vulneración</v>
          </cell>
          <cell r="R835"/>
          <cell r="S835">
            <v>668</v>
          </cell>
          <cell r="T835">
            <v>200</v>
          </cell>
          <cell r="U835"/>
          <cell r="V835">
            <v>43815</v>
          </cell>
          <cell r="W835">
            <v>44135</v>
          </cell>
          <cell r="X835">
            <v>1564558600</v>
          </cell>
          <cell r="Y835" t="str">
            <v>Amanda Eloisa Garzon Torres</v>
          </cell>
        </row>
        <row r="836">
          <cell r="B836" t="str">
            <v>76-236-835</v>
          </cell>
          <cell r="C836" t="str">
            <v>Valle</v>
          </cell>
          <cell r="D836" t="str">
            <v>Pía sociedad saleciana inspectoría san Luis Beltrán centro de capacitación don Bosco</v>
          </cell>
          <cell r="E836" t="str">
            <v>890905980-7</v>
          </cell>
          <cell r="F836" t="str">
            <v>Francisco Antonio Rios Giraldo</v>
          </cell>
          <cell r="G836" t="str">
            <v>-</v>
          </cell>
          <cell r="H836" t="str">
            <v>Carrera 31 No. 39-42 Barrio El Diamante</v>
          </cell>
          <cell r="I836" t="str">
            <v>Cali</v>
          </cell>
          <cell r="J836" t="str">
            <v>Sur</v>
          </cell>
          <cell r="K836" t="str">
            <v>4373530 - 4373531 -4261577 - 4373543</v>
          </cell>
          <cell r="L836"/>
          <cell r="M836" t="str">
            <v>proyectos@ccdonbosco.org; ccdbosco@ccdbosco.org</v>
          </cell>
          <cell r="N836" t="str">
            <v>SRD</v>
          </cell>
          <cell r="O836" t="str">
            <v>Externado</v>
          </cell>
          <cell r="P836" t="str">
            <v>Media jornada</v>
          </cell>
          <cell r="Q836" t="str">
            <v>Vulneración</v>
          </cell>
          <cell r="R836"/>
          <cell r="S836">
            <v>669</v>
          </cell>
          <cell r="T836">
            <v>75</v>
          </cell>
          <cell r="U836"/>
          <cell r="V836">
            <v>43815</v>
          </cell>
          <cell r="W836">
            <v>44135</v>
          </cell>
          <cell r="X836">
            <v>405782175</v>
          </cell>
          <cell r="Y836" t="str">
            <v>Amanda Eloisa Garzon Torres</v>
          </cell>
        </row>
        <row r="837">
          <cell r="B837" t="str">
            <v>76-236-836</v>
          </cell>
          <cell r="C837" t="str">
            <v>Valle</v>
          </cell>
          <cell r="D837" t="str">
            <v>Pía sociedad saleciana inspectoría san Luis Beltrán centro de capacitación don Bosco</v>
          </cell>
          <cell r="E837" t="str">
            <v>890905980-7</v>
          </cell>
          <cell r="F837" t="str">
            <v>Francisco Antonio Rios Giraldo</v>
          </cell>
          <cell r="G837" t="str">
            <v>-</v>
          </cell>
          <cell r="H837" t="str">
            <v>Carrera 31 No. 39-42 Barrio El Diamante</v>
          </cell>
          <cell r="I837" t="str">
            <v>Cali</v>
          </cell>
          <cell r="J837" t="str">
            <v>Sur</v>
          </cell>
          <cell r="K837" t="str">
            <v>4373530 - 4373531 -4261577 - 4373543</v>
          </cell>
          <cell r="L837"/>
          <cell r="M837" t="str">
            <v>proyectos@ccdonbosco.org; ccdbosco@ccdbosco.org</v>
          </cell>
          <cell r="N837" t="str">
            <v>SRD</v>
          </cell>
          <cell r="O837" t="str">
            <v>Casa de protección</v>
          </cell>
          <cell r="P837"/>
          <cell r="Q837" t="str">
            <v>Desvinculados</v>
          </cell>
          <cell r="R837"/>
          <cell r="S837">
            <v>670</v>
          </cell>
          <cell r="T837">
            <v>30</v>
          </cell>
          <cell r="U837"/>
          <cell r="V837">
            <v>43815</v>
          </cell>
          <cell r="W837">
            <v>44135</v>
          </cell>
          <cell r="X837">
            <v>556100790</v>
          </cell>
          <cell r="Y837" t="str">
            <v>Amanda Eloisa Garzon Torres</v>
          </cell>
        </row>
        <row r="838">
          <cell r="B838" t="str">
            <v>76-9-837</v>
          </cell>
          <cell r="C838" t="str">
            <v>Valle</v>
          </cell>
          <cell r="D838" t="str">
            <v>Asociación cristiana de jóvenes - ACJ</v>
          </cell>
          <cell r="E838" t="str">
            <v>890327568-5</v>
          </cell>
          <cell r="F838" t="str">
            <v>Jenny Lopez Torres</v>
          </cell>
          <cell r="G838" t="str">
            <v>Sede Bonilla Aragón</v>
          </cell>
          <cell r="H838" t="str">
            <v>Carrera 27 No. 86-04 Segundo Y Tercer Piso Barrio Alfonso Bonilla Aragón</v>
          </cell>
          <cell r="I838" t="str">
            <v>Cali</v>
          </cell>
          <cell r="J838" t="str">
            <v>Suroriental</v>
          </cell>
          <cell r="K838" t="str">
            <v>5130719 - 5518204 - 3153034</v>
          </cell>
          <cell r="L838">
            <v>3164526209</v>
          </cell>
          <cell r="M838" t="str">
            <v>ymcacali@ymcacali.org; directora@ymcacali.org</v>
          </cell>
          <cell r="N838" t="str">
            <v>SRD</v>
          </cell>
          <cell r="O838" t="str">
            <v>Externado</v>
          </cell>
          <cell r="P838" t="str">
            <v>Media jornada</v>
          </cell>
          <cell r="Q838" t="str">
            <v>Vulneración</v>
          </cell>
          <cell r="R838"/>
          <cell r="S838">
            <v>671</v>
          </cell>
          <cell r="T838">
            <v>100</v>
          </cell>
          <cell r="U838"/>
          <cell r="V838">
            <v>43815</v>
          </cell>
          <cell r="W838">
            <v>44135</v>
          </cell>
          <cell r="X838">
            <v>952235504</v>
          </cell>
          <cell r="Y838" t="str">
            <v>Rosa Clemencia Prieto Corte</v>
          </cell>
        </row>
        <row r="839">
          <cell r="B839" t="str">
            <v>76-9-838</v>
          </cell>
          <cell r="C839" t="str">
            <v>Valle</v>
          </cell>
          <cell r="D839" t="str">
            <v>Asociación cristiana de jóvenes - ACJ</v>
          </cell>
          <cell r="E839" t="str">
            <v>890327568-5</v>
          </cell>
          <cell r="F839" t="str">
            <v>Jenny Lopez Torres</v>
          </cell>
          <cell r="G839" t="str">
            <v>Sede Doce De Octubre</v>
          </cell>
          <cell r="H839" t="str">
            <v>Calle 50 No. 28D-28 Barrio Doce de Octubre</v>
          </cell>
          <cell r="I839" t="str">
            <v>Cali</v>
          </cell>
          <cell r="J839" t="str">
            <v>Suroriental</v>
          </cell>
          <cell r="K839" t="str">
            <v>5130719 - 5518204 - 3153033</v>
          </cell>
          <cell r="L839">
            <v>3164715540</v>
          </cell>
          <cell r="M839" t="str">
            <v>ymcacali@ymcacali.org; directora@ymcacali.org</v>
          </cell>
          <cell r="N839" t="str">
            <v>SRD</v>
          </cell>
          <cell r="O839" t="str">
            <v>Externado</v>
          </cell>
          <cell r="P839" t="str">
            <v>Media jornada</v>
          </cell>
          <cell r="Q839" t="str">
            <v>Vulneración</v>
          </cell>
          <cell r="R839"/>
          <cell r="S839">
            <v>671</v>
          </cell>
          <cell r="T839">
            <v>76</v>
          </cell>
          <cell r="U839"/>
          <cell r="V839"/>
          <cell r="W839"/>
          <cell r="X839"/>
          <cell r="Y839" t="str">
            <v>Rosa Clemencia Prieto Corte</v>
          </cell>
        </row>
        <row r="840">
          <cell r="B840" t="str">
            <v>76-9-839</v>
          </cell>
          <cell r="C840" t="str">
            <v>Valle</v>
          </cell>
          <cell r="D840" t="str">
            <v>Asociación cristiana de jóvenes - ACJ</v>
          </cell>
          <cell r="E840" t="str">
            <v>890327568-5</v>
          </cell>
          <cell r="F840" t="str">
            <v>Jenny Lopez Torres</v>
          </cell>
          <cell r="G840" t="str">
            <v>-</v>
          </cell>
          <cell r="H840" t="str">
            <v>Calle 100 No. 26 B1-63 Barrio Puertas del Sol Sector 4</v>
          </cell>
          <cell r="I840" t="str">
            <v>Cali</v>
          </cell>
          <cell r="J840" t="str">
            <v>Suroriental</v>
          </cell>
          <cell r="K840" t="str">
            <v>5130719 - 5518204 - 3153033</v>
          </cell>
          <cell r="L840"/>
          <cell r="M840" t="str">
            <v>ymcacali@ymcacali.org; directora@ymcacali.org</v>
          </cell>
          <cell r="N840" t="str">
            <v>SRD</v>
          </cell>
          <cell r="O840" t="str">
            <v>Intervención de apoyo - Apoyo psicosocial</v>
          </cell>
          <cell r="P840"/>
          <cell r="Q840" t="str">
            <v>Trabajo Infantil</v>
          </cell>
          <cell r="R840"/>
          <cell r="S840">
            <v>672</v>
          </cell>
          <cell r="T840">
            <v>212</v>
          </cell>
          <cell r="U840"/>
          <cell r="V840">
            <v>43815</v>
          </cell>
          <cell r="W840">
            <v>44135</v>
          </cell>
          <cell r="X840">
            <v>745764696</v>
          </cell>
          <cell r="Y840" t="str">
            <v>Rosa Clemencia Prieto Corte</v>
          </cell>
        </row>
        <row r="841">
          <cell r="B841" t="str">
            <v>76-69-840</v>
          </cell>
          <cell r="C841" t="str">
            <v>Valle</v>
          </cell>
          <cell r="D841" t="str">
            <v>Corporación Juan Bosco</v>
          </cell>
          <cell r="E841" t="str">
            <v>800196208-8</v>
          </cell>
          <cell r="F841" t="str">
            <v>Jose Darío Soto Soto</v>
          </cell>
          <cell r="G841" t="str">
            <v>-</v>
          </cell>
          <cell r="H841" t="str">
            <v>Calle 83 No. 26P-130 Barrio Alfonso Bonilla Aragon</v>
          </cell>
          <cell r="I841" t="str">
            <v>Cali</v>
          </cell>
          <cell r="J841" t="str">
            <v>Suroriental</v>
          </cell>
          <cell r="K841" t="str">
            <v>5242370 Ext 107 - 4267937</v>
          </cell>
          <cell r="L841"/>
          <cell r="M841" t="str">
            <v>direccion@corpobosco.org</v>
          </cell>
          <cell r="N841" t="str">
            <v>SRD</v>
          </cell>
          <cell r="O841" t="str">
            <v>Externado</v>
          </cell>
          <cell r="P841" t="str">
            <v>Media jornada</v>
          </cell>
          <cell r="Q841" t="str">
            <v>Consumo SPA</v>
          </cell>
          <cell r="R841"/>
          <cell r="S841">
            <v>673</v>
          </cell>
          <cell r="T841">
            <v>90</v>
          </cell>
          <cell r="U841"/>
          <cell r="V841">
            <v>43815</v>
          </cell>
          <cell r="W841">
            <v>44135</v>
          </cell>
          <cell r="X841">
            <v>486938610</v>
          </cell>
          <cell r="Y841" t="str">
            <v>Rosa Clemencia Prieto Corte</v>
          </cell>
        </row>
        <row r="842">
          <cell r="B842" t="str">
            <v>76-69-841</v>
          </cell>
          <cell r="C842" t="str">
            <v>Valle</v>
          </cell>
          <cell r="D842" t="str">
            <v>Corporación Juan Bosco</v>
          </cell>
          <cell r="E842" t="str">
            <v>800196208-8</v>
          </cell>
          <cell r="F842" t="str">
            <v>Jose Darío Soto Soto</v>
          </cell>
          <cell r="G842" t="str">
            <v>-</v>
          </cell>
          <cell r="H842" t="str">
            <v>Carrera 41E 3 No. 54C-11 Barrio Ciudad Cordoba</v>
          </cell>
          <cell r="I842" t="str">
            <v>Cali</v>
          </cell>
          <cell r="J842" t="str">
            <v>Suroriental</v>
          </cell>
          <cell r="K842" t="str">
            <v>5242370 Ext 107 - 4267937</v>
          </cell>
          <cell r="L842"/>
          <cell r="M842" t="str">
            <v>direccion@corpobosco.org</v>
          </cell>
          <cell r="N842" t="str">
            <v>SRD</v>
          </cell>
          <cell r="O842" t="str">
            <v>Intervención de apoyo - Apoyo psicosocial</v>
          </cell>
          <cell r="P842"/>
          <cell r="Q842" t="str">
            <v>Vulneración</v>
          </cell>
          <cell r="R842"/>
          <cell r="S842">
            <v>674</v>
          </cell>
          <cell r="T842">
            <v>100</v>
          </cell>
          <cell r="U842"/>
          <cell r="V842">
            <v>43815</v>
          </cell>
          <cell r="W842">
            <v>44135</v>
          </cell>
          <cell r="X842">
            <v>703551600</v>
          </cell>
          <cell r="Y842" t="str">
            <v>Rosa Clemencia Prieto Corte</v>
          </cell>
        </row>
        <row r="843">
          <cell r="B843" t="str">
            <v>76-69-842</v>
          </cell>
          <cell r="C843" t="str">
            <v>Valle</v>
          </cell>
          <cell r="D843" t="str">
            <v>Corporación Juan Bosco</v>
          </cell>
          <cell r="E843" t="str">
            <v>800196208-8</v>
          </cell>
          <cell r="F843" t="str">
            <v>Jose Darío Soto Soto</v>
          </cell>
          <cell r="G843" t="str">
            <v>-</v>
          </cell>
          <cell r="H843" t="str">
            <v>Carrera 33 No. 44-59 Barrio El Vergel</v>
          </cell>
          <cell r="I843" t="str">
            <v>Cali</v>
          </cell>
          <cell r="J843" t="str">
            <v>Suroriental</v>
          </cell>
          <cell r="K843" t="str">
            <v>5242370 Ext 107 - 4267937</v>
          </cell>
          <cell r="L843"/>
          <cell r="M843" t="str">
            <v>direccion@corpobosco.org</v>
          </cell>
          <cell r="N843" t="str">
            <v>SRD</v>
          </cell>
          <cell r="O843" t="str">
            <v>Intervención de apoyo - Apoyo psicosocial</v>
          </cell>
          <cell r="P843"/>
          <cell r="Q843" t="str">
            <v>Vulneración</v>
          </cell>
          <cell r="R843"/>
          <cell r="S843">
            <v>674</v>
          </cell>
          <cell r="T843">
            <v>100</v>
          </cell>
          <cell r="U843"/>
          <cell r="V843"/>
          <cell r="W843"/>
          <cell r="X843"/>
          <cell r="Y843" t="str">
            <v>Rosa Clemencia Prieto Corte</v>
          </cell>
        </row>
        <row r="844">
          <cell r="B844" t="str">
            <v>76-75-843</v>
          </cell>
          <cell r="C844" t="str">
            <v>Valle</v>
          </cell>
          <cell r="D844" t="str">
            <v>Corporación presencia para el ejercicio de los derechos humanos económicos sociales culturales y ambientales - PREDHESCA</v>
          </cell>
          <cell r="E844" t="str">
            <v>900118249-1</v>
          </cell>
          <cell r="F844" t="str">
            <v>Betty Alarcon Afiuni</v>
          </cell>
          <cell r="G844" t="str">
            <v>-</v>
          </cell>
          <cell r="H844" t="str">
            <v>Carrera 41D No. 48-05 Barrio el Vallado</v>
          </cell>
          <cell r="I844" t="str">
            <v>Cali</v>
          </cell>
          <cell r="J844" t="str">
            <v>Suroriental</v>
          </cell>
          <cell r="K844">
            <v>3386165</v>
          </cell>
          <cell r="L844">
            <v>3122961097</v>
          </cell>
          <cell r="M844" t="str">
            <v>predhesca@gmail.com</v>
          </cell>
          <cell r="N844" t="str">
            <v>SRD</v>
          </cell>
          <cell r="O844" t="str">
            <v>Externado</v>
          </cell>
          <cell r="P844" t="str">
            <v>Media jornada</v>
          </cell>
          <cell r="Q844" t="str">
            <v>Vulneración</v>
          </cell>
          <cell r="R844"/>
          <cell r="S844">
            <v>675</v>
          </cell>
          <cell r="T844">
            <v>99</v>
          </cell>
          <cell r="U844"/>
          <cell r="V844">
            <v>43815</v>
          </cell>
          <cell r="W844">
            <v>44135</v>
          </cell>
          <cell r="X844">
            <v>535632471</v>
          </cell>
          <cell r="Y844" t="str">
            <v>Rosa Clemencia Prieto Corte</v>
          </cell>
        </row>
        <row r="845">
          <cell r="B845" t="str">
            <v>76-80-844</v>
          </cell>
          <cell r="C845" t="str">
            <v>Valle</v>
          </cell>
          <cell r="D845" t="str">
            <v>Corporación unida por el desarrollo - CORPUDESA</v>
          </cell>
          <cell r="E845" t="str">
            <v>900208959-7</v>
          </cell>
          <cell r="F845" t="str">
            <v>Adrian Eduardo Ocampo Escobar</v>
          </cell>
          <cell r="G845" t="str">
            <v>Sede Manuela Beltrán</v>
          </cell>
          <cell r="H845" t="str">
            <v>Calle 112 No. 26Q-87 Barrio Manuela Beltran</v>
          </cell>
          <cell r="I845" t="str">
            <v>Cali</v>
          </cell>
          <cell r="J845" t="str">
            <v>Suroriental</v>
          </cell>
          <cell r="K845">
            <v>4444719</v>
          </cell>
          <cell r="L845">
            <v>3006535283</v>
          </cell>
          <cell r="M845" t="str">
            <v>corpudesa@gmail.com; corpudesatalentohumano@gmail.com</v>
          </cell>
          <cell r="N845" t="str">
            <v>SRD</v>
          </cell>
          <cell r="O845" t="str">
            <v>Externado</v>
          </cell>
          <cell r="P845" t="str">
            <v>Media jornada</v>
          </cell>
          <cell r="Q845" t="str">
            <v>Vulneración</v>
          </cell>
          <cell r="R845"/>
          <cell r="S845">
            <v>676</v>
          </cell>
          <cell r="T845">
            <v>100</v>
          </cell>
          <cell r="U845"/>
          <cell r="V845">
            <v>43815</v>
          </cell>
          <cell r="W845">
            <v>44135</v>
          </cell>
          <cell r="X845">
            <v>541042900</v>
          </cell>
          <cell r="Y845" t="str">
            <v>Rosa Clemencia Prieto Corte</v>
          </cell>
        </row>
        <row r="846">
          <cell r="B846" t="str">
            <v>76-166-845</v>
          </cell>
          <cell r="C846" t="str">
            <v>Valle</v>
          </cell>
          <cell r="D846" t="str">
            <v>Fundación para el desarrollo de la niñez desamparada y el fomento del bienestar social - FUNDENID</v>
          </cell>
          <cell r="E846" t="str">
            <v>805017786-5</v>
          </cell>
          <cell r="F846" t="str">
            <v>Andrea Leudo Perez</v>
          </cell>
          <cell r="G846" t="str">
            <v>Sede Cordoba</v>
          </cell>
          <cell r="H846" t="str">
            <v>Calle 55C No. 47-79 Barrio Reservados de Ciudad Córdoba</v>
          </cell>
          <cell r="I846" t="str">
            <v>Cali</v>
          </cell>
          <cell r="J846" t="str">
            <v>Suroriental</v>
          </cell>
          <cell r="K846">
            <v>4035132</v>
          </cell>
          <cell r="L846">
            <v>3188421980</v>
          </cell>
          <cell r="M846" t="str">
            <v>fundenid@hotmail.com</v>
          </cell>
          <cell r="N846" t="str">
            <v>SRD</v>
          </cell>
          <cell r="O846" t="str">
            <v>Externado</v>
          </cell>
          <cell r="P846" t="str">
            <v>Media jornada</v>
          </cell>
          <cell r="Q846" t="str">
            <v>Vulneración</v>
          </cell>
          <cell r="R846"/>
          <cell r="S846">
            <v>677</v>
          </cell>
          <cell r="T846">
            <v>100</v>
          </cell>
          <cell r="U846"/>
          <cell r="V846">
            <v>43815</v>
          </cell>
          <cell r="W846">
            <v>44135</v>
          </cell>
          <cell r="X846">
            <v>941414646</v>
          </cell>
          <cell r="Y846" t="str">
            <v>Rosa Clemencia Prieto Corte</v>
          </cell>
        </row>
        <row r="847">
          <cell r="B847" t="str">
            <v>76-166-846</v>
          </cell>
          <cell r="C847" t="str">
            <v>Valle</v>
          </cell>
          <cell r="D847" t="str">
            <v>Fundación para el desarrollo de la niñez desamparada y el fomento del bienestar social - FUNDENID</v>
          </cell>
          <cell r="E847" t="str">
            <v>805017786-5</v>
          </cell>
          <cell r="F847" t="str">
            <v>Andrea Leudo Perez</v>
          </cell>
          <cell r="G847" t="str">
            <v>Sede Laureano Gomez</v>
          </cell>
          <cell r="H847" t="str">
            <v>Calle 54 No. 32a-89 Barrio Laureano Gomez</v>
          </cell>
          <cell r="I847" t="str">
            <v>Cali</v>
          </cell>
          <cell r="J847" t="str">
            <v>Suroriental</v>
          </cell>
          <cell r="K847">
            <v>4035132</v>
          </cell>
          <cell r="L847">
            <v>3188421980</v>
          </cell>
          <cell r="M847" t="str">
            <v>fundenid@hotmail.com</v>
          </cell>
          <cell r="N847" t="str">
            <v>SRD</v>
          </cell>
          <cell r="O847" t="str">
            <v>Externado</v>
          </cell>
          <cell r="P847" t="str">
            <v>Media jornada</v>
          </cell>
          <cell r="Q847" t="str">
            <v>Vulneración</v>
          </cell>
          <cell r="R847"/>
          <cell r="S847">
            <v>677</v>
          </cell>
          <cell r="T847">
            <v>74</v>
          </cell>
          <cell r="U847"/>
          <cell r="V847"/>
          <cell r="W847"/>
          <cell r="X847"/>
          <cell r="Y847" t="str">
            <v>Rosa Clemencia Prieto Corte</v>
          </cell>
        </row>
        <row r="848">
          <cell r="B848" t="str">
            <v>76-215-847</v>
          </cell>
          <cell r="C848" t="str">
            <v>Valle</v>
          </cell>
          <cell r="D848" t="str">
            <v>Hogares María Goretti</v>
          </cell>
          <cell r="E848" t="str">
            <v>890308380-7</v>
          </cell>
          <cell r="F848" t="str">
            <v>Elisabeth Lozada Betancourth</v>
          </cell>
          <cell r="G848" t="str">
            <v>-</v>
          </cell>
          <cell r="H848" t="str">
            <v>Carrera 6 No. 2-50 Barrio San Antonio</v>
          </cell>
          <cell r="I848" t="str">
            <v>Cali</v>
          </cell>
          <cell r="J848" t="str">
            <v>Suroriental</v>
          </cell>
          <cell r="K848" t="str">
            <v>8936937 - 8936846</v>
          </cell>
          <cell r="L848">
            <v>3164099100</v>
          </cell>
          <cell r="M848" t="str">
            <v>direccion@hogaresmariagoretti.com</v>
          </cell>
          <cell r="N848" t="str">
            <v>SRD</v>
          </cell>
          <cell r="O848" t="str">
            <v>Internado</v>
          </cell>
          <cell r="P848"/>
          <cell r="Q848" t="str">
            <v>Vulneración</v>
          </cell>
          <cell r="R848"/>
          <cell r="S848">
            <v>678</v>
          </cell>
          <cell r="T848">
            <v>49</v>
          </cell>
          <cell r="U848"/>
          <cell r="V848">
            <v>43815</v>
          </cell>
          <cell r="W848">
            <v>44135</v>
          </cell>
          <cell r="X848">
            <v>725429492</v>
          </cell>
          <cell r="Y848" t="str">
            <v>Rosa Clemencia Prieto Corte</v>
          </cell>
        </row>
        <row r="849">
          <cell r="B849" t="str">
            <v>76-226-848</v>
          </cell>
          <cell r="C849" t="str">
            <v>Valle</v>
          </cell>
          <cell r="D849" t="str">
            <v>Instituto Tobías Emanuel</v>
          </cell>
          <cell r="E849" t="str">
            <v>890303522-3</v>
          </cell>
          <cell r="F849" t="str">
            <v>Leonor Salazar De Quintero</v>
          </cell>
          <cell r="G849" t="str">
            <v>-</v>
          </cell>
          <cell r="H849" t="str">
            <v>Calle 5B2 No. 37A-75 Barrio San Fernando</v>
          </cell>
          <cell r="I849" t="str">
            <v>Cali</v>
          </cell>
          <cell r="J849" t="str">
            <v>Suroriental</v>
          </cell>
          <cell r="K849" t="str">
            <v>5140202 - 5140343</v>
          </cell>
          <cell r="L849"/>
          <cell r="M849" t="str">
            <v>trabajo.social@tobiasemanuel.org; psicologa@tobiasemanuel.org</v>
          </cell>
          <cell r="N849" t="str">
            <v>SRD</v>
          </cell>
          <cell r="O849" t="str">
            <v>Internado</v>
          </cell>
          <cell r="P849"/>
          <cell r="Q849" t="str">
            <v>Discapacidad</v>
          </cell>
          <cell r="R849" t="str">
            <v>Intelectual</v>
          </cell>
          <cell r="S849">
            <v>679</v>
          </cell>
          <cell r="T849">
            <v>137</v>
          </cell>
          <cell r="U849"/>
          <cell r="V849">
            <v>43815</v>
          </cell>
          <cell r="W849">
            <v>44135</v>
          </cell>
          <cell r="X849">
            <v>2326800534</v>
          </cell>
          <cell r="Y849" t="str">
            <v>Rosa Clemencia Prieto Corte</v>
          </cell>
        </row>
        <row r="850">
          <cell r="B850" t="str">
            <v>76-230-849</v>
          </cell>
          <cell r="C850" t="str">
            <v>Valle</v>
          </cell>
          <cell r="D850" t="str">
            <v>ONG crecer en familia</v>
          </cell>
          <cell r="E850" t="str">
            <v>805020621-1</v>
          </cell>
          <cell r="F850" t="str">
            <v>Zulamita Ana Liliana Kaim Torres</v>
          </cell>
          <cell r="G850" t="str">
            <v>-</v>
          </cell>
          <cell r="H850" t="str">
            <v>Carrera 52A No. 5B-62 Barrio Nuevo Tequendama</v>
          </cell>
          <cell r="I850" t="str">
            <v>Cali</v>
          </cell>
          <cell r="J850" t="str">
            <v>Suroriental - Centro - Nororiental - Sur</v>
          </cell>
          <cell r="K850">
            <v>5143661</v>
          </cell>
          <cell r="L850">
            <v>3165282646</v>
          </cell>
          <cell r="M850" t="str">
            <v>crecefamilia@hotmail.com; crecefamiliahogaressustitutoscali@hotmail.com</v>
          </cell>
          <cell r="N850" t="str">
            <v>SRD</v>
          </cell>
          <cell r="O850" t="str">
            <v>Hogar sustituto entidad</v>
          </cell>
          <cell r="P850"/>
          <cell r="Q850" t="str">
            <v>Discapacidad</v>
          </cell>
          <cell r="R850"/>
          <cell r="S850">
            <v>680</v>
          </cell>
          <cell r="T850">
            <v>112</v>
          </cell>
          <cell r="U850"/>
          <cell r="V850">
            <v>43815</v>
          </cell>
          <cell r="W850">
            <v>44135</v>
          </cell>
          <cell r="X850">
            <v>1873340952</v>
          </cell>
          <cell r="Y850" t="str">
            <v>Rosa Clemencia Prieto Corte</v>
          </cell>
        </row>
        <row r="851">
          <cell r="B851" t="str">
            <v>76-26-850</v>
          </cell>
          <cell r="C851" t="str">
            <v>Valle</v>
          </cell>
          <cell r="D851" t="str">
            <v>Casa de protección a la niñez mundo nuevo</v>
          </cell>
          <cell r="E851" t="str">
            <v>891904274-4</v>
          </cell>
          <cell r="F851" t="str">
            <v>Ana Julia Bejarano Restrepo</v>
          </cell>
          <cell r="G851" t="str">
            <v>-</v>
          </cell>
          <cell r="H851" t="str">
            <v>Manzana 49 Casa 01 Barrio Bosques de Maracaibo</v>
          </cell>
          <cell r="I851" t="str">
            <v>Tuluá</v>
          </cell>
          <cell r="J851" t="str">
            <v>Tuluá</v>
          </cell>
          <cell r="K851">
            <v>2303996</v>
          </cell>
          <cell r="L851" t="str">
            <v>3128433457 - 3122583348</v>
          </cell>
          <cell r="M851" t="str">
            <v>capromun@hotmail.com</v>
          </cell>
          <cell r="N851" t="str">
            <v>SRD</v>
          </cell>
          <cell r="O851" t="str">
            <v>Externado</v>
          </cell>
          <cell r="P851" t="str">
            <v>Media jornada</v>
          </cell>
          <cell r="Q851" t="str">
            <v>Vulneración</v>
          </cell>
          <cell r="R851"/>
          <cell r="S851">
            <v>681</v>
          </cell>
          <cell r="T851">
            <v>55</v>
          </cell>
          <cell r="U851"/>
          <cell r="V851">
            <v>43815</v>
          </cell>
          <cell r="W851">
            <v>44135</v>
          </cell>
          <cell r="X851">
            <v>297573595</v>
          </cell>
          <cell r="Y851" t="str">
            <v>Olga Victoria Molina Guevara</v>
          </cell>
        </row>
        <row r="852">
          <cell r="B852" t="str">
            <v>76-26-851</v>
          </cell>
          <cell r="C852" t="str">
            <v>Valle</v>
          </cell>
          <cell r="D852" t="str">
            <v>Casa de protección a la niñez mundo nuevo</v>
          </cell>
          <cell r="E852" t="str">
            <v>891904274-4</v>
          </cell>
          <cell r="F852" t="str">
            <v>Ana Julia Bejarano Restrepo</v>
          </cell>
          <cell r="G852" t="str">
            <v>-</v>
          </cell>
          <cell r="H852" t="str">
            <v>Manzana 49 Ultima Etapa Barrio Bosques de Maracaibo</v>
          </cell>
          <cell r="I852" t="str">
            <v>Tuluá</v>
          </cell>
          <cell r="J852" t="str">
            <v>Tuluá</v>
          </cell>
          <cell r="K852">
            <v>2303996</v>
          </cell>
          <cell r="L852" t="str">
            <v>3128433457 - 3122583348</v>
          </cell>
          <cell r="M852" t="str">
            <v>capromun@hotmail.com</v>
          </cell>
          <cell r="N852" t="str">
            <v>SRD</v>
          </cell>
          <cell r="O852" t="str">
            <v>Internado</v>
          </cell>
          <cell r="P852"/>
          <cell r="Q852" t="str">
            <v>Vida Independiente</v>
          </cell>
          <cell r="R852"/>
          <cell r="S852">
            <v>682</v>
          </cell>
          <cell r="T852">
            <v>27</v>
          </cell>
          <cell r="U852"/>
          <cell r="V852">
            <v>43815</v>
          </cell>
          <cell r="W852">
            <v>44135</v>
          </cell>
          <cell r="X852">
            <v>399726455</v>
          </cell>
          <cell r="Y852" t="str">
            <v>Olga Victoria Molina Guevara</v>
          </cell>
        </row>
        <row r="853">
          <cell r="B853" t="str">
            <v>76-211-852</v>
          </cell>
          <cell r="C853" t="str">
            <v>Valle</v>
          </cell>
          <cell r="D853" t="str">
            <v>Hogar juvenil campesino de Bugalagrande</v>
          </cell>
          <cell r="E853" t="str">
            <v>891901205-2</v>
          </cell>
          <cell r="F853" t="str">
            <v>Hector Favio Berrio Diaz</v>
          </cell>
          <cell r="G853" t="str">
            <v>-</v>
          </cell>
          <cell r="H853" t="str">
            <v>Corregimiento De Galicia Via Chicoral</v>
          </cell>
          <cell r="I853" t="str">
            <v>Bugalagrande</v>
          </cell>
          <cell r="J853" t="str">
            <v>Tuluá</v>
          </cell>
          <cell r="K853">
            <v>7000324</v>
          </cell>
          <cell r="L853">
            <v>3162989705</v>
          </cell>
          <cell r="M853" t="str">
            <v>hjcbugalagrande@yahoo.es</v>
          </cell>
          <cell r="N853" t="str">
            <v>SRD</v>
          </cell>
          <cell r="O853" t="str">
            <v>Internado</v>
          </cell>
          <cell r="P853"/>
          <cell r="Q853" t="str">
            <v>Vulneración</v>
          </cell>
          <cell r="R853"/>
          <cell r="S853">
            <v>683</v>
          </cell>
          <cell r="T853">
            <v>50</v>
          </cell>
          <cell r="U853"/>
          <cell r="V853">
            <v>43815</v>
          </cell>
          <cell r="W853">
            <v>44135</v>
          </cell>
          <cell r="X853">
            <v>740234175</v>
          </cell>
          <cell r="Y853" t="str">
            <v>Olga Victoria Molina Guevara</v>
          </cell>
        </row>
        <row r="854">
          <cell r="B854" t="str">
            <v>76-191-853</v>
          </cell>
          <cell r="C854" t="str">
            <v>Valle</v>
          </cell>
          <cell r="D854" t="str">
            <v>Fundación ser gestante</v>
          </cell>
          <cell r="E854" t="str">
            <v>900269899-4</v>
          </cell>
          <cell r="F854" t="str">
            <v>Carlos Alonso Salcedo Gonzalez</v>
          </cell>
          <cell r="G854" t="str">
            <v>Sede Callejon Siga La Vaca</v>
          </cell>
          <cell r="H854" t="str">
            <v>Calle 10 Callejón Siga la Vaca Corregimiento Rozo</v>
          </cell>
          <cell r="I854" t="str">
            <v>Palmira</v>
          </cell>
          <cell r="J854" t="str">
            <v>Palmira</v>
          </cell>
          <cell r="K854">
            <v>2725646</v>
          </cell>
          <cell r="L854">
            <v>3157301223</v>
          </cell>
          <cell r="M854" t="str">
            <v>sergespalmaseca@hotmail.com; fundasergestante@hotmail.com</v>
          </cell>
          <cell r="N854" t="str">
            <v>SRD</v>
          </cell>
          <cell r="O854" t="str">
            <v>Internado</v>
          </cell>
          <cell r="P854"/>
          <cell r="Q854" t="str">
            <v>Discapacidad</v>
          </cell>
          <cell r="R854" t="str">
            <v>Mental psicosocial</v>
          </cell>
          <cell r="S854">
            <v>685</v>
          </cell>
          <cell r="T854">
            <v>130</v>
          </cell>
          <cell r="U854"/>
          <cell r="V854">
            <v>43815</v>
          </cell>
          <cell r="W854">
            <v>44135</v>
          </cell>
          <cell r="X854">
            <v>5818915482</v>
          </cell>
          <cell r="Y854" t="str">
            <v>Diana Carolina Gil Betancourt</v>
          </cell>
        </row>
        <row r="855">
          <cell r="B855" t="str">
            <v>76-191-854</v>
          </cell>
          <cell r="C855" t="str">
            <v>Valle</v>
          </cell>
          <cell r="D855" t="str">
            <v>Fundación ser gestante</v>
          </cell>
          <cell r="E855" t="str">
            <v>900269899-4</v>
          </cell>
          <cell r="F855" t="str">
            <v>Carlos Alonso Salcedo Gonzalez</v>
          </cell>
          <cell r="G855" t="str">
            <v>Sede Callejón La Unión</v>
          </cell>
          <cell r="H855" t="str">
            <v>Callejón La Unión Corregimiento Rozo</v>
          </cell>
          <cell r="I855" t="str">
            <v>Palmira</v>
          </cell>
          <cell r="J855" t="str">
            <v>Palmira</v>
          </cell>
          <cell r="K855">
            <v>2725646</v>
          </cell>
          <cell r="L855">
            <v>3157301223</v>
          </cell>
          <cell r="M855" t="str">
            <v>sergespalmaseca@hotmail.com; fundasergestante@hotmail.com</v>
          </cell>
          <cell r="N855" t="str">
            <v>SRD</v>
          </cell>
          <cell r="O855" t="str">
            <v>Internado</v>
          </cell>
          <cell r="P855"/>
          <cell r="Q855" t="str">
            <v>Discapacidad</v>
          </cell>
          <cell r="R855" t="str">
            <v>Mental psicosocial</v>
          </cell>
          <cell r="S855">
            <v>685</v>
          </cell>
          <cell r="T855">
            <v>107</v>
          </cell>
          <cell r="U855"/>
          <cell r="V855"/>
          <cell r="W855"/>
          <cell r="X855"/>
          <cell r="Y855" t="str">
            <v>Diana Carolina Gil Betancourt</v>
          </cell>
        </row>
        <row r="856">
          <cell r="B856" t="str">
            <v>76-196-855</v>
          </cell>
          <cell r="C856" t="str">
            <v>Valle</v>
          </cell>
          <cell r="D856" t="str">
            <v>Fundación sinapsis vital</v>
          </cell>
          <cell r="E856" t="str">
            <v>900497719-4</v>
          </cell>
          <cell r="F856" t="str">
            <v>Farid Antonio Alarcón Serrano</v>
          </cell>
          <cell r="G856" t="str">
            <v>Sede Octavio Grisales</v>
          </cell>
          <cell r="H856" t="str">
            <v>Corregimiento de Guabas Octavio Grisales Finca el Caballo</v>
          </cell>
          <cell r="I856" t="str">
            <v>Guacarí</v>
          </cell>
          <cell r="J856" t="str">
            <v>Buga</v>
          </cell>
          <cell r="K856">
            <v>2531109</v>
          </cell>
          <cell r="L856">
            <v>3165307274</v>
          </cell>
          <cell r="M856" t="str">
            <v>sinapsisvital10@gmail.com</v>
          </cell>
          <cell r="N856" t="str">
            <v>SRD</v>
          </cell>
          <cell r="O856" t="str">
            <v>Internado</v>
          </cell>
          <cell r="P856"/>
          <cell r="Q856" t="str">
            <v>Discapacidad</v>
          </cell>
          <cell r="R856" t="str">
            <v>Mental psicosocial</v>
          </cell>
          <cell r="S856">
            <v>686</v>
          </cell>
          <cell r="T856">
            <v>90</v>
          </cell>
          <cell r="U856"/>
          <cell r="V856">
            <v>43815</v>
          </cell>
          <cell r="W856">
            <v>44135</v>
          </cell>
          <cell r="X856">
            <v>6432725132</v>
          </cell>
          <cell r="Y856" t="str">
            <v>Yanciley Salcedo Lenis</v>
          </cell>
        </row>
        <row r="857">
          <cell r="B857" t="str">
            <v>76-196-856</v>
          </cell>
          <cell r="C857" t="str">
            <v>Valle</v>
          </cell>
          <cell r="D857" t="str">
            <v>Fundación sinapsis vital</v>
          </cell>
          <cell r="E857" t="str">
            <v>900497719-4</v>
          </cell>
          <cell r="F857" t="str">
            <v>Farid Antonio Alarcón Serrano</v>
          </cell>
          <cell r="G857" t="str">
            <v>Sede Blanca Leila Toro</v>
          </cell>
          <cell r="H857" t="str">
            <v>Ginebra Callejón de la Virgen Finca Guadalupe</v>
          </cell>
          <cell r="I857" t="str">
            <v>Guacarí</v>
          </cell>
          <cell r="J857" t="str">
            <v>Buga</v>
          </cell>
          <cell r="K857">
            <v>2531109</v>
          </cell>
          <cell r="L857">
            <v>3165307274</v>
          </cell>
          <cell r="M857" t="str">
            <v>sinapsisvital10@gmail.com</v>
          </cell>
          <cell r="N857" t="str">
            <v>SRD</v>
          </cell>
          <cell r="O857" t="str">
            <v>Internado</v>
          </cell>
          <cell r="P857"/>
          <cell r="Q857" t="str">
            <v>Discapacidad</v>
          </cell>
          <cell r="R857" t="str">
            <v>Mental psicosocial</v>
          </cell>
          <cell r="S857">
            <v>686</v>
          </cell>
          <cell r="T857">
            <v>88</v>
          </cell>
          <cell r="U857"/>
          <cell r="V857"/>
          <cell r="W857"/>
          <cell r="X857"/>
          <cell r="Y857" t="str">
            <v>Yanciley Salcedo Lenis</v>
          </cell>
        </row>
        <row r="858">
          <cell r="B858" t="str">
            <v>76-196-857</v>
          </cell>
          <cell r="C858" t="str">
            <v>Valle</v>
          </cell>
          <cell r="D858" t="str">
            <v>Fundación sinapsis vital</v>
          </cell>
          <cell r="E858" t="str">
            <v>900497719-4</v>
          </cell>
          <cell r="F858" t="str">
            <v>Farid Antonio Alarcón Serrano</v>
          </cell>
          <cell r="G858" t="str">
            <v>Sede Paraiso De Los Crisoles</v>
          </cell>
          <cell r="H858" t="str">
            <v>Corregimiento de Guabitas Paraíso de los Crisoles Hacienda Caracolí</v>
          </cell>
          <cell r="I858" t="str">
            <v>Guacarí</v>
          </cell>
          <cell r="J858" t="str">
            <v>Buga</v>
          </cell>
          <cell r="K858">
            <v>2531109</v>
          </cell>
          <cell r="L858">
            <v>3165307274</v>
          </cell>
          <cell r="M858" t="str">
            <v>sinapsisvital10@gmail.com</v>
          </cell>
          <cell r="N858" t="str">
            <v>SRD</v>
          </cell>
          <cell r="O858" t="str">
            <v>Internado</v>
          </cell>
          <cell r="P858"/>
          <cell r="Q858" t="str">
            <v>Discapacidad</v>
          </cell>
          <cell r="R858" t="str">
            <v>Mental psicosocial</v>
          </cell>
          <cell r="S858">
            <v>686</v>
          </cell>
          <cell r="T858">
            <v>84</v>
          </cell>
          <cell r="U858"/>
          <cell r="V858"/>
          <cell r="W858"/>
          <cell r="X858"/>
          <cell r="Y858" t="str">
            <v>Yanciley Salcedo Lenis</v>
          </cell>
        </row>
        <row r="859">
          <cell r="B859" t="str">
            <v>76-88-858</v>
          </cell>
          <cell r="C859" t="str">
            <v>Valle</v>
          </cell>
          <cell r="D859" t="str">
            <v>Fundación Caicedo González Riopaila Castilla</v>
          </cell>
          <cell r="E859" t="str">
            <v>890301972-5</v>
          </cell>
          <cell r="F859" t="str">
            <v>Ana Milena Lemos Paredes</v>
          </cell>
          <cell r="G859" t="str">
            <v>-</v>
          </cell>
          <cell r="H859" t="str">
            <v>Carrera 38N No. 3CN-86 Barrio Prados del Norte</v>
          </cell>
          <cell r="I859" t="str">
            <v>Cali</v>
          </cell>
          <cell r="J859" t="str">
            <v>Centro - Jamundí - Nororiental - Sur - Suroriental</v>
          </cell>
          <cell r="K859">
            <v>8838847</v>
          </cell>
          <cell r="L859"/>
          <cell r="M859" t="str">
            <v>hsustitutos@fcgriopailacastilla.org; auxiliarhs@fcgriopailacastilla.org; sadministrativahs@fundacioncaicedogonzalez.org</v>
          </cell>
          <cell r="N859" t="str">
            <v>SRD</v>
          </cell>
          <cell r="O859" t="str">
            <v>Hogar sustituto entidad</v>
          </cell>
          <cell r="P859"/>
          <cell r="Q859" t="str">
            <v>Vulneración</v>
          </cell>
          <cell r="R859"/>
          <cell r="S859">
            <v>687</v>
          </cell>
          <cell r="T859">
            <v>400</v>
          </cell>
          <cell r="U859"/>
          <cell r="V859">
            <v>43815</v>
          </cell>
          <cell r="W859">
            <v>44135</v>
          </cell>
          <cell r="X859">
            <v>5040007334</v>
          </cell>
          <cell r="Y859" t="str">
            <v>Jaime Arcos Barajas</v>
          </cell>
        </row>
        <row r="860">
          <cell r="B860" t="str">
            <v>76-80-859</v>
          </cell>
          <cell r="C860" t="str">
            <v>Valle</v>
          </cell>
          <cell r="D860" t="str">
            <v>Corporación unida por el desarrollo - CORPUDESA</v>
          </cell>
          <cell r="E860" t="str">
            <v>900208959-7</v>
          </cell>
          <cell r="F860" t="str">
            <v>Adrian Eduardo Ocampo Escobar</v>
          </cell>
          <cell r="G860" t="str">
            <v>Sede Buga</v>
          </cell>
          <cell r="H860" t="str">
            <v>Carrera 8 No. 5-54 Barrio el Carmelo</v>
          </cell>
          <cell r="I860" t="str">
            <v>Guadalajara De Buga</v>
          </cell>
          <cell r="J860" t="str">
            <v>Buga</v>
          </cell>
          <cell r="K860">
            <v>4444719</v>
          </cell>
          <cell r="L860">
            <v>3006535283</v>
          </cell>
          <cell r="M860" t="str">
            <v>corpudesa@gmail.com</v>
          </cell>
          <cell r="N860" t="str">
            <v>SRPA</v>
          </cell>
          <cell r="O860" t="str">
            <v>Libertad vigilada – asistida</v>
          </cell>
          <cell r="P860"/>
          <cell r="Q860" t="str">
            <v>SRPA</v>
          </cell>
          <cell r="R860"/>
          <cell r="S860">
            <v>631</v>
          </cell>
          <cell r="T860">
            <v>50</v>
          </cell>
          <cell r="U860"/>
          <cell r="V860">
            <v>43815</v>
          </cell>
          <cell r="W860">
            <v>44135</v>
          </cell>
          <cell r="X860">
            <v>908861105</v>
          </cell>
          <cell r="Y860" t="str">
            <v>José Gustavo Fierro Barahona</v>
          </cell>
        </row>
        <row r="861">
          <cell r="B861" t="str">
            <v>76-80-860</v>
          </cell>
          <cell r="C861" t="str">
            <v>Valle</v>
          </cell>
          <cell r="D861" t="str">
            <v>Corporación unida por el desarrollo - CORPUDESA</v>
          </cell>
          <cell r="E861" t="str">
            <v>900208959-7</v>
          </cell>
          <cell r="F861" t="str">
            <v>Adrian Eduardo Ocampo Escobar</v>
          </cell>
          <cell r="G861" t="str">
            <v>Sede La Campiña</v>
          </cell>
          <cell r="H861" t="str">
            <v>Calle 44N No. 6BN-41 La Campiña</v>
          </cell>
          <cell r="I861" t="str">
            <v>Cali</v>
          </cell>
          <cell r="J861" t="str">
            <v>Restaurar</v>
          </cell>
          <cell r="K861">
            <v>4444719</v>
          </cell>
          <cell r="L861">
            <v>3006535283</v>
          </cell>
          <cell r="M861" t="str">
            <v>corpudesa@gmail.com</v>
          </cell>
          <cell r="N861" t="str">
            <v>SRPA</v>
          </cell>
          <cell r="O861" t="str">
            <v>Libertad vigilada – asistida</v>
          </cell>
          <cell r="P861"/>
          <cell r="Q861" t="str">
            <v>SRPA</v>
          </cell>
          <cell r="R861"/>
          <cell r="S861">
            <v>631</v>
          </cell>
          <cell r="T861">
            <v>140</v>
          </cell>
          <cell r="U861"/>
          <cell r="V861"/>
          <cell r="W861"/>
          <cell r="X861"/>
          <cell r="Y861" t="str">
            <v>José Gustavo Fierro Barahona</v>
          </cell>
        </row>
        <row r="862">
          <cell r="B862" t="str">
            <v>76-80-861</v>
          </cell>
          <cell r="C862" t="str">
            <v>Valle</v>
          </cell>
          <cell r="D862" t="str">
            <v>Corporación unida por el desarrollo - CORPUDESA</v>
          </cell>
          <cell r="E862" t="str">
            <v>900208959-7</v>
          </cell>
          <cell r="F862" t="str">
            <v>Adrian Eduardo Ocampo Escobar</v>
          </cell>
          <cell r="G862" t="str">
            <v>Sede La Campiña</v>
          </cell>
          <cell r="H862" t="str">
            <v>Calle 44N No. 6BN-41 La Campiña</v>
          </cell>
          <cell r="I862" t="str">
            <v>Cali</v>
          </cell>
          <cell r="J862" t="str">
            <v>Restaurar</v>
          </cell>
          <cell r="K862">
            <v>4444719</v>
          </cell>
          <cell r="L862">
            <v>3006535283</v>
          </cell>
          <cell r="M862" t="str">
            <v>corpudesa@gmail.com</v>
          </cell>
          <cell r="N862" t="str">
            <v>SRPA</v>
          </cell>
          <cell r="O862" t="str">
            <v>Prestación de servicios sociales a la comunidad</v>
          </cell>
          <cell r="P862"/>
          <cell r="Q862" t="str">
            <v>SRPA</v>
          </cell>
          <cell r="R862"/>
          <cell r="S862">
            <v>632</v>
          </cell>
          <cell r="T862">
            <v>50</v>
          </cell>
          <cell r="U862"/>
          <cell r="V862">
            <v>43815</v>
          </cell>
          <cell r="W862">
            <v>44135</v>
          </cell>
          <cell r="X862">
            <v>164741900</v>
          </cell>
          <cell r="Y862" t="str">
            <v>José Gustavo Fierro Barahona</v>
          </cell>
        </row>
        <row r="863">
          <cell r="B863" t="str">
            <v>76-230-862</v>
          </cell>
          <cell r="C863" t="str">
            <v>Valle</v>
          </cell>
          <cell r="D863" t="str">
            <v>ONG crecer en familia</v>
          </cell>
          <cell r="E863" t="str">
            <v>805020621-1</v>
          </cell>
          <cell r="F863" t="str">
            <v>Zulamita Ana Liliana Kaim Torres</v>
          </cell>
          <cell r="G863" t="str">
            <v>-</v>
          </cell>
          <cell r="H863" t="str">
            <v>Finca Villa Paz Vereda el Tesoro Corregimiento el Paso de la Bolsa</v>
          </cell>
          <cell r="I863" t="str">
            <v>Jamundí</v>
          </cell>
          <cell r="J863" t="str">
            <v>Jamundí</v>
          </cell>
          <cell r="K863">
            <v>5143661</v>
          </cell>
          <cell r="L863">
            <v>3165282646</v>
          </cell>
          <cell r="M863" t="str">
            <v>crecerenfamiliavillapaz@hotmail.com</v>
          </cell>
          <cell r="N863" t="str">
            <v>SRPA</v>
          </cell>
          <cell r="O863" t="str">
            <v>Internado RAJ</v>
          </cell>
          <cell r="P863"/>
          <cell r="Q863" t="str">
            <v>RAJ</v>
          </cell>
          <cell r="R863"/>
          <cell r="S863">
            <v>636</v>
          </cell>
          <cell r="T863">
            <v>50</v>
          </cell>
          <cell r="U863"/>
          <cell r="V863">
            <v>43815</v>
          </cell>
          <cell r="W863">
            <v>44135</v>
          </cell>
          <cell r="X863">
            <v>846251275</v>
          </cell>
          <cell r="Y863" t="str">
            <v>Nancy Magaly Timarán Zuluaga</v>
          </cell>
        </row>
        <row r="864">
          <cell r="B864" t="str">
            <v>76-176-863</v>
          </cell>
          <cell r="C864" t="str">
            <v>Valle</v>
          </cell>
          <cell r="D864" t="str">
            <v>Fundación para la orientación familiar - FUNOF</v>
          </cell>
          <cell r="E864" t="str">
            <v>891310770-2</v>
          </cell>
          <cell r="F864" t="str">
            <v>Astrid Elena Sevilla López</v>
          </cell>
          <cell r="G864" t="str">
            <v>-</v>
          </cell>
          <cell r="H864" t="str">
            <v>Calle 29 No. 17-51 Barrio la Colombiana</v>
          </cell>
          <cell r="I864" t="str">
            <v>Palmira</v>
          </cell>
          <cell r="J864" t="str">
            <v>Palmira</v>
          </cell>
          <cell r="K864" t="str">
            <v>6661473 - 6661608 - 6659931</v>
          </cell>
          <cell r="L864">
            <v>3207882993</v>
          </cell>
          <cell r="M864" t="str">
            <v>coordinacionproteccion@funof.org; funof@funof.org;www.fnof.org</v>
          </cell>
          <cell r="N864" t="str">
            <v>SRPA</v>
          </cell>
          <cell r="O864" t="str">
            <v>Libertad vigilada – asistida</v>
          </cell>
          <cell r="P864"/>
          <cell r="Q864" t="str">
            <v>SRPA</v>
          </cell>
          <cell r="R864"/>
          <cell r="S864">
            <v>647</v>
          </cell>
          <cell r="T864">
            <v>50</v>
          </cell>
          <cell r="U864"/>
          <cell r="V864">
            <v>43815</v>
          </cell>
          <cell r="W864">
            <v>44135</v>
          </cell>
          <cell r="X864">
            <v>239173975</v>
          </cell>
          <cell r="Y864" t="str">
            <v>Diana Carolina Gil Betancourt</v>
          </cell>
        </row>
        <row r="865">
          <cell r="B865" t="str">
            <v>76-230-864</v>
          </cell>
          <cell r="C865" t="str">
            <v>Valle</v>
          </cell>
          <cell r="D865" t="str">
            <v>ONG crecer en familia</v>
          </cell>
          <cell r="E865" t="str">
            <v>805020621-1</v>
          </cell>
          <cell r="F865" t="str">
            <v>Zulamita Ana Liliana Kaim Torres</v>
          </cell>
          <cell r="G865" t="str">
            <v>-</v>
          </cell>
          <cell r="H865" t="str">
            <v>Calle 30 Carrera 33 Esquina Barrio la Estacion</v>
          </cell>
          <cell r="I865" t="str">
            <v>Palmira</v>
          </cell>
          <cell r="J865" t="str">
            <v>Palmira</v>
          </cell>
          <cell r="K865">
            <v>5143661</v>
          </cell>
          <cell r="L865">
            <v>3165282646</v>
          </cell>
          <cell r="M865" t="str">
            <v>crecefamiliaciplaspalmas@hotmail.com</v>
          </cell>
          <cell r="N865" t="str">
            <v>SRPA</v>
          </cell>
          <cell r="O865" t="str">
            <v>Centro de internamiento preventivo</v>
          </cell>
          <cell r="P865"/>
          <cell r="Q865" t="str">
            <v>SRPA</v>
          </cell>
          <cell r="R865"/>
          <cell r="S865">
            <v>650</v>
          </cell>
          <cell r="T865">
            <v>40</v>
          </cell>
          <cell r="U865"/>
          <cell r="V865">
            <v>43815</v>
          </cell>
          <cell r="W865">
            <v>44135</v>
          </cell>
          <cell r="X865">
            <v>872011900</v>
          </cell>
          <cell r="Y865" t="str">
            <v>Diana Carolina Gil Betancourt</v>
          </cell>
        </row>
        <row r="866">
          <cell r="B866" t="str">
            <v>76-230-865</v>
          </cell>
          <cell r="C866" t="str">
            <v>Valle</v>
          </cell>
          <cell r="D866" t="str">
            <v>ONG crecer en familia</v>
          </cell>
          <cell r="E866" t="str">
            <v>805020621-1</v>
          </cell>
          <cell r="F866" t="str">
            <v>Zulamita Ana Liliana Kaim Torres</v>
          </cell>
          <cell r="G866" t="str">
            <v>-</v>
          </cell>
          <cell r="H866" t="str">
            <v>Calle 29 No. 28-19 Barrio Centro</v>
          </cell>
          <cell r="I866" t="str">
            <v>Palmira</v>
          </cell>
          <cell r="J866" t="str">
            <v>Palmira</v>
          </cell>
          <cell r="K866">
            <v>5143661</v>
          </cell>
          <cell r="L866">
            <v>3165282646</v>
          </cell>
          <cell r="M866" t="str">
            <v>crecefamilia@hotmail.com</v>
          </cell>
          <cell r="N866" t="str">
            <v>SRPA</v>
          </cell>
          <cell r="O866" t="str">
            <v>Centro transitorio</v>
          </cell>
          <cell r="P866"/>
          <cell r="Q866" t="str">
            <v>SRPA</v>
          </cell>
          <cell r="R866"/>
          <cell r="S866">
            <v>651</v>
          </cell>
          <cell r="T866">
            <v>10</v>
          </cell>
          <cell r="U866"/>
          <cell r="V866">
            <v>43815</v>
          </cell>
          <cell r="W866">
            <v>44135</v>
          </cell>
          <cell r="X866">
            <v>203171450</v>
          </cell>
          <cell r="Y866" t="str">
            <v>Diana Carolina Gil Betancourt</v>
          </cell>
        </row>
        <row r="867">
          <cell r="B867" t="str">
            <v>76-230-866</v>
          </cell>
          <cell r="C867" t="str">
            <v>Valle</v>
          </cell>
          <cell r="D867" t="str">
            <v>ONG crecer en familia</v>
          </cell>
          <cell r="E867" t="str">
            <v>805020621-1</v>
          </cell>
          <cell r="F867" t="str">
            <v>Zulamita Ana Liliana Kaim Torres</v>
          </cell>
          <cell r="G867" t="str">
            <v>-</v>
          </cell>
          <cell r="H867" t="str">
            <v>Carrera 26 No. 32-46 Barrio Centro</v>
          </cell>
          <cell r="I867" t="str">
            <v>Palmira</v>
          </cell>
          <cell r="J867" t="str">
            <v>Palmira</v>
          </cell>
          <cell r="K867">
            <v>5143661</v>
          </cell>
          <cell r="L867">
            <v>3165282646</v>
          </cell>
          <cell r="M867" t="str">
            <v>crecefamiliapalmira@hotmail.com</v>
          </cell>
          <cell r="N867" t="str">
            <v>SRPA</v>
          </cell>
          <cell r="O867" t="str">
            <v>Semicerrado externado</v>
          </cell>
          <cell r="P867" t="str">
            <v>Media Jornada</v>
          </cell>
          <cell r="Q867" t="str">
            <v>SRPA</v>
          </cell>
          <cell r="R867"/>
          <cell r="S867">
            <v>652</v>
          </cell>
          <cell r="T867">
            <v>50</v>
          </cell>
          <cell r="U867"/>
          <cell r="V867">
            <v>43815</v>
          </cell>
          <cell r="W867">
            <v>44135</v>
          </cell>
          <cell r="X867">
            <v>288350700</v>
          </cell>
          <cell r="Y867" t="str">
            <v>Diana Carolina Gil Betancourt</v>
          </cell>
        </row>
        <row r="868">
          <cell r="B868" t="str">
            <v>76-176-867</v>
          </cell>
          <cell r="C868" t="str">
            <v>Valle</v>
          </cell>
          <cell r="D868" t="str">
            <v>Fundación para la orientación familiar - FUNOF</v>
          </cell>
          <cell r="E868" t="str">
            <v>891310770-2</v>
          </cell>
          <cell r="F868" t="str">
            <v>Astrid Elena Sevilla López</v>
          </cell>
          <cell r="G868" t="str">
            <v>Sede Cali</v>
          </cell>
          <cell r="H868" t="str">
            <v>Calle 38 Norte No. 3N-51 Barrio Prados del Norte</v>
          </cell>
          <cell r="I868" t="str">
            <v>Cali</v>
          </cell>
          <cell r="J868" t="str">
            <v>Restaurar</v>
          </cell>
          <cell r="K868" t="str">
            <v>6661473 - 6661608 - 6659931</v>
          </cell>
          <cell r="L868">
            <v>3207882993</v>
          </cell>
          <cell r="M868" t="str">
            <v>coordinacionproteccion@funof.org; funof@funof.org;www.fnof.org</v>
          </cell>
          <cell r="N868" t="str">
            <v>SRPA</v>
          </cell>
          <cell r="O868" t="str">
            <v>Libertad vigilada – asistida</v>
          </cell>
          <cell r="P868"/>
          <cell r="Q868" t="str">
            <v>SRPA</v>
          </cell>
          <cell r="R868"/>
          <cell r="S868">
            <v>653</v>
          </cell>
          <cell r="T868">
            <v>72</v>
          </cell>
          <cell r="U868"/>
          <cell r="V868">
            <v>43815</v>
          </cell>
          <cell r="W868">
            <v>44135</v>
          </cell>
          <cell r="X868">
            <v>583584499</v>
          </cell>
          <cell r="Y868" t="str">
            <v>José Gustavo Fierro Barahona</v>
          </cell>
        </row>
        <row r="869">
          <cell r="B869" t="str">
            <v>76-176-868</v>
          </cell>
          <cell r="C869" t="str">
            <v>Valle</v>
          </cell>
          <cell r="D869" t="str">
            <v>Fundación para la orientación familiar - FUNOF</v>
          </cell>
          <cell r="E869" t="str">
            <v>891310770-2</v>
          </cell>
          <cell r="F869" t="str">
            <v>Astrid Elena Sevilla López</v>
          </cell>
          <cell r="G869" t="str">
            <v>Sede Tulua</v>
          </cell>
          <cell r="H869" t="str">
            <v>Calle 33 No. 21-51 Barrio Sajonia</v>
          </cell>
          <cell r="I869" t="str">
            <v>Tuluá</v>
          </cell>
          <cell r="J869" t="str">
            <v>Tuluá</v>
          </cell>
          <cell r="K869" t="str">
            <v>6661473 - 6661608 - 6659931</v>
          </cell>
          <cell r="L869">
            <v>3207882993</v>
          </cell>
          <cell r="M869" t="str">
            <v>coordinacionproteccion@funof.org; funof@funof.org;www.fnof.org</v>
          </cell>
          <cell r="N869" t="str">
            <v>SRPA</v>
          </cell>
          <cell r="O869" t="str">
            <v>Libertad vigilada – asistida</v>
          </cell>
          <cell r="P869"/>
          <cell r="Q869" t="str">
            <v>SRPA</v>
          </cell>
          <cell r="R869"/>
          <cell r="S869">
            <v>653</v>
          </cell>
          <cell r="T869">
            <v>50</v>
          </cell>
          <cell r="U869"/>
          <cell r="V869"/>
          <cell r="W869"/>
          <cell r="X869"/>
          <cell r="Y869" t="str">
            <v>José Gustavo Fierro Barahona</v>
          </cell>
        </row>
        <row r="870">
          <cell r="B870" t="str">
            <v>76-132-869</v>
          </cell>
          <cell r="C870" t="str">
            <v>Valle</v>
          </cell>
          <cell r="D870" t="str">
            <v>Fundación hogares Claret</v>
          </cell>
          <cell r="E870" t="str">
            <v>800098983-8</v>
          </cell>
          <cell r="F870" t="str">
            <v>Padre Hernan Montoya Cadavid</v>
          </cell>
          <cell r="G870" t="str">
            <v>Sede Camino Real</v>
          </cell>
          <cell r="H870" t="str">
            <v>Calle 8F No. 50-34 Barrio Camino Real</v>
          </cell>
          <cell r="I870" t="str">
            <v>Cali</v>
          </cell>
          <cell r="J870" t="str">
            <v>Restaurar</v>
          </cell>
          <cell r="K870" t="str">
            <v>5140515 - 5140517</v>
          </cell>
          <cell r="L870"/>
          <cell r="M870" t="str">
            <v>info.valle@fundacionhogaresclaret.org</v>
          </cell>
          <cell r="N870" t="str">
            <v>SRPA</v>
          </cell>
          <cell r="O870" t="str">
            <v>Libertad vigilada – asistida</v>
          </cell>
          <cell r="P870"/>
          <cell r="Q870" t="str">
            <v>SRPA</v>
          </cell>
          <cell r="R870"/>
          <cell r="S870">
            <v>655</v>
          </cell>
          <cell r="T870">
            <v>73</v>
          </cell>
          <cell r="U870"/>
          <cell r="V870">
            <v>43815</v>
          </cell>
          <cell r="W870">
            <v>44135</v>
          </cell>
          <cell r="X870">
            <v>349194004</v>
          </cell>
          <cell r="Y870" t="str">
            <v>José Gustavo Fierro Barahona</v>
          </cell>
        </row>
        <row r="871">
          <cell r="B871" t="str">
            <v>76-230-870</v>
          </cell>
          <cell r="C871" t="str">
            <v>Valle</v>
          </cell>
          <cell r="D871" t="str">
            <v>ONG crecer en familia</v>
          </cell>
          <cell r="E871" t="str">
            <v>805020621-1</v>
          </cell>
          <cell r="F871" t="str">
            <v>Zulamita Ana Liliana Kaim Torres</v>
          </cell>
          <cell r="G871" t="str">
            <v>Sede Buen Pastor</v>
          </cell>
          <cell r="H871" t="str">
            <v>Calle 31A No. 27b-34 Barrio La Fortaleza</v>
          </cell>
          <cell r="I871" t="str">
            <v>Cali</v>
          </cell>
          <cell r="J871" t="str">
            <v>Restaurar</v>
          </cell>
          <cell r="K871">
            <v>5143661</v>
          </cell>
          <cell r="L871">
            <v>3165282646</v>
          </cell>
          <cell r="M871" t="str">
            <v>crecerenfamiliabuenpastor@gmail.com;crecerenfamiliadireccioncfjbp@gmail.com</v>
          </cell>
          <cell r="N871" t="str">
            <v>SRPA</v>
          </cell>
          <cell r="O871" t="str">
            <v>Centro de atención especializada</v>
          </cell>
          <cell r="P871"/>
          <cell r="Q871" t="str">
            <v>SRPA</v>
          </cell>
          <cell r="R871"/>
          <cell r="S871">
            <v>656</v>
          </cell>
          <cell r="T871">
            <v>246</v>
          </cell>
          <cell r="U871"/>
          <cell r="V871">
            <v>43815</v>
          </cell>
          <cell r="W871">
            <v>44012</v>
          </cell>
          <cell r="X871">
            <v>3322534548</v>
          </cell>
          <cell r="Y871" t="str">
            <v>José Gustavo Fierro Barahona</v>
          </cell>
        </row>
        <row r="872">
          <cell r="B872" t="str">
            <v>76-230-871</v>
          </cell>
          <cell r="C872" t="str">
            <v>Valle</v>
          </cell>
          <cell r="D872" t="str">
            <v>ONG crecer en familia</v>
          </cell>
          <cell r="E872" t="str">
            <v>805020621-1</v>
          </cell>
          <cell r="F872" t="str">
            <v>Zulamita Ana Liliana Kaim Torres</v>
          </cell>
          <cell r="G872" t="str">
            <v>Sede Valle Del Lili</v>
          </cell>
          <cell r="H872" t="str">
            <v>Carrera 108 No. 48-91 Kilometro 1 Via Jamundi</v>
          </cell>
          <cell r="I872" t="str">
            <v>Cali</v>
          </cell>
          <cell r="J872" t="str">
            <v>Restaurar</v>
          </cell>
          <cell r="K872">
            <v>5143661</v>
          </cell>
          <cell r="L872">
            <v>3165282646</v>
          </cell>
          <cell r="M872" t="str">
            <v>crecefamilia@hotmail.com</v>
          </cell>
          <cell r="N872" t="str">
            <v>SRPA</v>
          </cell>
          <cell r="O872" t="str">
            <v>Centro de internamiento preventivo</v>
          </cell>
          <cell r="P872"/>
          <cell r="Q872" t="str">
            <v>SRPA</v>
          </cell>
          <cell r="R872"/>
          <cell r="S872">
            <v>657</v>
          </cell>
          <cell r="T872">
            <v>62</v>
          </cell>
          <cell r="U872"/>
          <cell r="V872">
            <v>43815</v>
          </cell>
          <cell r="W872">
            <v>44012</v>
          </cell>
          <cell r="X872">
            <v>835479109</v>
          </cell>
          <cell r="Y872" t="str">
            <v>José Gustavo Fierro Barahona</v>
          </cell>
        </row>
        <row r="873">
          <cell r="B873" t="str">
            <v>76-230-872</v>
          </cell>
          <cell r="C873" t="str">
            <v>Valle</v>
          </cell>
          <cell r="D873" t="str">
            <v>ONG crecer en familia</v>
          </cell>
          <cell r="E873" t="str">
            <v>805020621-1</v>
          </cell>
          <cell r="F873" t="str">
            <v>Zulamita Ana Liliana Kaim Torres</v>
          </cell>
          <cell r="G873" t="str">
            <v>Sede Buen Pastor</v>
          </cell>
          <cell r="H873" t="str">
            <v>Calle 31A No. 28-34 Manzana 1 Barrio la Fortaleza</v>
          </cell>
          <cell r="I873" t="str">
            <v>Cali</v>
          </cell>
          <cell r="J873" t="str">
            <v>Restaurar</v>
          </cell>
          <cell r="K873">
            <v>5143661</v>
          </cell>
          <cell r="L873">
            <v>3165282646</v>
          </cell>
          <cell r="M873" t="str">
            <v>crecefamilia@hotmail.com</v>
          </cell>
          <cell r="N873" t="str">
            <v>SRPA</v>
          </cell>
          <cell r="O873" t="str">
            <v>Centro de internamiento preventivo</v>
          </cell>
          <cell r="P873"/>
          <cell r="Q873" t="str">
            <v>SRPA</v>
          </cell>
          <cell r="R873"/>
          <cell r="S873">
            <v>658</v>
          </cell>
          <cell r="T873">
            <v>57</v>
          </cell>
          <cell r="U873"/>
          <cell r="V873">
            <v>43815</v>
          </cell>
          <cell r="W873">
            <v>44012</v>
          </cell>
          <cell r="X873">
            <v>768101762</v>
          </cell>
          <cell r="Y873" t="str">
            <v>José Gustavo Fierro Barahona</v>
          </cell>
        </row>
        <row r="874">
          <cell r="B874" t="str">
            <v>76-230-873</v>
          </cell>
          <cell r="C874" t="str">
            <v>Valle</v>
          </cell>
          <cell r="D874" t="str">
            <v>ONG crecer en familia</v>
          </cell>
          <cell r="E874" t="str">
            <v>805020621-1</v>
          </cell>
          <cell r="F874" t="str">
            <v>Zulamita Ana Liliana Kaim Torres</v>
          </cell>
          <cell r="G874" t="str">
            <v>Sede Vipasa</v>
          </cell>
          <cell r="H874" t="str">
            <v>Calle 44 No. 3E-159 Barrio Vipasa</v>
          </cell>
          <cell r="I874" t="str">
            <v>Cali</v>
          </cell>
          <cell r="J874" t="str">
            <v>Restaurar</v>
          </cell>
          <cell r="K874">
            <v>5143661</v>
          </cell>
          <cell r="L874">
            <v>3165282646</v>
          </cell>
          <cell r="M874" t="str">
            <v>crecefamilia@hotmail.com</v>
          </cell>
          <cell r="N874" t="str">
            <v>SRPA</v>
          </cell>
          <cell r="O874" t="str">
            <v>Centro transitorio</v>
          </cell>
          <cell r="P874"/>
          <cell r="Q874" t="str">
            <v>SRPA</v>
          </cell>
          <cell r="R874"/>
          <cell r="S874">
            <v>659</v>
          </cell>
          <cell r="T874">
            <v>20</v>
          </cell>
          <cell r="U874"/>
          <cell r="V874">
            <v>43815</v>
          </cell>
          <cell r="W874">
            <v>44135</v>
          </cell>
          <cell r="X874">
            <v>507928625</v>
          </cell>
          <cell r="Y874" t="str">
            <v>José Gustavo Fierro Barahona</v>
          </cell>
        </row>
        <row r="875">
          <cell r="B875" t="str">
            <v>76-230-874</v>
          </cell>
          <cell r="C875" t="str">
            <v>Valle</v>
          </cell>
          <cell r="D875" t="str">
            <v>ONG crecer en familia</v>
          </cell>
          <cell r="E875" t="str">
            <v>805020621-1</v>
          </cell>
          <cell r="F875" t="str">
            <v>Zulamita Ana Liliana Kaim Torres</v>
          </cell>
          <cell r="G875" t="str">
            <v>Sede El Trebol</v>
          </cell>
          <cell r="H875" t="str">
            <v>Carrera 23 No. 56-69 Barrio el Trebol</v>
          </cell>
          <cell r="I875" t="str">
            <v>Cali</v>
          </cell>
          <cell r="J875" t="str">
            <v>Restaurar</v>
          </cell>
          <cell r="K875">
            <v>5143661</v>
          </cell>
          <cell r="L875">
            <v>3165282646</v>
          </cell>
          <cell r="M875" t="str">
            <v>crecefamilia@hotmail.com</v>
          </cell>
          <cell r="N875" t="str">
            <v>SRPA</v>
          </cell>
          <cell r="O875" t="str">
            <v>Centro transitorio</v>
          </cell>
          <cell r="P875"/>
          <cell r="Q875" t="str">
            <v>SRPA</v>
          </cell>
          <cell r="R875"/>
          <cell r="S875">
            <v>659</v>
          </cell>
          <cell r="T875">
            <v>4</v>
          </cell>
          <cell r="U875"/>
          <cell r="V875"/>
          <cell r="W875"/>
          <cell r="X875"/>
          <cell r="Y875" t="str">
            <v>José Gustavo Fierro Barahona</v>
          </cell>
        </row>
        <row r="876">
          <cell r="B876" t="str">
            <v>76-230-875</v>
          </cell>
          <cell r="C876" t="str">
            <v>Valle</v>
          </cell>
          <cell r="D876" t="str">
            <v>ONG crecer en familia</v>
          </cell>
          <cell r="E876" t="str">
            <v>805020621-1</v>
          </cell>
          <cell r="F876" t="str">
            <v>Zulamita Ana Liliana Kaim Torres</v>
          </cell>
          <cell r="G876" t="str">
            <v>-</v>
          </cell>
          <cell r="H876" t="str">
            <v>Carrera 27 No. 6-64 Piso 1 Barrio el Cedro</v>
          </cell>
          <cell r="I876" t="str">
            <v>Cali</v>
          </cell>
          <cell r="J876" t="str">
            <v>Restaurar</v>
          </cell>
          <cell r="K876">
            <v>5143661</v>
          </cell>
          <cell r="L876">
            <v>3165282646</v>
          </cell>
          <cell r="M876" t="str">
            <v>crecefamilia@hotmail.com</v>
          </cell>
          <cell r="N876" t="str">
            <v>SRPA</v>
          </cell>
          <cell r="O876" t="str">
            <v>Semicerrado externado</v>
          </cell>
          <cell r="P876" t="str">
            <v>Media Jornada</v>
          </cell>
          <cell r="Q876" t="str">
            <v>SRPA</v>
          </cell>
          <cell r="R876"/>
          <cell r="S876">
            <v>660</v>
          </cell>
          <cell r="T876">
            <v>50</v>
          </cell>
          <cell r="U876"/>
          <cell r="V876">
            <v>43815</v>
          </cell>
          <cell r="W876">
            <v>44135</v>
          </cell>
          <cell r="X876">
            <v>288350700</v>
          </cell>
          <cell r="Y876" t="str">
            <v>José Gustavo Fierro Barahona</v>
          </cell>
        </row>
        <row r="877">
          <cell r="B877" t="str">
            <v>76-230-876</v>
          </cell>
          <cell r="C877" t="str">
            <v>Valle</v>
          </cell>
          <cell r="D877" t="str">
            <v>ONG crecer en familia</v>
          </cell>
          <cell r="E877" t="str">
            <v>805020621-1</v>
          </cell>
          <cell r="F877" t="str">
            <v>Zulamita Ana Liliana Kaim Torres</v>
          </cell>
          <cell r="G877" t="str">
            <v>Sede Valle Del Lili</v>
          </cell>
          <cell r="H877" t="str">
            <v>Carrera 108 No. 48-91 Kilometro 1 Via Jamundi</v>
          </cell>
          <cell r="I877" t="str">
            <v>Cali</v>
          </cell>
          <cell r="J877" t="str">
            <v>Restaurar</v>
          </cell>
          <cell r="K877">
            <v>5143661</v>
          </cell>
          <cell r="L877">
            <v>3165282646</v>
          </cell>
          <cell r="M877" t="str">
            <v>crecerenfamiliabuenpastor@gmail.com;crecerenfamiliadireccioncfjbp@gmail.com</v>
          </cell>
          <cell r="N877" t="str">
            <v>SRPA</v>
          </cell>
          <cell r="O877" t="str">
            <v>Centro de atención especializada</v>
          </cell>
          <cell r="P877"/>
          <cell r="Q877" t="str">
            <v>SRPA</v>
          </cell>
          <cell r="R877"/>
          <cell r="S877">
            <v>684</v>
          </cell>
          <cell r="T877">
            <v>320</v>
          </cell>
          <cell r="U877"/>
          <cell r="V877">
            <v>43815</v>
          </cell>
          <cell r="W877">
            <v>44012</v>
          </cell>
          <cell r="X877">
            <v>4321996160</v>
          </cell>
          <cell r="Y877" t="str">
            <v>José Gustavo Fierro Barahona</v>
          </cell>
        </row>
        <row r="878">
          <cell r="B878" t="str">
            <v>76-80-877</v>
          </cell>
          <cell r="C878" t="str">
            <v>Valle</v>
          </cell>
          <cell r="D878" t="str">
            <v>Corporación unida por el desarrollo - CORPUDESA</v>
          </cell>
          <cell r="E878" t="str">
            <v>900208959-7</v>
          </cell>
          <cell r="F878" t="str">
            <v>Adrian Eduardo Ocampo Escobar</v>
          </cell>
          <cell r="G878" t="str">
            <v>Sede La Campiña</v>
          </cell>
          <cell r="H878" t="str">
            <v>Calle 44N No. 6BN-41 La Campiña</v>
          </cell>
          <cell r="I878" t="str">
            <v>Cali</v>
          </cell>
          <cell r="J878" t="str">
            <v>Restaurar</v>
          </cell>
          <cell r="K878">
            <v>4444719</v>
          </cell>
          <cell r="L878">
            <v>3006535283</v>
          </cell>
          <cell r="M878" t="str">
            <v>corpudesa@gmail.com</v>
          </cell>
          <cell r="N878" t="str">
            <v>SRPA</v>
          </cell>
          <cell r="O878" t="str">
            <v xml:space="preserve">Apoyo postinstitucional – SRPA </v>
          </cell>
          <cell r="P878"/>
          <cell r="Q878" t="str">
            <v>SRPA</v>
          </cell>
          <cell r="R878"/>
          <cell r="S878">
            <v>690</v>
          </cell>
          <cell r="T878">
            <v>100</v>
          </cell>
          <cell r="U878"/>
          <cell r="V878">
            <v>43826</v>
          </cell>
          <cell r="W878">
            <v>44135</v>
          </cell>
          <cell r="X878">
            <v>366168533</v>
          </cell>
          <cell r="Y878" t="str">
            <v>José Gustavo Fierro Barahona</v>
          </cell>
        </row>
        <row r="879">
          <cell r="B879"/>
          <cell r="C879"/>
          <cell r="D879"/>
          <cell r="E879"/>
          <cell r="F879"/>
          <cell r="G879"/>
          <cell r="H879"/>
          <cell r="I879"/>
          <cell r="J879"/>
          <cell r="K879"/>
          <cell r="L879"/>
          <cell r="M879"/>
          <cell r="N879"/>
          <cell r="O879"/>
          <cell r="P879"/>
          <cell r="Q879"/>
          <cell r="R879"/>
          <cell r="S879"/>
          <cell r="T879"/>
          <cell r="U879"/>
          <cell r="V879"/>
          <cell r="W879"/>
          <cell r="X879"/>
          <cell r="Y879"/>
        </row>
        <row r="880">
          <cell r="B880"/>
          <cell r="C880"/>
          <cell r="D880"/>
          <cell r="E880"/>
          <cell r="F880"/>
          <cell r="G880"/>
          <cell r="H880"/>
          <cell r="I880"/>
          <cell r="J880"/>
          <cell r="K880"/>
          <cell r="L880"/>
          <cell r="M880"/>
          <cell r="N880"/>
          <cell r="O880"/>
          <cell r="P880"/>
          <cell r="Q880"/>
          <cell r="R880"/>
          <cell r="S880"/>
          <cell r="T880"/>
          <cell r="U880"/>
          <cell r="V880"/>
          <cell r="W880"/>
          <cell r="X880"/>
          <cell r="Y880"/>
        </row>
        <row r="881">
          <cell r="B881"/>
          <cell r="C881"/>
          <cell r="D881"/>
          <cell r="E881"/>
          <cell r="F881"/>
          <cell r="G881"/>
          <cell r="H881"/>
          <cell r="I881"/>
          <cell r="J881"/>
          <cell r="K881"/>
          <cell r="L881"/>
          <cell r="M881"/>
          <cell r="N881"/>
          <cell r="O881"/>
          <cell r="P881"/>
          <cell r="Q881"/>
          <cell r="R881"/>
          <cell r="S881"/>
          <cell r="T881"/>
          <cell r="U881"/>
          <cell r="V881"/>
          <cell r="W881"/>
          <cell r="X881"/>
          <cell r="Y881"/>
        </row>
        <row r="882">
          <cell r="B882"/>
          <cell r="C882"/>
          <cell r="D882"/>
          <cell r="E882"/>
          <cell r="F882"/>
          <cell r="G882"/>
          <cell r="H882"/>
          <cell r="I882"/>
          <cell r="J882"/>
          <cell r="K882"/>
          <cell r="L882"/>
          <cell r="M882"/>
          <cell r="N882"/>
          <cell r="O882"/>
          <cell r="P882"/>
          <cell r="Q882"/>
          <cell r="R882"/>
          <cell r="S882"/>
          <cell r="T882"/>
          <cell r="U882"/>
          <cell r="V882"/>
          <cell r="W882"/>
          <cell r="X882"/>
          <cell r="Y882"/>
        </row>
        <row r="883">
          <cell r="B883"/>
          <cell r="C883"/>
          <cell r="D883"/>
          <cell r="E883"/>
          <cell r="F883"/>
          <cell r="G883"/>
          <cell r="H883"/>
          <cell r="I883"/>
          <cell r="J883"/>
          <cell r="K883"/>
          <cell r="L883"/>
          <cell r="M883"/>
          <cell r="N883"/>
          <cell r="O883"/>
          <cell r="P883"/>
          <cell r="Q883"/>
          <cell r="R883"/>
          <cell r="S883"/>
          <cell r="T883"/>
          <cell r="U883"/>
          <cell r="V883"/>
          <cell r="W883"/>
          <cell r="X883"/>
          <cell r="Y883"/>
        </row>
        <row r="884">
          <cell r="B884"/>
          <cell r="C884"/>
          <cell r="D884"/>
          <cell r="E884"/>
          <cell r="F884"/>
          <cell r="G884"/>
          <cell r="H884"/>
          <cell r="I884"/>
          <cell r="J884"/>
          <cell r="K884"/>
          <cell r="L884"/>
          <cell r="M884"/>
          <cell r="N884"/>
          <cell r="O884"/>
          <cell r="P884"/>
          <cell r="Q884"/>
          <cell r="R884"/>
          <cell r="S884"/>
          <cell r="T884"/>
          <cell r="U884"/>
          <cell r="V884"/>
          <cell r="W884"/>
          <cell r="X884"/>
          <cell r="Y884"/>
        </row>
        <row r="885">
          <cell r="B885"/>
          <cell r="C885"/>
          <cell r="D885"/>
          <cell r="E885"/>
          <cell r="F885"/>
          <cell r="G885"/>
          <cell r="H885"/>
          <cell r="I885"/>
          <cell r="J885"/>
          <cell r="K885"/>
          <cell r="L885"/>
          <cell r="M885"/>
          <cell r="N885"/>
          <cell r="O885"/>
          <cell r="P885"/>
          <cell r="Q885"/>
          <cell r="R885"/>
          <cell r="S885"/>
          <cell r="T885"/>
          <cell r="U885"/>
          <cell r="V885"/>
          <cell r="W885"/>
          <cell r="X885"/>
          <cell r="Y885"/>
        </row>
        <row r="886">
          <cell r="B886"/>
          <cell r="C886"/>
          <cell r="D886"/>
          <cell r="E886"/>
          <cell r="F886"/>
          <cell r="G886"/>
          <cell r="H886"/>
          <cell r="I886"/>
          <cell r="J886"/>
          <cell r="K886"/>
          <cell r="L886"/>
          <cell r="M886"/>
          <cell r="N886"/>
          <cell r="O886"/>
          <cell r="P886"/>
          <cell r="Q886"/>
          <cell r="R886"/>
          <cell r="S886"/>
          <cell r="T886"/>
          <cell r="U886"/>
          <cell r="V886"/>
          <cell r="W886"/>
          <cell r="X886"/>
          <cell r="Y886"/>
        </row>
        <row r="887">
          <cell r="B887"/>
          <cell r="C887"/>
          <cell r="D887"/>
          <cell r="E887"/>
          <cell r="F887"/>
          <cell r="G887"/>
          <cell r="H887"/>
          <cell r="I887"/>
          <cell r="J887"/>
          <cell r="K887"/>
          <cell r="L887"/>
          <cell r="M887"/>
          <cell r="N887"/>
          <cell r="O887"/>
          <cell r="P887"/>
          <cell r="Q887"/>
          <cell r="R887"/>
          <cell r="S887"/>
          <cell r="T887"/>
          <cell r="U887"/>
          <cell r="V887"/>
          <cell r="W887"/>
          <cell r="X887"/>
          <cell r="Y887"/>
        </row>
        <row r="888">
          <cell r="B888"/>
          <cell r="C888"/>
          <cell r="D888"/>
          <cell r="E888"/>
          <cell r="F888"/>
          <cell r="G888"/>
          <cell r="H888"/>
          <cell r="I888"/>
          <cell r="J888"/>
          <cell r="K888"/>
          <cell r="L888"/>
          <cell r="M888"/>
          <cell r="N888"/>
          <cell r="O888"/>
          <cell r="P888"/>
          <cell r="Q888"/>
          <cell r="R888"/>
          <cell r="S888"/>
          <cell r="T888"/>
          <cell r="U888"/>
          <cell r="V888"/>
          <cell r="W888"/>
          <cell r="X888"/>
          <cell r="Y888"/>
        </row>
        <row r="889">
          <cell r="B889"/>
          <cell r="C889"/>
          <cell r="D889"/>
          <cell r="E889"/>
          <cell r="F889"/>
          <cell r="G889"/>
          <cell r="H889"/>
          <cell r="I889"/>
          <cell r="J889"/>
          <cell r="K889"/>
          <cell r="L889"/>
          <cell r="M889"/>
          <cell r="N889"/>
          <cell r="O889"/>
          <cell r="P889"/>
          <cell r="Q889"/>
          <cell r="R889"/>
          <cell r="S889"/>
          <cell r="T889"/>
          <cell r="U889"/>
          <cell r="V889"/>
          <cell r="W889"/>
          <cell r="X889"/>
          <cell r="Y889"/>
        </row>
        <row r="890">
          <cell r="B890"/>
          <cell r="C890"/>
          <cell r="D890"/>
          <cell r="E890"/>
          <cell r="F890"/>
          <cell r="G890"/>
          <cell r="H890"/>
          <cell r="I890"/>
          <cell r="J890"/>
          <cell r="K890"/>
          <cell r="L890"/>
          <cell r="M890"/>
          <cell r="N890"/>
          <cell r="O890"/>
          <cell r="P890"/>
          <cell r="Q890"/>
          <cell r="R890"/>
          <cell r="S890"/>
          <cell r="T890"/>
          <cell r="U890"/>
          <cell r="V890"/>
          <cell r="W890"/>
          <cell r="X890"/>
          <cell r="Y890"/>
        </row>
        <row r="891">
          <cell r="B891"/>
          <cell r="C891"/>
          <cell r="D891"/>
          <cell r="E891"/>
          <cell r="F891"/>
          <cell r="G891"/>
          <cell r="H891"/>
          <cell r="I891"/>
          <cell r="J891"/>
          <cell r="K891"/>
          <cell r="L891"/>
          <cell r="M891"/>
          <cell r="N891"/>
          <cell r="O891"/>
          <cell r="P891"/>
          <cell r="Q891"/>
          <cell r="R891"/>
          <cell r="S891"/>
          <cell r="T891"/>
          <cell r="U891"/>
          <cell r="V891"/>
          <cell r="W891"/>
          <cell r="X891"/>
          <cell r="Y891"/>
        </row>
        <row r="892">
          <cell r="B892"/>
          <cell r="C892"/>
          <cell r="D892"/>
          <cell r="E892"/>
          <cell r="F892"/>
          <cell r="G892"/>
          <cell r="H892"/>
          <cell r="I892"/>
          <cell r="J892"/>
          <cell r="K892"/>
          <cell r="L892"/>
          <cell r="M892"/>
          <cell r="N892"/>
          <cell r="O892"/>
          <cell r="P892"/>
          <cell r="Q892"/>
          <cell r="R892"/>
          <cell r="S892"/>
          <cell r="T892"/>
          <cell r="U892"/>
          <cell r="V892"/>
          <cell r="W892"/>
          <cell r="X892"/>
          <cell r="Y892"/>
        </row>
        <row r="893">
          <cell r="B893"/>
          <cell r="C893"/>
          <cell r="D893"/>
          <cell r="E893"/>
          <cell r="F893"/>
          <cell r="G893"/>
          <cell r="H893"/>
          <cell r="I893"/>
          <cell r="J893"/>
          <cell r="K893"/>
          <cell r="L893"/>
          <cell r="M893"/>
          <cell r="N893"/>
          <cell r="O893"/>
          <cell r="P893"/>
          <cell r="Q893"/>
          <cell r="R893"/>
          <cell r="S893"/>
          <cell r="T893"/>
          <cell r="U893"/>
          <cell r="V893"/>
          <cell r="W893"/>
          <cell r="X893"/>
          <cell r="Y893"/>
        </row>
        <row r="894">
          <cell r="B894"/>
          <cell r="C894"/>
          <cell r="D894"/>
          <cell r="E894"/>
          <cell r="F894"/>
          <cell r="G894"/>
          <cell r="H894"/>
          <cell r="I894"/>
          <cell r="J894"/>
          <cell r="K894"/>
          <cell r="L894"/>
          <cell r="M894"/>
          <cell r="N894"/>
          <cell r="O894"/>
          <cell r="P894"/>
          <cell r="Q894"/>
          <cell r="R894"/>
          <cell r="S894"/>
          <cell r="T894"/>
          <cell r="U894"/>
          <cell r="V894"/>
          <cell r="W894"/>
          <cell r="X894"/>
          <cell r="Y894"/>
        </row>
        <row r="895">
          <cell r="B895"/>
          <cell r="C895"/>
          <cell r="D895"/>
          <cell r="E895"/>
          <cell r="F895"/>
          <cell r="G895"/>
          <cell r="H895"/>
          <cell r="I895"/>
          <cell r="J895"/>
          <cell r="K895"/>
          <cell r="L895"/>
          <cell r="M895"/>
          <cell r="N895"/>
          <cell r="O895"/>
          <cell r="P895"/>
          <cell r="Q895"/>
          <cell r="R895"/>
          <cell r="S895"/>
          <cell r="T895"/>
          <cell r="U895"/>
          <cell r="V895"/>
          <cell r="W895"/>
          <cell r="X895"/>
          <cell r="Y895"/>
        </row>
        <row r="896">
          <cell r="B896"/>
          <cell r="C896"/>
          <cell r="D896"/>
          <cell r="E896"/>
          <cell r="F896"/>
          <cell r="G896"/>
          <cell r="H896"/>
          <cell r="I896"/>
          <cell r="J896"/>
          <cell r="K896"/>
          <cell r="L896"/>
          <cell r="M896"/>
          <cell r="N896"/>
          <cell r="O896"/>
          <cell r="P896"/>
          <cell r="Q896"/>
          <cell r="R896"/>
          <cell r="S896"/>
          <cell r="T896"/>
          <cell r="U896"/>
          <cell r="V896"/>
          <cell r="W896"/>
          <cell r="X896"/>
          <cell r="Y896"/>
        </row>
        <row r="897">
          <cell r="B897"/>
          <cell r="C897"/>
          <cell r="D897"/>
          <cell r="E897"/>
          <cell r="F897"/>
          <cell r="G897"/>
          <cell r="H897"/>
          <cell r="I897"/>
          <cell r="J897"/>
          <cell r="K897"/>
          <cell r="L897"/>
          <cell r="M897"/>
          <cell r="N897"/>
          <cell r="O897"/>
          <cell r="P897"/>
          <cell r="Q897"/>
          <cell r="R897"/>
          <cell r="S897"/>
          <cell r="T897"/>
          <cell r="U897"/>
          <cell r="V897"/>
          <cell r="W897"/>
          <cell r="X897"/>
          <cell r="Y897"/>
        </row>
        <row r="898">
          <cell r="B898"/>
          <cell r="C898"/>
          <cell r="D898"/>
          <cell r="E898"/>
          <cell r="F898"/>
          <cell r="G898"/>
          <cell r="H898"/>
          <cell r="I898"/>
          <cell r="J898"/>
          <cell r="K898"/>
          <cell r="L898"/>
          <cell r="M898"/>
          <cell r="N898"/>
          <cell r="O898"/>
          <cell r="P898"/>
          <cell r="Q898"/>
          <cell r="R898"/>
          <cell r="S898"/>
          <cell r="T898"/>
          <cell r="U898"/>
          <cell r="V898"/>
          <cell r="W898"/>
          <cell r="X898"/>
          <cell r="Y898"/>
        </row>
        <row r="899">
          <cell r="B899"/>
          <cell r="C899"/>
          <cell r="D899"/>
          <cell r="E899"/>
          <cell r="F899"/>
          <cell r="G899"/>
          <cell r="H899"/>
          <cell r="I899"/>
          <cell r="J899"/>
          <cell r="K899"/>
          <cell r="L899"/>
          <cell r="M899"/>
          <cell r="N899"/>
          <cell r="O899"/>
          <cell r="P899"/>
          <cell r="Q899"/>
          <cell r="R899"/>
          <cell r="S899"/>
          <cell r="T899"/>
          <cell r="U899"/>
          <cell r="V899"/>
          <cell r="W899"/>
          <cell r="X899"/>
          <cell r="Y899"/>
        </row>
        <row r="900">
          <cell r="B900"/>
          <cell r="C900"/>
          <cell r="D900"/>
          <cell r="E900"/>
          <cell r="F900"/>
          <cell r="G900"/>
          <cell r="H900"/>
          <cell r="I900"/>
          <cell r="J900"/>
          <cell r="K900"/>
          <cell r="L900"/>
          <cell r="M900"/>
          <cell r="N900"/>
          <cell r="O900"/>
          <cell r="P900"/>
          <cell r="Q900"/>
          <cell r="R900"/>
          <cell r="S900"/>
          <cell r="T900"/>
          <cell r="U900"/>
          <cell r="V900"/>
          <cell r="W900"/>
          <cell r="X900"/>
          <cell r="Y900"/>
        </row>
        <row r="901">
          <cell r="B901"/>
          <cell r="C901"/>
          <cell r="D901"/>
          <cell r="E901"/>
          <cell r="F901"/>
          <cell r="G901"/>
          <cell r="H901"/>
          <cell r="I901"/>
          <cell r="J901"/>
          <cell r="K901"/>
          <cell r="L901"/>
          <cell r="M901"/>
          <cell r="N901"/>
          <cell r="O901"/>
          <cell r="P901"/>
          <cell r="Q901"/>
          <cell r="R901"/>
          <cell r="S901"/>
          <cell r="T901"/>
          <cell r="U901"/>
          <cell r="V901"/>
          <cell r="W901"/>
          <cell r="X901"/>
          <cell r="Y901"/>
        </row>
        <row r="902">
          <cell r="B902"/>
          <cell r="C902"/>
          <cell r="D902"/>
          <cell r="E902"/>
          <cell r="F902"/>
          <cell r="G902"/>
          <cell r="H902"/>
          <cell r="I902"/>
          <cell r="J902"/>
          <cell r="K902"/>
          <cell r="L902"/>
          <cell r="M902"/>
          <cell r="N902"/>
          <cell r="O902"/>
          <cell r="P902"/>
          <cell r="Q902"/>
          <cell r="R902"/>
          <cell r="S902"/>
          <cell r="T902"/>
          <cell r="U902"/>
          <cell r="V902"/>
          <cell r="W902"/>
          <cell r="X902"/>
          <cell r="Y902"/>
        </row>
        <row r="903">
          <cell r="B903"/>
          <cell r="C903"/>
          <cell r="D903"/>
          <cell r="E903"/>
          <cell r="F903"/>
          <cell r="G903"/>
          <cell r="H903"/>
          <cell r="I903"/>
          <cell r="J903"/>
          <cell r="K903"/>
          <cell r="L903"/>
          <cell r="M903"/>
          <cell r="N903"/>
          <cell r="O903"/>
          <cell r="P903"/>
          <cell r="Q903"/>
          <cell r="R903"/>
          <cell r="S903"/>
          <cell r="T903"/>
          <cell r="U903"/>
          <cell r="V903"/>
          <cell r="W903"/>
          <cell r="X903"/>
          <cell r="Y903"/>
        </row>
        <row r="904">
          <cell r="B904"/>
          <cell r="C904"/>
          <cell r="D904"/>
          <cell r="E904"/>
          <cell r="F904"/>
          <cell r="G904"/>
          <cell r="H904"/>
          <cell r="I904"/>
          <cell r="J904"/>
          <cell r="K904"/>
          <cell r="L904"/>
          <cell r="M904"/>
          <cell r="N904"/>
          <cell r="O904"/>
          <cell r="P904"/>
          <cell r="Q904"/>
          <cell r="R904"/>
          <cell r="S904"/>
          <cell r="T904"/>
          <cell r="U904"/>
          <cell r="V904"/>
          <cell r="W904"/>
          <cell r="X904"/>
          <cell r="Y904"/>
        </row>
        <row r="905">
          <cell r="B905"/>
          <cell r="C905"/>
          <cell r="D905"/>
          <cell r="E905"/>
          <cell r="F905"/>
          <cell r="G905"/>
          <cell r="H905"/>
          <cell r="I905"/>
          <cell r="J905"/>
          <cell r="K905"/>
          <cell r="L905"/>
          <cell r="M905"/>
          <cell r="N905"/>
          <cell r="O905"/>
          <cell r="P905"/>
          <cell r="Q905"/>
          <cell r="R905"/>
          <cell r="S905"/>
          <cell r="T905"/>
          <cell r="U905"/>
          <cell r="V905"/>
          <cell r="W905"/>
          <cell r="X905"/>
          <cell r="Y905"/>
        </row>
        <row r="906">
          <cell r="B906"/>
          <cell r="C906"/>
          <cell r="D906"/>
          <cell r="E906"/>
          <cell r="F906"/>
          <cell r="G906"/>
          <cell r="H906"/>
          <cell r="I906"/>
          <cell r="J906"/>
          <cell r="K906"/>
          <cell r="L906"/>
          <cell r="M906"/>
          <cell r="N906"/>
          <cell r="O906"/>
          <cell r="P906"/>
          <cell r="Q906"/>
          <cell r="R906"/>
          <cell r="S906"/>
          <cell r="T906"/>
          <cell r="U906"/>
          <cell r="V906"/>
          <cell r="W906"/>
          <cell r="X906"/>
          <cell r="Y906"/>
        </row>
        <row r="907">
          <cell r="B907"/>
          <cell r="C907"/>
          <cell r="D907"/>
          <cell r="E907"/>
          <cell r="F907"/>
          <cell r="G907"/>
          <cell r="H907"/>
          <cell r="I907"/>
          <cell r="J907"/>
          <cell r="K907"/>
          <cell r="L907"/>
          <cell r="M907"/>
          <cell r="N907"/>
          <cell r="O907"/>
          <cell r="P907"/>
          <cell r="Q907"/>
          <cell r="R907"/>
          <cell r="S907"/>
          <cell r="T907"/>
          <cell r="U907"/>
          <cell r="V907"/>
          <cell r="W907"/>
          <cell r="X907"/>
          <cell r="Y907"/>
        </row>
        <row r="908">
          <cell r="B908"/>
          <cell r="C908"/>
          <cell r="D908"/>
          <cell r="E908"/>
          <cell r="F908"/>
          <cell r="G908"/>
          <cell r="H908"/>
          <cell r="I908"/>
          <cell r="J908"/>
          <cell r="K908"/>
          <cell r="L908"/>
          <cell r="M908"/>
          <cell r="N908"/>
          <cell r="O908"/>
          <cell r="P908"/>
          <cell r="Q908"/>
          <cell r="R908"/>
          <cell r="S908"/>
          <cell r="T908"/>
          <cell r="U908"/>
          <cell r="V908"/>
          <cell r="W908"/>
          <cell r="X908"/>
          <cell r="Y908"/>
        </row>
        <row r="909">
          <cell r="B909"/>
          <cell r="C909"/>
          <cell r="D909"/>
          <cell r="E909"/>
          <cell r="F909"/>
          <cell r="G909"/>
          <cell r="H909"/>
          <cell r="I909"/>
          <cell r="J909"/>
          <cell r="K909"/>
          <cell r="L909"/>
          <cell r="M909"/>
          <cell r="N909"/>
          <cell r="O909"/>
          <cell r="P909"/>
          <cell r="Q909"/>
          <cell r="R909"/>
          <cell r="S909"/>
          <cell r="T909"/>
          <cell r="U909"/>
          <cell r="V909"/>
          <cell r="W909"/>
          <cell r="X909"/>
          <cell r="Y909"/>
        </row>
        <row r="910">
          <cell r="B910"/>
          <cell r="C910"/>
          <cell r="D910"/>
          <cell r="E910"/>
          <cell r="F910"/>
          <cell r="G910"/>
          <cell r="H910"/>
          <cell r="I910"/>
          <cell r="J910"/>
          <cell r="K910"/>
          <cell r="L910"/>
          <cell r="M910"/>
          <cell r="N910"/>
          <cell r="O910"/>
          <cell r="P910"/>
          <cell r="Q910"/>
          <cell r="R910"/>
          <cell r="S910"/>
          <cell r="T910"/>
          <cell r="U910"/>
          <cell r="V910"/>
          <cell r="W910"/>
          <cell r="X910"/>
          <cell r="Y910"/>
        </row>
        <row r="911">
          <cell r="B911"/>
          <cell r="C911"/>
          <cell r="D911"/>
          <cell r="E911"/>
          <cell r="F911"/>
          <cell r="G911"/>
          <cell r="H911"/>
          <cell r="I911"/>
          <cell r="J911"/>
          <cell r="K911"/>
          <cell r="L911"/>
          <cell r="M911"/>
          <cell r="N911"/>
          <cell r="O911"/>
          <cell r="P911"/>
          <cell r="Q911"/>
          <cell r="R911"/>
          <cell r="S911"/>
          <cell r="T911"/>
          <cell r="U911"/>
          <cell r="V911"/>
          <cell r="W911"/>
          <cell r="X911"/>
          <cell r="Y911"/>
        </row>
        <row r="912">
          <cell r="B912"/>
          <cell r="C912"/>
          <cell r="D912"/>
          <cell r="E912"/>
          <cell r="F912"/>
          <cell r="G912"/>
          <cell r="H912"/>
          <cell r="I912"/>
          <cell r="J912"/>
          <cell r="K912"/>
          <cell r="L912"/>
          <cell r="M912"/>
          <cell r="N912"/>
          <cell r="O912"/>
          <cell r="P912"/>
          <cell r="Q912"/>
          <cell r="R912"/>
          <cell r="S912"/>
          <cell r="T912"/>
          <cell r="U912"/>
          <cell r="V912"/>
          <cell r="W912"/>
          <cell r="X912"/>
          <cell r="Y912"/>
        </row>
        <row r="913">
          <cell r="B913"/>
          <cell r="C913"/>
          <cell r="D913"/>
          <cell r="E913"/>
          <cell r="F913"/>
          <cell r="G913"/>
          <cell r="H913"/>
          <cell r="I913"/>
          <cell r="J913"/>
          <cell r="K913"/>
          <cell r="L913"/>
          <cell r="M913"/>
          <cell r="N913"/>
          <cell r="O913"/>
          <cell r="P913"/>
          <cell r="Q913"/>
          <cell r="R913"/>
          <cell r="S913"/>
          <cell r="T913"/>
          <cell r="U913"/>
          <cell r="V913"/>
          <cell r="W913"/>
          <cell r="X913"/>
          <cell r="Y913"/>
        </row>
        <row r="914">
          <cell r="B914"/>
          <cell r="C914"/>
          <cell r="D914"/>
          <cell r="E914"/>
          <cell r="F914"/>
          <cell r="G914"/>
          <cell r="H914"/>
          <cell r="I914"/>
          <cell r="J914"/>
          <cell r="K914"/>
          <cell r="L914"/>
          <cell r="M914"/>
          <cell r="N914"/>
          <cell r="O914"/>
          <cell r="P914"/>
          <cell r="Q914"/>
          <cell r="R914"/>
          <cell r="S914"/>
          <cell r="T914"/>
          <cell r="U914"/>
          <cell r="V914"/>
          <cell r="W914"/>
          <cell r="X914"/>
          <cell r="Y914"/>
        </row>
        <row r="915">
          <cell r="B915"/>
          <cell r="C915"/>
          <cell r="D915"/>
          <cell r="E915"/>
          <cell r="F915"/>
          <cell r="G915"/>
          <cell r="H915"/>
          <cell r="I915"/>
          <cell r="J915"/>
          <cell r="K915"/>
          <cell r="L915"/>
          <cell r="M915"/>
          <cell r="N915"/>
          <cell r="O915"/>
          <cell r="P915"/>
          <cell r="Q915"/>
          <cell r="R915"/>
          <cell r="S915"/>
          <cell r="T915"/>
          <cell r="U915"/>
          <cell r="V915"/>
          <cell r="W915"/>
          <cell r="X915"/>
          <cell r="Y915"/>
        </row>
        <row r="916">
          <cell r="B916"/>
          <cell r="C916"/>
          <cell r="D916"/>
          <cell r="E916"/>
          <cell r="F916"/>
          <cell r="G916"/>
          <cell r="H916"/>
          <cell r="I916"/>
          <cell r="J916"/>
          <cell r="K916"/>
          <cell r="L916"/>
          <cell r="M916"/>
          <cell r="N916"/>
          <cell r="O916"/>
          <cell r="P916"/>
          <cell r="Q916"/>
          <cell r="R916"/>
          <cell r="S916"/>
          <cell r="T916"/>
          <cell r="U916"/>
          <cell r="V916"/>
          <cell r="W916"/>
          <cell r="X916"/>
          <cell r="Y916"/>
        </row>
        <row r="917">
          <cell r="B917"/>
          <cell r="C917"/>
          <cell r="D917"/>
          <cell r="E917"/>
          <cell r="F917"/>
          <cell r="G917"/>
          <cell r="H917"/>
          <cell r="I917"/>
          <cell r="J917"/>
          <cell r="K917"/>
          <cell r="L917"/>
          <cell r="M917"/>
          <cell r="N917"/>
          <cell r="O917"/>
          <cell r="P917"/>
          <cell r="Q917"/>
          <cell r="R917"/>
          <cell r="S917"/>
          <cell r="T917"/>
          <cell r="U917"/>
          <cell r="V917"/>
          <cell r="W917"/>
          <cell r="X917"/>
          <cell r="Y917"/>
        </row>
        <row r="918">
          <cell r="B918"/>
          <cell r="C918"/>
          <cell r="D918"/>
          <cell r="E918"/>
          <cell r="F918"/>
          <cell r="G918"/>
          <cell r="H918"/>
          <cell r="I918"/>
          <cell r="J918"/>
          <cell r="K918"/>
          <cell r="L918"/>
          <cell r="M918"/>
          <cell r="N918"/>
          <cell r="O918"/>
          <cell r="P918"/>
          <cell r="Q918"/>
          <cell r="R918"/>
          <cell r="S918"/>
          <cell r="T918"/>
          <cell r="U918"/>
          <cell r="V918"/>
          <cell r="W918"/>
          <cell r="X918"/>
          <cell r="Y918"/>
        </row>
        <row r="919">
          <cell r="B919"/>
          <cell r="C919"/>
          <cell r="D919"/>
          <cell r="E919"/>
          <cell r="F919"/>
          <cell r="G919"/>
          <cell r="H919"/>
          <cell r="I919"/>
          <cell r="J919"/>
          <cell r="K919"/>
          <cell r="L919"/>
          <cell r="M919"/>
          <cell r="N919"/>
          <cell r="O919"/>
          <cell r="P919"/>
          <cell r="Q919"/>
          <cell r="R919"/>
          <cell r="S919"/>
          <cell r="T919"/>
          <cell r="U919"/>
          <cell r="V919"/>
          <cell r="W919"/>
          <cell r="X919"/>
          <cell r="Y919"/>
        </row>
        <row r="920">
          <cell r="B920"/>
          <cell r="C920"/>
          <cell r="D920"/>
          <cell r="E920"/>
          <cell r="F920"/>
          <cell r="G920"/>
          <cell r="H920"/>
          <cell r="I920"/>
          <cell r="J920"/>
          <cell r="K920"/>
          <cell r="L920"/>
          <cell r="M920"/>
          <cell r="N920"/>
          <cell r="O920"/>
          <cell r="P920"/>
          <cell r="Q920"/>
          <cell r="R920"/>
          <cell r="S920"/>
          <cell r="T920"/>
          <cell r="U920"/>
          <cell r="V920"/>
          <cell r="W920"/>
          <cell r="X920"/>
          <cell r="Y920"/>
        </row>
        <row r="921">
          <cell r="B921"/>
          <cell r="C921"/>
          <cell r="D921"/>
          <cell r="E921"/>
          <cell r="F921"/>
          <cell r="G921"/>
          <cell r="H921"/>
          <cell r="I921"/>
          <cell r="J921"/>
          <cell r="K921"/>
          <cell r="L921"/>
          <cell r="M921"/>
          <cell r="N921"/>
          <cell r="O921"/>
          <cell r="P921"/>
          <cell r="Q921"/>
          <cell r="R921"/>
          <cell r="S921"/>
          <cell r="T921"/>
          <cell r="U921"/>
          <cell r="V921"/>
          <cell r="W921"/>
          <cell r="X921"/>
          <cell r="Y921"/>
        </row>
        <row r="922">
          <cell r="B922"/>
          <cell r="C922"/>
          <cell r="D922"/>
          <cell r="E922"/>
          <cell r="F922"/>
          <cell r="G922"/>
          <cell r="H922"/>
          <cell r="I922"/>
          <cell r="J922"/>
          <cell r="K922"/>
          <cell r="L922"/>
          <cell r="M922"/>
          <cell r="N922"/>
          <cell r="O922"/>
          <cell r="P922"/>
          <cell r="Q922"/>
          <cell r="R922"/>
          <cell r="S922"/>
          <cell r="T922"/>
          <cell r="U922"/>
          <cell r="V922"/>
          <cell r="W922"/>
          <cell r="X922"/>
          <cell r="Y922"/>
        </row>
        <row r="923">
          <cell r="B923"/>
          <cell r="C923"/>
          <cell r="D923"/>
          <cell r="E923"/>
          <cell r="F923"/>
          <cell r="G923"/>
          <cell r="H923"/>
          <cell r="I923"/>
          <cell r="J923"/>
          <cell r="K923"/>
          <cell r="L923"/>
          <cell r="M923"/>
          <cell r="N923"/>
          <cell r="O923"/>
          <cell r="P923"/>
          <cell r="Q923"/>
          <cell r="R923"/>
          <cell r="S923"/>
          <cell r="T923"/>
          <cell r="U923"/>
          <cell r="V923"/>
          <cell r="W923"/>
          <cell r="X923"/>
          <cell r="Y923"/>
        </row>
        <row r="924">
          <cell r="B924"/>
          <cell r="C924"/>
          <cell r="D924"/>
          <cell r="E924"/>
          <cell r="F924"/>
          <cell r="G924"/>
          <cell r="H924"/>
          <cell r="I924"/>
          <cell r="J924"/>
          <cell r="K924"/>
          <cell r="L924"/>
          <cell r="M924"/>
          <cell r="N924"/>
          <cell r="O924"/>
          <cell r="P924"/>
          <cell r="Q924"/>
          <cell r="R924"/>
          <cell r="S924"/>
          <cell r="T924"/>
          <cell r="U924"/>
          <cell r="V924"/>
          <cell r="W924"/>
          <cell r="X924"/>
          <cell r="Y924"/>
        </row>
        <row r="925">
          <cell r="B925"/>
          <cell r="C925"/>
          <cell r="D925"/>
          <cell r="E925"/>
          <cell r="F925"/>
          <cell r="G925"/>
          <cell r="H925"/>
          <cell r="I925"/>
          <cell r="J925"/>
          <cell r="K925"/>
          <cell r="L925"/>
          <cell r="M925"/>
          <cell r="N925"/>
          <cell r="O925"/>
          <cell r="P925"/>
          <cell r="Q925"/>
          <cell r="R925"/>
          <cell r="S925"/>
          <cell r="T925"/>
          <cell r="U925"/>
          <cell r="V925"/>
          <cell r="W925"/>
          <cell r="X925"/>
          <cell r="Y925"/>
        </row>
        <row r="926">
          <cell r="B926"/>
          <cell r="C926"/>
          <cell r="D926"/>
          <cell r="E926"/>
          <cell r="F926"/>
          <cell r="G926"/>
          <cell r="H926"/>
          <cell r="I926"/>
          <cell r="J926"/>
          <cell r="K926"/>
          <cell r="L926"/>
          <cell r="M926"/>
          <cell r="N926"/>
          <cell r="O926"/>
          <cell r="P926"/>
          <cell r="Q926"/>
          <cell r="R926"/>
          <cell r="S926"/>
          <cell r="T926"/>
          <cell r="U926"/>
          <cell r="V926"/>
          <cell r="W926"/>
          <cell r="X926"/>
          <cell r="Y926"/>
        </row>
        <row r="927">
          <cell r="B927"/>
          <cell r="C927"/>
          <cell r="D927"/>
          <cell r="E927"/>
          <cell r="F927"/>
          <cell r="G927"/>
          <cell r="H927"/>
          <cell r="I927"/>
          <cell r="J927"/>
          <cell r="K927"/>
          <cell r="L927"/>
          <cell r="M927"/>
          <cell r="N927"/>
          <cell r="O927"/>
          <cell r="P927"/>
          <cell r="Q927"/>
          <cell r="R927"/>
          <cell r="S927"/>
          <cell r="T927"/>
          <cell r="U927"/>
          <cell r="V927"/>
          <cell r="W927"/>
          <cell r="X927"/>
          <cell r="Y927"/>
        </row>
        <row r="928">
          <cell r="B928"/>
          <cell r="C928"/>
          <cell r="D928"/>
          <cell r="E928"/>
          <cell r="F928"/>
          <cell r="G928"/>
          <cell r="H928"/>
          <cell r="I928"/>
          <cell r="J928"/>
          <cell r="K928"/>
          <cell r="L928"/>
          <cell r="M928"/>
          <cell r="N928"/>
          <cell r="O928"/>
          <cell r="P928"/>
          <cell r="Q928"/>
          <cell r="R928"/>
          <cell r="S928"/>
          <cell r="T928"/>
          <cell r="U928"/>
          <cell r="V928"/>
          <cell r="W928"/>
          <cell r="X928"/>
          <cell r="Y928"/>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01"/>
  <sheetViews>
    <sheetView tabSelected="1" zoomScale="85" zoomScaleNormal="85" workbookViewId="0">
      <pane ySplit="5" topLeftCell="A6" activePane="bottomLeft" state="frozen"/>
      <selection pane="bottomLeft" sqref="A1:B3"/>
    </sheetView>
  </sheetViews>
  <sheetFormatPr baseColWidth="10" defaultColWidth="11.42578125" defaultRowHeight="12.75" x14ac:dyDescent="0.25"/>
  <cols>
    <col min="1" max="1" width="15.28515625" style="1" bestFit="1" customWidth="1"/>
    <col min="2" max="2" width="17.140625" style="1" bestFit="1" customWidth="1"/>
    <col min="3" max="3" width="41.5703125" style="1" customWidth="1"/>
    <col min="4" max="4" width="15.28515625" style="1" customWidth="1"/>
    <col min="5" max="5" width="33.7109375" style="1" bestFit="1" customWidth="1"/>
    <col min="6" max="6" width="33.7109375" style="1" customWidth="1"/>
    <col min="7" max="7" width="31.5703125" style="1" bestFit="1" customWidth="1"/>
    <col min="8" max="8" width="16.85546875" style="1" customWidth="1"/>
    <col min="9" max="9" width="16.140625" style="1" customWidth="1"/>
    <col min="10" max="11" width="15.5703125" style="1" customWidth="1"/>
    <col min="12" max="12" width="35" style="1" bestFit="1" customWidth="1"/>
    <col min="13" max="13" width="13.7109375" style="1" customWidth="1"/>
    <col min="14" max="14" width="52.7109375" style="1" bestFit="1" customWidth="1"/>
    <col min="15" max="15" width="30.42578125" style="1" bestFit="1" customWidth="1"/>
    <col min="16" max="16" width="23.85546875" style="1" bestFit="1" customWidth="1"/>
    <col min="17" max="17" width="24.7109375" style="1" customWidth="1"/>
    <col min="18" max="18" width="15.5703125" style="1" customWidth="1"/>
    <col min="19" max="19" width="19.140625" style="1" customWidth="1"/>
    <col min="20" max="20" width="26.7109375" style="1" customWidth="1"/>
    <col min="21" max="22" width="16.7109375" style="2" customWidth="1"/>
    <col min="23" max="23" width="21.28515625" style="2" bestFit="1" customWidth="1"/>
    <col min="24" max="24" width="28" style="2" customWidth="1"/>
    <col min="25" max="25" width="15.7109375" style="2" customWidth="1"/>
    <col min="26" max="26" width="42.7109375" style="2" bestFit="1" customWidth="1"/>
    <col min="27" max="27" width="93.140625" style="2" customWidth="1"/>
    <col min="28" max="33" width="15.7109375" style="2" customWidth="1"/>
    <col min="34" max="34" width="30.7109375" style="1" customWidth="1"/>
    <col min="35" max="16384" width="11.42578125" style="1"/>
  </cols>
  <sheetData>
    <row r="1" spans="1:34" ht="30" customHeight="1" x14ac:dyDescent="0.25">
      <c r="A1" s="57"/>
      <c r="B1" s="58"/>
      <c r="C1" s="58" t="s">
        <v>121</v>
      </c>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63" t="s">
        <v>125</v>
      </c>
      <c r="AG1" s="63"/>
      <c r="AH1" s="22">
        <v>43893</v>
      </c>
    </row>
    <row r="2" spans="1:34" ht="30" customHeight="1" x14ac:dyDescent="0.25">
      <c r="A2" s="59"/>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4" t="s">
        <v>126</v>
      </c>
      <c r="AG2" s="64"/>
      <c r="AH2" s="20" t="s">
        <v>2</v>
      </c>
    </row>
    <row r="3" spans="1:34" ht="15.75" customHeight="1" x14ac:dyDescent="0.25">
      <c r="A3" s="6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5" t="s">
        <v>122</v>
      </c>
      <c r="AG3" s="65"/>
      <c r="AH3" s="66"/>
    </row>
    <row r="4" spans="1:34" s="28" customFormat="1" ht="34.5" customHeight="1" x14ac:dyDescent="0.25">
      <c r="A4" s="29"/>
      <c r="B4" s="56" t="s">
        <v>135</v>
      </c>
      <c r="C4" s="56"/>
      <c r="D4" s="56"/>
      <c r="E4" s="56"/>
      <c r="F4" s="56"/>
      <c r="G4" s="56"/>
      <c r="H4" s="56"/>
      <c r="I4" s="56"/>
      <c r="J4" s="56"/>
      <c r="K4" s="56"/>
      <c r="L4" s="29"/>
      <c r="M4" s="56" t="s">
        <v>135</v>
      </c>
      <c r="N4" s="56"/>
      <c r="O4" s="56"/>
      <c r="P4" s="56"/>
      <c r="Q4" s="56"/>
      <c r="R4" s="56"/>
      <c r="S4" s="56"/>
      <c r="T4" s="56"/>
      <c r="U4" s="56"/>
      <c r="V4" s="56"/>
      <c r="W4" s="29"/>
      <c r="X4" s="56" t="s">
        <v>135</v>
      </c>
      <c r="Y4" s="56"/>
      <c r="Z4" s="56"/>
      <c r="AA4" s="56"/>
      <c r="AB4" s="56"/>
      <c r="AC4" s="56"/>
      <c r="AD4" s="56"/>
      <c r="AE4" s="56"/>
      <c r="AF4" s="56"/>
      <c r="AG4" s="56"/>
      <c r="AH4" s="29"/>
    </row>
    <row r="5" spans="1:34" ht="63.75" x14ac:dyDescent="0.25">
      <c r="A5" s="26" t="s">
        <v>20</v>
      </c>
      <c r="B5" s="27" t="s">
        <v>3</v>
      </c>
      <c r="C5" s="27" t="s">
        <v>11</v>
      </c>
      <c r="D5" s="27" t="s">
        <v>133</v>
      </c>
      <c r="E5" s="27" t="s">
        <v>14</v>
      </c>
      <c r="F5" s="27" t="s">
        <v>134</v>
      </c>
      <c r="G5" s="27" t="s">
        <v>12</v>
      </c>
      <c r="H5" s="27" t="s">
        <v>4</v>
      </c>
      <c r="I5" s="27" t="s">
        <v>15</v>
      </c>
      <c r="J5" s="27" t="s">
        <v>5</v>
      </c>
      <c r="K5" s="27" t="s">
        <v>6</v>
      </c>
      <c r="L5" s="27" t="s">
        <v>7</v>
      </c>
      <c r="M5" s="27" t="s">
        <v>128</v>
      </c>
      <c r="N5" s="27" t="s">
        <v>8</v>
      </c>
      <c r="O5" s="27" t="s">
        <v>129</v>
      </c>
      <c r="P5" s="27" t="s">
        <v>9</v>
      </c>
      <c r="Q5" s="27" t="s">
        <v>130</v>
      </c>
      <c r="R5" s="27" t="s">
        <v>16</v>
      </c>
      <c r="S5" s="27" t="s">
        <v>131</v>
      </c>
      <c r="T5" s="27" t="s">
        <v>132</v>
      </c>
      <c r="U5" s="27" t="s">
        <v>18</v>
      </c>
      <c r="V5" s="27" t="s">
        <v>19</v>
      </c>
      <c r="W5" s="27" t="s">
        <v>10</v>
      </c>
      <c r="X5" s="27" t="s">
        <v>17</v>
      </c>
      <c r="Y5" s="23" t="s">
        <v>79</v>
      </c>
      <c r="Z5" s="23" t="s">
        <v>23</v>
      </c>
      <c r="AA5" s="23" t="s">
        <v>24</v>
      </c>
      <c r="AB5" s="23" t="s">
        <v>77</v>
      </c>
      <c r="AC5" s="23" t="s">
        <v>80</v>
      </c>
      <c r="AD5" s="23" t="s">
        <v>78</v>
      </c>
      <c r="AE5" s="23" t="s">
        <v>81</v>
      </c>
      <c r="AF5" s="23" t="s">
        <v>25</v>
      </c>
      <c r="AG5" s="24" t="s">
        <v>127</v>
      </c>
      <c r="AH5" s="25" t="s">
        <v>13</v>
      </c>
    </row>
    <row r="6" spans="1:34" s="3" customFormat="1" x14ac:dyDescent="0.25">
      <c r="A6" s="11"/>
      <c r="B6" s="12" t="str">
        <f>+IFERROR(VLOOKUP(A6,[1]Directorio!$B$1:$Y$1001,2,FALSE),"")</f>
        <v/>
      </c>
      <c r="C6" s="13" t="str">
        <f>+IFERROR(VLOOKUP(A6,[1]Directorio!$B$1:$Y$1001,3,FALSE),"")</f>
        <v/>
      </c>
      <c r="D6" s="12" t="str">
        <f>+IFERROR(VLOOKUP(A6,[1]Directorio!$B$1:$Y$1001,4,FALSE),"")</f>
        <v/>
      </c>
      <c r="E6" s="12" t="str">
        <f>+IFERROR(VLOOKUP(A6,[1]Directorio!$B$1:$Y$1001,5,FALSE),"")</f>
        <v/>
      </c>
      <c r="F6" s="12" t="str">
        <f>+IFERROR(VLOOKUP(A6,[1]Directorio!$B$1:$Y$1001,6,FALSE),"")</f>
        <v/>
      </c>
      <c r="G6" s="12" t="str">
        <f>+IFERROR(VLOOKUP(A6,[1]Directorio!$B$1:$Y$1001,7,FALSE),"")</f>
        <v/>
      </c>
      <c r="H6" s="12" t="str">
        <f>+IFERROR(VLOOKUP(A6,[1]Directorio!$B$1:$Y$1001,8,FALSE),"")</f>
        <v/>
      </c>
      <c r="I6" s="12" t="str">
        <f>+IFERROR(VLOOKUP(A6,[1]Directorio!$B$1:$Y$1001,9,FALSE),"")</f>
        <v/>
      </c>
      <c r="J6" s="12" t="str">
        <f>+IFERROR(VLOOKUP(A6,[1]Directorio!$B$1:$Y$1001,10,FALSE),"")</f>
        <v/>
      </c>
      <c r="K6" s="12" t="str">
        <f>+IFERROR(VLOOKUP(A6,[1]Directorio!$B$1:$Y$1001,11,FALSE),"")</f>
        <v/>
      </c>
      <c r="L6" s="14" t="str">
        <f>+IFERROR(VLOOKUP(A6,[1]Directorio!$B$1:$Y$1001,12,FALSE),"")</f>
        <v/>
      </c>
      <c r="M6" s="12" t="str">
        <f>+IFERROR(VLOOKUP(A6,[1]Directorio!$B$1:$Y$1001,13,FALSE),"")</f>
        <v/>
      </c>
      <c r="N6" s="12" t="str">
        <f>+IFERROR(VLOOKUP(A6,[1]Directorio!$B$1:$Y$1001,14,FALSE),"")</f>
        <v/>
      </c>
      <c r="O6" s="12" t="str">
        <f>+IFERROR(VLOOKUP(A6,[1]Directorio!$B$1:$Y$1001,15,FALSE),"")</f>
        <v/>
      </c>
      <c r="P6" s="12" t="str">
        <f>+IFERROR(VLOOKUP(A6,[1]Directorio!$B$1:$Y$1001,16,FALSE),"")</f>
        <v/>
      </c>
      <c r="Q6" s="12" t="str">
        <f>+IFERROR(VLOOKUP(A6,[1]Directorio!$B$1:$Y$1001,17,FALSE),"")</f>
        <v/>
      </c>
      <c r="R6" s="12" t="str">
        <f>+IFERROR(VLOOKUP(A6,[1]Directorio!$B$1:$Y$1001,18,FALSE),"")</f>
        <v/>
      </c>
      <c r="S6" s="12" t="str">
        <f>+IFERROR(VLOOKUP(A6,[1]Directorio!$B$1:$Y$1001,19,FALSE),"")</f>
        <v/>
      </c>
      <c r="T6" s="12" t="str">
        <f>+IFERROR(VLOOKUP(A6,[1]Directorio!$B$1:$Y$1001,20,FALSE),"")</f>
        <v/>
      </c>
      <c r="U6" s="15" t="str">
        <f>+IFERROR(VLOOKUP(A6,[1]Directorio!$B$1:$Y$1001,21,FALSE),"")</f>
        <v/>
      </c>
      <c r="V6" s="15" t="str">
        <f>+IFERROR(VLOOKUP(A6,[1]Directorio!$B$1:$Y$1001,22,FALSE),"")</f>
        <v/>
      </c>
      <c r="W6" s="16" t="str">
        <f>+IFERROR(VLOOKUP(A6,[1]Directorio!$B$1:$Y$1001,23,FALSE),"")</f>
        <v/>
      </c>
      <c r="X6" s="15" t="str">
        <f>+IFERROR(VLOOKUP(A6,[1]Directorio!$B$1:$Y$1001,24,FALSE),"")</f>
        <v/>
      </c>
      <c r="Y6" s="10"/>
      <c r="Z6" s="10"/>
      <c r="AA6" s="17"/>
      <c r="AB6" s="18"/>
      <c r="AC6" s="10"/>
      <c r="AD6" s="18"/>
      <c r="AE6" s="10"/>
      <c r="AF6" s="18"/>
      <c r="AG6" s="18"/>
      <c r="AH6" s="19"/>
    </row>
    <row r="7" spans="1:34" x14ac:dyDescent="0.25">
      <c r="A7" s="11"/>
      <c r="B7" s="12" t="str">
        <f>+IFERROR(VLOOKUP(A7,[1]Directorio!$B$1:$Y$1001,2,FALSE),"")</f>
        <v/>
      </c>
      <c r="C7" s="13" t="str">
        <f>+IFERROR(VLOOKUP(A7,[1]Directorio!$B$1:$Y$1001,3,FALSE),"")</f>
        <v/>
      </c>
      <c r="D7" s="12" t="str">
        <f>+IFERROR(VLOOKUP(A7,[1]Directorio!$B$1:$Y$1001,4,FALSE),"")</f>
        <v/>
      </c>
      <c r="E7" s="12" t="str">
        <f>+IFERROR(VLOOKUP(A7,[1]Directorio!$B$1:$Y$1001,5,FALSE),"")</f>
        <v/>
      </c>
      <c r="F7" s="12" t="str">
        <f>+IFERROR(VLOOKUP(A7,[1]Directorio!$B$1:$Y$1001,6,FALSE),"")</f>
        <v/>
      </c>
      <c r="G7" s="12" t="str">
        <f>+IFERROR(VLOOKUP(A7,[1]Directorio!$B$1:$Y$1001,7,FALSE),"")</f>
        <v/>
      </c>
      <c r="H7" s="12" t="str">
        <f>+IFERROR(VLOOKUP(A7,[1]Directorio!$B$1:$Y$1001,8,FALSE),"")</f>
        <v/>
      </c>
      <c r="I7" s="12" t="str">
        <f>+IFERROR(VLOOKUP(A7,[1]Directorio!$B$1:$Y$1001,9,FALSE),"")</f>
        <v/>
      </c>
      <c r="J7" s="12" t="str">
        <f>+IFERROR(VLOOKUP(A7,[1]Directorio!$B$1:$Y$1001,10,FALSE),"")</f>
        <v/>
      </c>
      <c r="K7" s="12" t="str">
        <f>+IFERROR(VLOOKUP(A7,[1]Directorio!$B$1:$Y$1001,11,FALSE),"")</f>
        <v/>
      </c>
      <c r="L7" s="14" t="str">
        <f>+IFERROR(VLOOKUP(A7,[1]Directorio!$B$1:$Y$1001,12,FALSE),"")</f>
        <v/>
      </c>
      <c r="M7" s="12" t="str">
        <f>+IFERROR(VLOOKUP(A7,[1]Directorio!$B$1:$Y$1001,13,FALSE),"")</f>
        <v/>
      </c>
      <c r="N7" s="12" t="str">
        <f>+IFERROR(VLOOKUP(A7,[1]Directorio!$B$1:$Y$1001,14,FALSE),"")</f>
        <v/>
      </c>
      <c r="O7" s="12" t="str">
        <f>+IFERROR(VLOOKUP(A7,[1]Directorio!$B$1:$Y$1001,15,FALSE),"")</f>
        <v/>
      </c>
      <c r="P7" s="12" t="str">
        <f>+IFERROR(VLOOKUP(A7,[1]Directorio!$B$1:$Y$1001,16,FALSE),"")</f>
        <v/>
      </c>
      <c r="Q7" s="12" t="str">
        <f>+IFERROR(VLOOKUP(A7,[1]Directorio!$B$1:$Y$1001,17,FALSE),"")</f>
        <v/>
      </c>
      <c r="R7" s="12" t="str">
        <f>+IFERROR(VLOOKUP(A7,[1]Directorio!$B$1:$Y$1001,18,FALSE),"")</f>
        <v/>
      </c>
      <c r="S7" s="12" t="str">
        <f>+IFERROR(VLOOKUP(A7,[1]Directorio!$B$1:$Y$1001,19,FALSE),"")</f>
        <v/>
      </c>
      <c r="T7" s="12" t="str">
        <f>+IFERROR(VLOOKUP(A7,[1]Directorio!$B$1:$Y$1001,20,FALSE),"")</f>
        <v/>
      </c>
      <c r="U7" s="15" t="str">
        <f>+IFERROR(VLOOKUP(A7,[1]Directorio!$B$1:$Y$1001,21,FALSE),"")</f>
        <v/>
      </c>
      <c r="V7" s="15" t="str">
        <f>+IFERROR(VLOOKUP(A7,[1]Directorio!$B$1:$Y$1001,22,FALSE),"")</f>
        <v/>
      </c>
      <c r="W7" s="16" t="str">
        <f>+IFERROR(VLOOKUP(A7,[1]Directorio!$B$1:$Y$1001,23,FALSE),"")</f>
        <v/>
      </c>
      <c r="X7" s="15" t="str">
        <f>+IFERROR(VLOOKUP(A7,[1]Directorio!$B$1:$Y$1001,24,FALSE),"")</f>
        <v/>
      </c>
      <c r="Y7" s="10"/>
      <c r="Z7" s="10"/>
      <c r="AA7" s="17"/>
      <c r="AB7" s="18"/>
      <c r="AC7" s="10"/>
      <c r="AD7" s="18"/>
      <c r="AE7" s="10"/>
      <c r="AF7" s="18"/>
      <c r="AG7" s="18"/>
      <c r="AH7" s="19"/>
    </row>
    <row r="8" spans="1:34" x14ac:dyDescent="0.25">
      <c r="A8" s="11"/>
      <c r="B8" s="12" t="str">
        <f>+IFERROR(VLOOKUP(A8,[1]Directorio!$B$1:$Y$1001,2,FALSE),"")</f>
        <v/>
      </c>
      <c r="C8" s="13" t="str">
        <f>+IFERROR(VLOOKUP(A8,[1]Directorio!$B$1:$Y$1001,3,FALSE),"")</f>
        <v/>
      </c>
      <c r="D8" s="12" t="str">
        <f>+IFERROR(VLOOKUP(A8,[1]Directorio!$B$1:$Y$1001,4,FALSE),"")</f>
        <v/>
      </c>
      <c r="E8" s="12" t="str">
        <f>+IFERROR(VLOOKUP(A8,[1]Directorio!$B$1:$Y$1001,5,FALSE),"")</f>
        <v/>
      </c>
      <c r="F8" s="12" t="str">
        <f>+IFERROR(VLOOKUP(A8,[1]Directorio!$B$1:$Y$1001,6,FALSE),"")</f>
        <v/>
      </c>
      <c r="G8" s="12" t="str">
        <f>+IFERROR(VLOOKUP(A8,[1]Directorio!$B$1:$Y$1001,7,FALSE),"")</f>
        <v/>
      </c>
      <c r="H8" s="12" t="str">
        <f>+IFERROR(VLOOKUP(A8,[1]Directorio!$B$1:$Y$1001,8,FALSE),"")</f>
        <v/>
      </c>
      <c r="I8" s="12" t="str">
        <f>+IFERROR(VLOOKUP(A8,[1]Directorio!$B$1:$Y$1001,9,FALSE),"")</f>
        <v/>
      </c>
      <c r="J8" s="12" t="str">
        <f>+IFERROR(VLOOKUP(A8,[1]Directorio!$B$1:$Y$1001,10,FALSE),"")</f>
        <v/>
      </c>
      <c r="K8" s="12" t="str">
        <f>+IFERROR(VLOOKUP(A8,[1]Directorio!$B$1:$Y$1001,11,FALSE),"")</f>
        <v/>
      </c>
      <c r="L8" s="14" t="str">
        <f>+IFERROR(VLOOKUP(A8,[1]Directorio!$B$1:$Y$1001,12,FALSE),"")</f>
        <v/>
      </c>
      <c r="M8" s="12" t="str">
        <f>+IFERROR(VLOOKUP(A8,[1]Directorio!$B$1:$Y$1001,13,FALSE),"")</f>
        <v/>
      </c>
      <c r="N8" s="12" t="str">
        <f>+IFERROR(VLOOKUP(A8,[1]Directorio!$B$1:$Y$1001,14,FALSE),"")</f>
        <v/>
      </c>
      <c r="O8" s="12" t="str">
        <f>+IFERROR(VLOOKUP(A8,[1]Directorio!$B$1:$Y$1001,15,FALSE),"")</f>
        <v/>
      </c>
      <c r="P8" s="12" t="str">
        <f>+IFERROR(VLOOKUP(A8,[1]Directorio!$B$1:$Y$1001,16,FALSE),"")</f>
        <v/>
      </c>
      <c r="Q8" s="12" t="str">
        <f>+IFERROR(VLOOKUP(A8,[1]Directorio!$B$1:$Y$1001,17,FALSE),"")</f>
        <v/>
      </c>
      <c r="R8" s="12" t="str">
        <f>+IFERROR(VLOOKUP(A8,[1]Directorio!$B$1:$Y$1001,18,FALSE),"")</f>
        <v/>
      </c>
      <c r="S8" s="12" t="str">
        <f>+IFERROR(VLOOKUP(A8,[1]Directorio!$B$1:$Y$1001,19,FALSE),"")</f>
        <v/>
      </c>
      <c r="T8" s="12" t="str">
        <f>+IFERROR(VLOOKUP(A8,[1]Directorio!$B$1:$Y$1001,20,FALSE),"")</f>
        <v/>
      </c>
      <c r="U8" s="15" t="str">
        <f>+IFERROR(VLOOKUP(A8,[1]Directorio!$B$1:$Y$1001,21,FALSE),"")</f>
        <v/>
      </c>
      <c r="V8" s="15" t="str">
        <f>+IFERROR(VLOOKUP(A8,[1]Directorio!$B$1:$Y$1001,22,FALSE),"")</f>
        <v/>
      </c>
      <c r="W8" s="16" t="str">
        <f>+IFERROR(VLOOKUP(A8,[1]Directorio!$B$1:$Y$1001,23,FALSE),"")</f>
        <v/>
      </c>
      <c r="X8" s="15" t="str">
        <f>+IFERROR(VLOOKUP(A8,[1]Directorio!$B$1:$Y$1001,24,FALSE),"")</f>
        <v/>
      </c>
      <c r="Y8" s="10"/>
      <c r="Z8" s="10"/>
      <c r="AA8" s="17"/>
      <c r="AB8" s="18"/>
      <c r="AC8" s="10"/>
      <c r="AD8" s="18"/>
      <c r="AE8" s="10"/>
      <c r="AF8" s="18"/>
      <c r="AG8" s="18"/>
      <c r="AH8" s="19"/>
    </row>
    <row r="9" spans="1:34" x14ac:dyDescent="0.25">
      <c r="A9" s="11"/>
      <c r="B9" s="12" t="str">
        <f>+IFERROR(VLOOKUP(A9,[1]Directorio!$B$1:$Y$1001,2,FALSE),"")</f>
        <v/>
      </c>
      <c r="C9" s="13" t="str">
        <f>+IFERROR(VLOOKUP(A9,[1]Directorio!$B$1:$Y$1001,3,FALSE),"")</f>
        <v/>
      </c>
      <c r="D9" s="12" t="str">
        <f>+IFERROR(VLOOKUP(A9,[1]Directorio!$B$1:$Y$1001,4,FALSE),"")</f>
        <v/>
      </c>
      <c r="E9" s="12" t="str">
        <f>+IFERROR(VLOOKUP(A9,[1]Directorio!$B$1:$Y$1001,5,FALSE),"")</f>
        <v/>
      </c>
      <c r="F9" s="12" t="str">
        <f>+IFERROR(VLOOKUP(A9,[1]Directorio!$B$1:$Y$1001,6,FALSE),"")</f>
        <v/>
      </c>
      <c r="G9" s="12" t="str">
        <f>+IFERROR(VLOOKUP(A9,[1]Directorio!$B$1:$Y$1001,7,FALSE),"")</f>
        <v/>
      </c>
      <c r="H9" s="12" t="str">
        <f>+IFERROR(VLOOKUP(A9,[1]Directorio!$B$1:$Y$1001,8,FALSE),"")</f>
        <v/>
      </c>
      <c r="I9" s="12" t="str">
        <f>+IFERROR(VLOOKUP(A9,[1]Directorio!$B$1:$Y$1001,9,FALSE),"")</f>
        <v/>
      </c>
      <c r="J9" s="12" t="str">
        <f>+IFERROR(VLOOKUP(A9,[1]Directorio!$B$1:$Y$1001,10,FALSE),"")</f>
        <v/>
      </c>
      <c r="K9" s="12" t="str">
        <f>+IFERROR(VLOOKUP(A9,[1]Directorio!$B$1:$Y$1001,11,FALSE),"")</f>
        <v/>
      </c>
      <c r="L9" s="14" t="str">
        <f>+IFERROR(VLOOKUP(A9,[1]Directorio!$B$1:$Y$1001,12,FALSE),"")</f>
        <v/>
      </c>
      <c r="M9" s="12" t="str">
        <f>+IFERROR(VLOOKUP(A9,[1]Directorio!$B$1:$Y$1001,13,FALSE),"")</f>
        <v/>
      </c>
      <c r="N9" s="12" t="str">
        <f>+IFERROR(VLOOKUP(A9,[1]Directorio!$B$1:$Y$1001,14,FALSE),"")</f>
        <v/>
      </c>
      <c r="O9" s="12" t="str">
        <f>+IFERROR(VLOOKUP(A9,[1]Directorio!$B$1:$Y$1001,15,FALSE),"")</f>
        <v/>
      </c>
      <c r="P9" s="12" t="str">
        <f>+IFERROR(VLOOKUP(A9,[1]Directorio!$B$1:$Y$1001,16,FALSE),"")</f>
        <v/>
      </c>
      <c r="Q9" s="12" t="str">
        <f>+IFERROR(VLOOKUP(A9,[1]Directorio!$B$1:$Y$1001,17,FALSE),"")</f>
        <v/>
      </c>
      <c r="R9" s="12" t="str">
        <f>+IFERROR(VLOOKUP(A9,[1]Directorio!$B$1:$Y$1001,18,FALSE),"")</f>
        <v/>
      </c>
      <c r="S9" s="12" t="str">
        <f>+IFERROR(VLOOKUP(A9,[1]Directorio!$B$1:$Y$1001,19,FALSE),"")</f>
        <v/>
      </c>
      <c r="T9" s="12" t="str">
        <f>+IFERROR(VLOOKUP(A9,[1]Directorio!$B$1:$Y$1001,20,FALSE),"")</f>
        <v/>
      </c>
      <c r="U9" s="15" t="str">
        <f>+IFERROR(VLOOKUP(A9,[1]Directorio!$B$1:$Y$1001,21,FALSE),"")</f>
        <v/>
      </c>
      <c r="V9" s="15" t="str">
        <f>+IFERROR(VLOOKUP(A9,[1]Directorio!$B$1:$Y$1001,22,FALSE),"")</f>
        <v/>
      </c>
      <c r="W9" s="16" t="str">
        <f>+IFERROR(VLOOKUP(A9,[1]Directorio!$B$1:$Y$1001,23,FALSE),"")</f>
        <v/>
      </c>
      <c r="X9" s="15" t="str">
        <f>+IFERROR(VLOOKUP(A9,[1]Directorio!$B$1:$Y$1001,24,FALSE),"")</f>
        <v/>
      </c>
      <c r="Y9" s="10"/>
      <c r="Z9" s="10"/>
      <c r="AA9" s="17"/>
      <c r="AB9" s="18"/>
      <c r="AC9" s="10"/>
      <c r="AD9" s="18"/>
      <c r="AE9" s="10"/>
      <c r="AF9" s="18"/>
      <c r="AG9" s="18"/>
      <c r="AH9" s="19"/>
    </row>
    <row r="10" spans="1:34" x14ac:dyDescent="0.25">
      <c r="A10" s="11"/>
      <c r="B10" s="12" t="str">
        <f>+IFERROR(VLOOKUP(A10,[1]Directorio!$B$1:$Y$1001,2,FALSE),"")</f>
        <v/>
      </c>
      <c r="C10" s="13" t="str">
        <f>+IFERROR(VLOOKUP(A10,[1]Directorio!$B$1:$Y$1001,3,FALSE),"")</f>
        <v/>
      </c>
      <c r="D10" s="12" t="str">
        <f>+IFERROR(VLOOKUP(A10,[1]Directorio!$B$1:$Y$1001,4,FALSE),"")</f>
        <v/>
      </c>
      <c r="E10" s="12" t="str">
        <f>+IFERROR(VLOOKUP(A10,[1]Directorio!$B$1:$Y$1001,5,FALSE),"")</f>
        <v/>
      </c>
      <c r="F10" s="12" t="str">
        <f>+IFERROR(VLOOKUP(A10,[1]Directorio!$B$1:$Y$1001,6,FALSE),"")</f>
        <v/>
      </c>
      <c r="G10" s="12" t="str">
        <f>+IFERROR(VLOOKUP(A10,[1]Directorio!$B$1:$Y$1001,7,FALSE),"")</f>
        <v/>
      </c>
      <c r="H10" s="12" t="str">
        <f>+IFERROR(VLOOKUP(A10,[1]Directorio!$B$1:$Y$1001,8,FALSE),"")</f>
        <v/>
      </c>
      <c r="I10" s="12" t="str">
        <f>+IFERROR(VLOOKUP(A10,[1]Directorio!$B$1:$Y$1001,9,FALSE),"")</f>
        <v/>
      </c>
      <c r="J10" s="12" t="str">
        <f>+IFERROR(VLOOKUP(A10,[1]Directorio!$B$1:$Y$1001,10,FALSE),"")</f>
        <v/>
      </c>
      <c r="K10" s="12" t="str">
        <f>+IFERROR(VLOOKUP(A10,[1]Directorio!$B$1:$Y$1001,11,FALSE),"")</f>
        <v/>
      </c>
      <c r="L10" s="14" t="str">
        <f>+IFERROR(VLOOKUP(A10,[1]Directorio!$B$1:$Y$1001,12,FALSE),"")</f>
        <v/>
      </c>
      <c r="M10" s="12" t="str">
        <f>+IFERROR(VLOOKUP(A10,[1]Directorio!$B$1:$Y$1001,13,FALSE),"")</f>
        <v/>
      </c>
      <c r="N10" s="12" t="str">
        <f>+IFERROR(VLOOKUP(A10,[1]Directorio!$B$1:$Y$1001,14,FALSE),"")</f>
        <v/>
      </c>
      <c r="O10" s="12" t="str">
        <f>+IFERROR(VLOOKUP(A10,[1]Directorio!$B$1:$Y$1001,15,FALSE),"")</f>
        <v/>
      </c>
      <c r="P10" s="12" t="str">
        <f>+IFERROR(VLOOKUP(A10,[1]Directorio!$B$1:$Y$1001,16,FALSE),"")</f>
        <v/>
      </c>
      <c r="Q10" s="12" t="str">
        <f>+IFERROR(VLOOKUP(A10,[1]Directorio!$B$1:$Y$1001,17,FALSE),"")</f>
        <v/>
      </c>
      <c r="R10" s="12" t="str">
        <f>+IFERROR(VLOOKUP(A10,[1]Directorio!$B$1:$Y$1001,18,FALSE),"")</f>
        <v/>
      </c>
      <c r="S10" s="12" t="str">
        <f>+IFERROR(VLOOKUP(A10,[1]Directorio!$B$1:$Y$1001,19,FALSE),"")</f>
        <v/>
      </c>
      <c r="T10" s="12" t="str">
        <f>+IFERROR(VLOOKUP(A10,[1]Directorio!$B$1:$Y$1001,20,FALSE),"")</f>
        <v/>
      </c>
      <c r="U10" s="15" t="str">
        <f>+IFERROR(VLOOKUP(A10,[1]Directorio!$B$1:$Y$1001,21,FALSE),"")</f>
        <v/>
      </c>
      <c r="V10" s="15" t="str">
        <f>+IFERROR(VLOOKUP(A10,[1]Directorio!$B$1:$Y$1001,22,FALSE),"")</f>
        <v/>
      </c>
      <c r="W10" s="16" t="str">
        <f>+IFERROR(VLOOKUP(A10,[1]Directorio!$B$1:$Y$1001,23,FALSE),"")</f>
        <v/>
      </c>
      <c r="X10" s="15" t="str">
        <f>+IFERROR(VLOOKUP(A10,[1]Directorio!$B$1:$Y$1001,24,FALSE),"")</f>
        <v/>
      </c>
      <c r="Y10" s="10"/>
      <c r="Z10" s="10"/>
      <c r="AA10" s="17"/>
      <c r="AB10" s="18"/>
      <c r="AC10" s="10"/>
      <c r="AD10" s="18"/>
      <c r="AE10" s="10"/>
      <c r="AF10" s="18"/>
      <c r="AG10" s="18"/>
      <c r="AH10" s="19"/>
    </row>
    <row r="11" spans="1:34" x14ac:dyDescent="0.25">
      <c r="A11" s="11"/>
      <c r="B11" s="12" t="str">
        <f>+IFERROR(VLOOKUP(A11,[1]Directorio!$B$1:$Y$1001,2,FALSE),"")</f>
        <v/>
      </c>
      <c r="C11" s="13" t="str">
        <f>+IFERROR(VLOOKUP(A11,[1]Directorio!$B$1:$Y$1001,3,FALSE),"")</f>
        <v/>
      </c>
      <c r="D11" s="12" t="str">
        <f>+IFERROR(VLOOKUP(A11,[1]Directorio!$B$1:$Y$1001,4,FALSE),"")</f>
        <v/>
      </c>
      <c r="E11" s="12" t="str">
        <f>+IFERROR(VLOOKUP(A11,[1]Directorio!$B$1:$Y$1001,5,FALSE),"")</f>
        <v/>
      </c>
      <c r="F11" s="12" t="str">
        <f>+IFERROR(VLOOKUP(A11,[1]Directorio!$B$1:$Y$1001,6,FALSE),"")</f>
        <v/>
      </c>
      <c r="G11" s="12" t="str">
        <f>+IFERROR(VLOOKUP(A11,[1]Directorio!$B$1:$Y$1001,7,FALSE),"")</f>
        <v/>
      </c>
      <c r="H11" s="12" t="str">
        <f>+IFERROR(VLOOKUP(A11,[1]Directorio!$B$1:$Y$1001,8,FALSE),"")</f>
        <v/>
      </c>
      <c r="I11" s="12" t="str">
        <f>+IFERROR(VLOOKUP(A11,[1]Directorio!$B$1:$Y$1001,9,FALSE),"")</f>
        <v/>
      </c>
      <c r="J11" s="12" t="str">
        <f>+IFERROR(VLOOKUP(A11,[1]Directorio!$B$1:$Y$1001,10,FALSE),"")</f>
        <v/>
      </c>
      <c r="K11" s="12" t="str">
        <f>+IFERROR(VLOOKUP(A11,[1]Directorio!$B$1:$Y$1001,11,FALSE),"")</f>
        <v/>
      </c>
      <c r="L11" s="14" t="str">
        <f>+IFERROR(VLOOKUP(A11,[1]Directorio!$B$1:$Y$1001,12,FALSE),"")</f>
        <v/>
      </c>
      <c r="M11" s="12" t="str">
        <f>+IFERROR(VLOOKUP(A11,[1]Directorio!$B$1:$Y$1001,13,FALSE),"")</f>
        <v/>
      </c>
      <c r="N11" s="12" t="str">
        <f>+IFERROR(VLOOKUP(A11,[1]Directorio!$B$1:$Y$1001,14,FALSE),"")</f>
        <v/>
      </c>
      <c r="O11" s="12" t="str">
        <f>+IFERROR(VLOOKUP(A11,[1]Directorio!$B$1:$Y$1001,15,FALSE),"")</f>
        <v/>
      </c>
      <c r="P11" s="12" t="str">
        <f>+IFERROR(VLOOKUP(A11,[1]Directorio!$B$1:$Y$1001,16,FALSE),"")</f>
        <v/>
      </c>
      <c r="Q11" s="12" t="str">
        <f>+IFERROR(VLOOKUP(A11,[1]Directorio!$B$1:$Y$1001,17,FALSE),"")</f>
        <v/>
      </c>
      <c r="R11" s="12" t="str">
        <f>+IFERROR(VLOOKUP(A11,[1]Directorio!$B$1:$Y$1001,18,FALSE),"")</f>
        <v/>
      </c>
      <c r="S11" s="12" t="str">
        <f>+IFERROR(VLOOKUP(A11,[1]Directorio!$B$1:$Y$1001,19,FALSE),"")</f>
        <v/>
      </c>
      <c r="T11" s="12" t="str">
        <f>+IFERROR(VLOOKUP(A11,[1]Directorio!$B$1:$Y$1001,20,FALSE),"")</f>
        <v/>
      </c>
      <c r="U11" s="15" t="str">
        <f>+IFERROR(VLOOKUP(A11,[1]Directorio!$B$1:$Y$1001,21,FALSE),"")</f>
        <v/>
      </c>
      <c r="V11" s="15" t="str">
        <f>+IFERROR(VLOOKUP(A11,[1]Directorio!$B$1:$Y$1001,22,FALSE),"")</f>
        <v/>
      </c>
      <c r="W11" s="16" t="str">
        <f>+IFERROR(VLOOKUP(A11,[1]Directorio!$B$1:$Y$1001,23,FALSE),"")</f>
        <v/>
      </c>
      <c r="X11" s="15" t="str">
        <f>+IFERROR(VLOOKUP(A11,[1]Directorio!$B$1:$Y$1001,24,FALSE),"")</f>
        <v/>
      </c>
      <c r="Y11" s="10"/>
      <c r="Z11" s="10"/>
      <c r="AA11" s="17"/>
      <c r="AB11" s="18"/>
      <c r="AC11" s="10"/>
      <c r="AD11" s="18"/>
      <c r="AE11" s="10"/>
      <c r="AF11" s="18"/>
      <c r="AG11" s="18"/>
      <c r="AH11" s="19"/>
    </row>
    <row r="12" spans="1:34" x14ac:dyDescent="0.25">
      <c r="A12" s="11"/>
      <c r="B12" s="12" t="str">
        <f>+IFERROR(VLOOKUP(A12,[1]Directorio!$B$1:$Y$1001,2,FALSE),"")</f>
        <v/>
      </c>
      <c r="C12" s="13" t="str">
        <f>+IFERROR(VLOOKUP(A12,[1]Directorio!$B$1:$Y$1001,3,FALSE),"")</f>
        <v/>
      </c>
      <c r="D12" s="12" t="str">
        <f>+IFERROR(VLOOKUP(A12,[1]Directorio!$B$1:$Y$1001,4,FALSE),"")</f>
        <v/>
      </c>
      <c r="E12" s="12" t="str">
        <f>+IFERROR(VLOOKUP(A12,[1]Directorio!$B$1:$Y$1001,5,FALSE),"")</f>
        <v/>
      </c>
      <c r="F12" s="12" t="str">
        <f>+IFERROR(VLOOKUP(A12,[1]Directorio!$B$1:$Y$1001,6,FALSE),"")</f>
        <v/>
      </c>
      <c r="G12" s="12" t="str">
        <f>+IFERROR(VLOOKUP(A12,[1]Directorio!$B$1:$Y$1001,7,FALSE),"")</f>
        <v/>
      </c>
      <c r="H12" s="12" t="str">
        <f>+IFERROR(VLOOKUP(A12,[1]Directorio!$B$1:$Y$1001,8,FALSE),"")</f>
        <v/>
      </c>
      <c r="I12" s="12" t="str">
        <f>+IFERROR(VLOOKUP(A12,[1]Directorio!$B$1:$Y$1001,9,FALSE),"")</f>
        <v/>
      </c>
      <c r="J12" s="12" t="str">
        <f>+IFERROR(VLOOKUP(A12,[1]Directorio!$B$1:$Y$1001,10,FALSE),"")</f>
        <v/>
      </c>
      <c r="K12" s="12" t="str">
        <f>+IFERROR(VLOOKUP(A12,[1]Directorio!$B$1:$Y$1001,11,FALSE),"")</f>
        <v/>
      </c>
      <c r="L12" s="14" t="str">
        <f>+IFERROR(VLOOKUP(A12,[1]Directorio!$B$1:$Y$1001,12,FALSE),"")</f>
        <v/>
      </c>
      <c r="M12" s="12" t="str">
        <f>+IFERROR(VLOOKUP(A12,[1]Directorio!$B$1:$Y$1001,13,FALSE),"")</f>
        <v/>
      </c>
      <c r="N12" s="12" t="str">
        <f>+IFERROR(VLOOKUP(A12,[1]Directorio!$B$1:$Y$1001,14,FALSE),"")</f>
        <v/>
      </c>
      <c r="O12" s="12" t="str">
        <f>+IFERROR(VLOOKUP(A12,[1]Directorio!$B$1:$Y$1001,15,FALSE),"")</f>
        <v/>
      </c>
      <c r="P12" s="12" t="str">
        <f>+IFERROR(VLOOKUP(A12,[1]Directorio!$B$1:$Y$1001,16,FALSE),"")</f>
        <v/>
      </c>
      <c r="Q12" s="12" t="str">
        <f>+IFERROR(VLOOKUP(A12,[1]Directorio!$B$1:$Y$1001,17,FALSE),"")</f>
        <v/>
      </c>
      <c r="R12" s="12" t="str">
        <f>+IFERROR(VLOOKUP(A12,[1]Directorio!$B$1:$Y$1001,18,FALSE),"")</f>
        <v/>
      </c>
      <c r="S12" s="12" t="str">
        <f>+IFERROR(VLOOKUP(A12,[1]Directorio!$B$1:$Y$1001,19,FALSE),"")</f>
        <v/>
      </c>
      <c r="T12" s="12" t="str">
        <f>+IFERROR(VLOOKUP(A12,[1]Directorio!$B$1:$Y$1001,20,FALSE),"")</f>
        <v/>
      </c>
      <c r="U12" s="15" t="str">
        <f>+IFERROR(VLOOKUP(A12,[1]Directorio!$B$1:$Y$1001,21,FALSE),"")</f>
        <v/>
      </c>
      <c r="V12" s="15" t="str">
        <f>+IFERROR(VLOOKUP(A12,[1]Directorio!$B$1:$Y$1001,22,FALSE),"")</f>
        <v/>
      </c>
      <c r="W12" s="16" t="str">
        <f>+IFERROR(VLOOKUP(A12,[1]Directorio!$B$1:$Y$1001,23,FALSE),"")</f>
        <v/>
      </c>
      <c r="X12" s="15" t="str">
        <f>+IFERROR(VLOOKUP(A12,[1]Directorio!$B$1:$Y$1001,24,FALSE),"")</f>
        <v/>
      </c>
      <c r="Y12" s="10"/>
      <c r="Z12" s="10"/>
      <c r="AA12" s="17"/>
      <c r="AB12" s="18"/>
      <c r="AC12" s="10"/>
      <c r="AD12" s="18"/>
      <c r="AE12" s="10"/>
      <c r="AF12" s="18"/>
      <c r="AG12" s="18"/>
      <c r="AH12" s="19"/>
    </row>
    <row r="13" spans="1:34" x14ac:dyDescent="0.25">
      <c r="A13" s="11"/>
      <c r="B13" s="12" t="str">
        <f>+IFERROR(VLOOKUP(A13,[1]Directorio!$B$1:$Y$1001,2,FALSE),"")</f>
        <v/>
      </c>
      <c r="C13" s="13" t="str">
        <f>+IFERROR(VLOOKUP(A13,[1]Directorio!$B$1:$Y$1001,3,FALSE),"")</f>
        <v/>
      </c>
      <c r="D13" s="12" t="str">
        <f>+IFERROR(VLOOKUP(A13,[1]Directorio!$B$1:$Y$1001,4,FALSE),"")</f>
        <v/>
      </c>
      <c r="E13" s="12" t="str">
        <f>+IFERROR(VLOOKUP(A13,[1]Directorio!$B$1:$Y$1001,5,FALSE),"")</f>
        <v/>
      </c>
      <c r="F13" s="12" t="str">
        <f>+IFERROR(VLOOKUP(A13,[1]Directorio!$B$1:$Y$1001,6,FALSE),"")</f>
        <v/>
      </c>
      <c r="G13" s="12" t="str">
        <f>+IFERROR(VLOOKUP(A13,[1]Directorio!$B$1:$Y$1001,7,FALSE),"")</f>
        <v/>
      </c>
      <c r="H13" s="12" t="str">
        <f>+IFERROR(VLOOKUP(A13,[1]Directorio!$B$1:$Y$1001,8,FALSE),"")</f>
        <v/>
      </c>
      <c r="I13" s="12" t="str">
        <f>+IFERROR(VLOOKUP(A13,[1]Directorio!$B$1:$Y$1001,9,FALSE),"")</f>
        <v/>
      </c>
      <c r="J13" s="12" t="str">
        <f>+IFERROR(VLOOKUP(A13,[1]Directorio!$B$1:$Y$1001,10,FALSE),"")</f>
        <v/>
      </c>
      <c r="K13" s="12" t="str">
        <f>+IFERROR(VLOOKUP(A13,[1]Directorio!$B$1:$Y$1001,11,FALSE),"")</f>
        <v/>
      </c>
      <c r="L13" s="14" t="str">
        <f>+IFERROR(VLOOKUP(A13,[1]Directorio!$B$1:$Y$1001,12,FALSE),"")</f>
        <v/>
      </c>
      <c r="M13" s="12" t="str">
        <f>+IFERROR(VLOOKUP(A13,[1]Directorio!$B$1:$Y$1001,13,FALSE),"")</f>
        <v/>
      </c>
      <c r="N13" s="12" t="str">
        <f>+IFERROR(VLOOKUP(A13,[1]Directorio!$B$1:$Y$1001,14,FALSE),"")</f>
        <v/>
      </c>
      <c r="O13" s="12" t="str">
        <f>+IFERROR(VLOOKUP(A13,[1]Directorio!$B$1:$Y$1001,15,FALSE),"")</f>
        <v/>
      </c>
      <c r="P13" s="12" t="str">
        <f>+IFERROR(VLOOKUP(A13,[1]Directorio!$B$1:$Y$1001,16,FALSE),"")</f>
        <v/>
      </c>
      <c r="Q13" s="12" t="str">
        <f>+IFERROR(VLOOKUP(A13,[1]Directorio!$B$1:$Y$1001,17,FALSE),"")</f>
        <v/>
      </c>
      <c r="R13" s="12" t="str">
        <f>+IFERROR(VLOOKUP(A13,[1]Directorio!$B$1:$Y$1001,18,FALSE),"")</f>
        <v/>
      </c>
      <c r="S13" s="12" t="str">
        <f>+IFERROR(VLOOKUP(A13,[1]Directorio!$B$1:$Y$1001,19,FALSE),"")</f>
        <v/>
      </c>
      <c r="T13" s="12" t="str">
        <f>+IFERROR(VLOOKUP(A13,[1]Directorio!$B$1:$Y$1001,20,FALSE),"")</f>
        <v/>
      </c>
      <c r="U13" s="15" t="str">
        <f>+IFERROR(VLOOKUP(A13,[1]Directorio!$B$1:$Y$1001,21,FALSE),"")</f>
        <v/>
      </c>
      <c r="V13" s="15" t="str">
        <f>+IFERROR(VLOOKUP(A13,[1]Directorio!$B$1:$Y$1001,22,FALSE),"")</f>
        <v/>
      </c>
      <c r="W13" s="16" t="str">
        <f>+IFERROR(VLOOKUP(A13,[1]Directorio!$B$1:$Y$1001,23,FALSE),"")</f>
        <v/>
      </c>
      <c r="X13" s="15" t="str">
        <f>+IFERROR(VLOOKUP(A13,[1]Directorio!$B$1:$Y$1001,24,FALSE),"")</f>
        <v/>
      </c>
      <c r="Y13" s="10"/>
      <c r="Z13" s="10"/>
      <c r="AA13" s="17"/>
      <c r="AB13" s="18"/>
      <c r="AC13" s="10"/>
      <c r="AD13" s="18"/>
      <c r="AE13" s="10"/>
      <c r="AF13" s="18"/>
      <c r="AG13" s="18"/>
      <c r="AH13" s="19"/>
    </row>
    <row r="14" spans="1:34" x14ac:dyDescent="0.25">
      <c r="A14" s="11"/>
      <c r="B14" s="12" t="str">
        <f>+IFERROR(VLOOKUP(A14,[1]Directorio!$B$1:$Y$1001,2,FALSE),"")</f>
        <v/>
      </c>
      <c r="C14" s="13" t="str">
        <f>+IFERROR(VLOOKUP(A14,[1]Directorio!$B$1:$Y$1001,3,FALSE),"")</f>
        <v/>
      </c>
      <c r="D14" s="12" t="str">
        <f>+IFERROR(VLOOKUP(A14,[1]Directorio!$B$1:$Y$1001,4,FALSE),"")</f>
        <v/>
      </c>
      <c r="E14" s="12" t="str">
        <f>+IFERROR(VLOOKUP(A14,[1]Directorio!$B$1:$Y$1001,5,FALSE),"")</f>
        <v/>
      </c>
      <c r="F14" s="12" t="str">
        <f>+IFERROR(VLOOKUP(A14,[1]Directorio!$B$1:$Y$1001,6,FALSE),"")</f>
        <v/>
      </c>
      <c r="G14" s="12" t="str">
        <f>+IFERROR(VLOOKUP(A14,[1]Directorio!$B$1:$Y$1001,7,FALSE),"")</f>
        <v/>
      </c>
      <c r="H14" s="12" t="str">
        <f>+IFERROR(VLOOKUP(A14,[1]Directorio!$B$1:$Y$1001,8,FALSE),"")</f>
        <v/>
      </c>
      <c r="I14" s="12" t="str">
        <f>+IFERROR(VLOOKUP(A14,[1]Directorio!$B$1:$Y$1001,9,FALSE),"")</f>
        <v/>
      </c>
      <c r="J14" s="12" t="str">
        <f>+IFERROR(VLOOKUP(A14,[1]Directorio!$B$1:$Y$1001,10,FALSE),"")</f>
        <v/>
      </c>
      <c r="K14" s="12" t="str">
        <f>+IFERROR(VLOOKUP(A14,[1]Directorio!$B$1:$Y$1001,11,FALSE),"")</f>
        <v/>
      </c>
      <c r="L14" s="14" t="str">
        <f>+IFERROR(VLOOKUP(A14,[1]Directorio!$B$1:$Y$1001,12,FALSE),"")</f>
        <v/>
      </c>
      <c r="M14" s="12" t="str">
        <f>+IFERROR(VLOOKUP(A14,[1]Directorio!$B$1:$Y$1001,13,FALSE),"")</f>
        <v/>
      </c>
      <c r="N14" s="12" t="str">
        <f>+IFERROR(VLOOKUP(A14,[1]Directorio!$B$1:$Y$1001,14,FALSE),"")</f>
        <v/>
      </c>
      <c r="O14" s="12" t="str">
        <f>+IFERROR(VLOOKUP(A14,[1]Directorio!$B$1:$Y$1001,15,FALSE),"")</f>
        <v/>
      </c>
      <c r="P14" s="12" t="str">
        <f>+IFERROR(VLOOKUP(A14,[1]Directorio!$B$1:$Y$1001,16,FALSE),"")</f>
        <v/>
      </c>
      <c r="Q14" s="12" t="str">
        <f>+IFERROR(VLOOKUP(A14,[1]Directorio!$B$1:$Y$1001,17,FALSE),"")</f>
        <v/>
      </c>
      <c r="R14" s="12" t="str">
        <f>+IFERROR(VLOOKUP(A14,[1]Directorio!$B$1:$Y$1001,18,FALSE),"")</f>
        <v/>
      </c>
      <c r="S14" s="12" t="str">
        <f>+IFERROR(VLOOKUP(A14,[1]Directorio!$B$1:$Y$1001,19,FALSE),"")</f>
        <v/>
      </c>
      <c r="T14" s="12" t="str">
        <f>+IFERROR(VLOOKUP(A14,[1]Directorio!$B$1:$Y$1001,20,FALSE),"")</f>
        <v/>
      </c>
      <c r="U14" s="15" t="str">
        <f>+IFERROR(VLOOKUP(A14,[1]Directorio!$B$1:$Y$1001,21,FALSE),"")</f>
        <v/>
      </c>
      <c r="V14" s="15" t="str">
        <f>+IFERROR(VLOOKUP(A14,[1]Directorio!$B$1:$Y$1001,22,FALSE),"")</f>
        <v/>
      </c>
      <c r="W14" s="16" t="str">
        <f>+IFERROR(VLOOKUP(A14,[1]Directorio!$B$1:$Y$1001,23,FALSE),"")</f>
        <v/>
      </c>
      <c r="X14" s="15" t="str">
        <f>+IFERROR(VLOOKUP(A14,[1]Directorio!$B$1:$Y$1001,24,FALSE),"")</f>
        <v/>
      </c>
      <c r="Y14" s="10"/>
      <c r="Z14" s="10"/>
      <c r="AA14" s="17"/>
      <c r="AB14" s="18"/>
      <c r="AC14" s="10"/>
      <c r="AD14" s="18"/>
      <c r="AE14" s="10"/>
      <c r="AF14" s="18"/>
      <c r="AG14" s="18"/>
      <c r="AH14" s="19"/>
    </row>
    <row r="15" spans="1:34" x14ac:dyDescent="0.25">
      <c r="A15" s="11"/>
      <c r="B15" s="12" t="str">
        <f>+IFERROR(VLOOKUP(A15,[1]Directorio!$B$1:$Y$1001,2,FALSE),"")</f>
        <v/>
      </c>
      <c r="C15" s="13" t="str">
        <f>+IFERROR(VLOOKUP(A15,[1]Directorio!$B$1:$Y$1001,3,FALSE),"")</f>
        <v/>
      </c>
      <c r="D15" s="12" t="str">
        <f>+IFERROR(VLOOKUP(A15,[1]Directorio!$B$1:$Y$1001,4,FALSE),"")</f>
        <v/>
      </c>
      <c r="E15" s="12" t="str">
        <f>+IFERROR(VLOOKUP(A15,[1]Directorio!$B$1:$Y$1001,5,FALSE),"")</f>
        <v/>
      </c>
      <c r="F15" s="12" t="str">
        <f>+IFERROR(VLOOKUP(A15,[1]Directorio!$B$1:$Y$1001,6,FALSE),"")</f>
        <v/>
      </c>
      <c r="G15" s="12" t="str">
        <f>+IFERROR(VLOOKUP(A15,[1]Directorio!$B$1:$Y$1001,7,FALSE),"")</f>
        <v/>
      </c>
      <c r="H15" s="12" t="str">
        <f>+IFERROR(VLOOKUP(A15,[1]Directorio!$B$1:$Y$1001,8,FALSE),"")</f>
        <v/>
      </c>
      <c r="I15" s="12" t="str">
        <f>+IFERROR(VLOOKUP(A15,[1]Directorio!$B$1:$Y$1001,9,FALSE),"")</f>
        <v/>
      </c>
      <c r="J15" s="12" t="str">
        <f>+IFERROR(VLOOKUP(A15,[1]Directorio!$B$1:$Y$1001,10,FALSE),"")</f>
        <v/>
      </c>
      <c r="K15" s="12" t="str">
        <f>+IFERROR(VLOOKUP(A15,[1]Directorio!$B$1:$Y$1001,11,FALSE),"")</f>
        <v/>
      </c>
      <c r="L15" s="14" t="str">
        <f>+IFERROR(VLOOKUP(A15,[1]Directorio!$B$1:$Y$1001,12,FALSE),"")</f>
        <v/>
      </c>
      <c r="M15" s="12" t="str">
        <f>+IFERROR(VLOOKUP(A15,[1]Directorio!$B$1:$Y$1001,13,FALSE),"")</f>
        <v/>
      </c>
      <c r="N15" s="12" t="str">
        <f>+IFERROR(VLOOKUP(A15,[1]Directorio!$B$1:$Y$1001,14,FALSE),"")</f>
        <v/>
      </c>
      <c r="O15" s="12" t="str">
        <f>+IFERROR(VLOOKUP(A15,[1]Directorio!$B$1:$Y$1001,15,FALSE),"")</f>
        <v/>
      </c>
      <c r="P15" s="12" t="str">
        <f>+IFERROR(VLOOKUP(A15,[1]Directorio!$B$1:$Y$1001,16,FALSE),"")</f>
        <v/>
      </c>
      <c r="Q15" s="12" t="str">
        <f>+IFERROR(VLOOKUP(A15,[1]Directorio!$B$1:$Y$1001,17,FALSE),"")</f>
        <v/>
      </c>
      <c r="R15" s="12" t="str">
        <f>+IFERROR(VLOOKUP(A15,[1]Directorio!$B$1:$Y$1001,18,FALSE),"")</f>
        <v/>
      </c>
      <c r="S15" s="12" t="str">
        <f>+IFERROR(VLOOKUP(A15,[1]Directorio!$B$1:$Y$1001,19,FALSE),"")</f>
        <v/>
      </c>
      <c r="T15" s="12" t="str">
        <f>+IFERROR(VLOOKUP(A15,[1]Directorio!$B$1:$Y$1001,20,FALSE),"")</f>
        <v/>
      </c>
      <c r="U15" s="15" t="str">
        <f>+IFERROR(VLOOKUP(A15,[1]Directorio!$B$1:$Y$1001,21,FALSE),"")</f>
        <v/>
      </c>
      <c r="V15" s="15" t="str">
        <f>+IFERROR(VLOOKUP(A15,[1]Directorio!$B$1:$Y$1001,22,FALSE),"")</f>
        <v/>
      </c>
      <c r="W15" s="16" t="str">
        <f>+IFERROR(VLOOKUP(A15,[1]Directorio!$B$1:$Y$1001,23,FALSE),"")</f>
        <v/>
      </c>
      <c r="X15" s="15" t="str">
        <f>+IFERROR(VLOOKUP(A15,[1]Directorio!$B$1:$Y$1001,24,FALSE),"")</f>
        <v/>
      </c>
      <c r="Y15" s="10"/>
      <c r="Z15" s="10"/>
      <c r="AA15" s="17"/>
      <c r="AB15" s="18"/>
      <c r="AC15" s="10"/>
      <c r="AD15" s="18"/>
      <c r="AE15" s="10"/>
      <c r="AF15" s="18"/>
      <c r="AG15" s="18"/>
      <c r="AH15" s="19"/>
    </row>
    <row r="16" spans="1:34" x14ac:dyDescent="0.25">
      <c r="A16" s="11"/>
      <c r="B16" s="12" t="str">
        <f>+IFERROR(VLOOKUP(A16,[1]Directorio!$B$1:$Y$1001,2,FALSE),"")</f>
        <v/>
      </c>
      <c r="C16" s="13" t="str">
        <f>+IFERROR(VLOOKUP(A16,[1]Directorio!$B$1:$Y$1001,3,FALSE),"")</f>
        <v/>
      </c>
      <c r="D16" s="12" t="str">
        <f>+IFERROR(VLOOKUP(A16,[1]Directorio!$B$1:$Y$1001,4,FALSE),"")</f>
        <v/>
      </c>
      <c r="E16" s="12" t="str">
        <f>+IFERROR(VLOOKUP(A16,[1]Directorio!$B$1:$Y$1001,5,FALSE),"")</f>
        <v/>
      </c>
      <c r="F16" s="12" t="str">
        <f>+IFERROR(VLOOKUP(A16,[1]Directorio!$B$1:$Y$1001,6,FALSE),"")</f>
        <v/>
      </c>
      <c r="G16" s="12" t="str">
        <f>+IFERROR(VLOOKUP(A16,[1]Directorio!$B$1:$Y$1001,7,FALSE),"")</f>
        <v/>
      </c>
      <c r="H16" s="12" t="str">
        <f>+IFERROR(VLOOKUP(A16,[1]Directorio!$B$1:$Y$1001,8,FALSE),"")</f>
        <v/>
      </c>
      <c r="I16" s="12" t="str">
        <f>+IFERROR(VLOOKUP(A16,[1]Directorio!$B$1:$Y$1001,9,FALSE),"")</f>
        <v/>
      </c>
      <c r="J16" s="12" t="str">
        <f>+IFERROR(VLOOKUP(A16,[1]Directorio!$B$1:$Y$1001,10,FALSE),"")</f>
        <v/>
      </c>
      <c r="K16" s="12" t="str">
        <f>+IFERROR(VLOOKUP(A16,[1]Directorio!$B$1:$Y$1001,11,FALSE),"")</f>
        <v/>
      </c>
      <c r="L16" s="14" t="str">
        <f>+IFERROR(VLOOKUP(A16,[1]Directorio!$B$1:$Y$1001,12,FALSE),"")</f>
        <v/>
      </c>
      <c r="M16" s="12" t="str">
        <f>+IFERROR(VLOOKUP(A16,[1]Directorio!$B$1:$Y$1001,13,FALSE),"")</f>
        <v/>
      </c>
      <c r="N16" s="12" t="str">
        <f>+IFERROR(VLOOKUP(A16,[1]Directorio!$B$1:$Y$1001,14,FALSE),"")</f>
        <v/>
      </c>
      <c r="O16" s="12" t="str">
        <f>+IFERROR(VLOOKUP(A16,[1]Directorio!$B$1:$Y$1001,15,FALSE),"")</f>
        <v/>
      </c>
      <c r="P16" s="12" t="str">
        <f>+IFERROR(VLOOKUP(A16,[1]Directorio!$B$1:$Y$1001,16,FALSE),"")</f>
        <v/>
      </c>
      <c r="Q16" s="12" t="str">
        <f>+IFERROR(VLOOKUP(A16,[1]Directorio!$B$1:$Y$1001,17,FALSE),"")</f>
        <v/>
      </c>
      <c r="R16" s="12" t="str">
        <f>+IFERROR(VLOOKUP(A16,[1]Directorio!$B$1:$Y$1001,18,FALSE),"")</f>
        <v/>
      </c>
      <c r="S16" s="12" t="str">
        <f>+IFERROR(VLOOKUP(A16,[1]Directorio!$B$1:$Y$1001,19,FALSE),"")</f>
        <v/>
      </c>
      <c r="T16" s="12" t="str">
        <f>+IFERROR(VLOOKUP(A16,[1]Directorio!$B$1:$Y$1001,20,FALSE),"")</f>
        <v/>
      </c>
      <c r="U16" s="15" t="str">
        <f>+IFERROR(VLOOKUP(A16,[1]Directorio!$B$1:$Y$1001,21,FALSE),"")</f>
        <v/>
      </c>
      <c r="V16" s="15" t="str">
        <f>+IFERROR(VLOOKUP(A16,[1]Directorio!$B$1:$Y$1001,22,FALSE),"")</f>
        <v/>
      </c>
      <c r="W16" s="16" t="str">
        <f>+IFERROR(VLOOKUP(A16,[1]Directorio!$B$1:$Y$1001,23,FALSE),"")</f>
        <v/>
      </c>
      <c r="X16" s="15" t="str">
        <f>+IFERROR(VLOOKUP(A16,[1]Directorio!$B$1:$Y$1001,24,FALSE),"")</f>
        <v/>
      </c>
      <c r="Y16" s="10"/>
      <c r="Z16" s="10"/>
      <c r="AA16" s="17"/>
      <c r="AB16" s="18"/>
      <c r="AC16" s="10"/>
      <c r="AD16" s="18"/>
      <c r="AE16" s="10"/>
      <c r="AF16" s="18"/>
      <c r="AG16" s="18"/>
      <c r="AH16" s="19"/>
    </row>
    <row r="17" spans="1:34" x14ac:dyDescent="0.25">
      <c r="A17" s="11"/>
      <c r="B17" s="12" t="str">
        <f>+IFERROR(VLOOKUP(A17,[1]Directorio!$B$1:$Y$1001,2,FALSE),"")</f>
        <v/>
      </c>
      <c r="C17" s="13" t="str">
        <f>+IFERROR(VLOOKUP(A17,[1]Directorio!$B$1:$Y$1001,3,FALSE),"")</f>
        <v/>
      </c>
      <c r="D17" s="12" t="str">
        <f>+IFERROR(VLOOKUP(A17,[1]Directorio!$B$1:$Y$1001,4,FALSE),"")</f>
        <v/>
      </c>
      <c r="E17" s="12" t="str">
        <f>+IFERROR(VLOOKUP(A17,[1]Directorio!$B$1:$Y$1001,5,FALSE),"")</f>
        <v/>
      </c>
      <c r="F17" s="12" t="str">
        <f>+IFERROR(VLOOKUP(A17,[1]Directorio!$B$1:$Y$1001,6,FALSE),"")</f>
        <v/>
      </c>
      <c r="G17" s="12" t="str">
        <f>+IFERROR(VLOOKUP(A17,[1]Directorio!$B$1:$Y$1001,7,FALSE),"")</f>
        <v/>
      </c>
      <c r="H17" s="12" t="str">
        <f>+IFERROR(VLOOKUP(A17,[1]Directorio!$B$1:$Y$1001,8,FALSE),"")</f>
        <v/>
      </c>
      <c r="I17" s="12" t="str">
        <f>+IFERROR(VLOOKUP(A17,[1]Directorio!$B$1:$Y$1001,9,FALSE),"")</f>
        <v/>
      </c>
      <c r="J17" s="12" t="str">
        <f>+IFERROR(VLOOKUP(A17,[1]Directorio!$B$1:$Y$1001,10,FALSE),"")</f>
        <v/>
      </c>
      <c r="K17" s="12" t="str">
        <f>+IFERROR(VLOOKUP(A17,[1]Directorio!$B$1:$Y$1001,11,FALSE),"")</f>
        <v/>
      </c>
      <c r="L17" s="14" t="str">
        <f>+IFERROR(VLOOKUP(A17,[1]Directorio!$B$1:$Y$1001,12,FALSE),"")</f>
        <v/>
      </c>
      <c r="M17" s="12" t="str">
        <f>+IFERROR(VLOOKUP(A17,[1]Directorio!$B$1:$Y$1001,13,FALSE),"")</f>
        <v/>
      </c>
      <c r="N17" s="12" t="str">
        <f>+IFERROR(VLOOKUP(A17,[1]Directorio!$B$1:$Y$1001,14,FALSE),"")</f>
        <v/>
      </c>
      <c r="O17" s="12" t="str">
        <f>+IFERROR(VLOOKUP(A17,[1]Directorio!$B$1:$Y$1001,15,FALSE),"")</f>
        <v/>
      </c>
      <c r="P17" s="12" t="str">
        <f>+IFERROR(VLOOKUP(A17,[1]Directorio!$B$1:$Y$1001,16,FALSE),"")</f>
        <v/>
      </c>
      <c r="Q17" s="12" t="str">
        <f>+IFERROR(VLOOKUP(A17,[1]Directorio!$B$1:$Y$1001,17,FALSE),"")</f>
        <v/>
      </c>
      <c r="R17" s="12" t="str">
        <f>+IFERROR(VLOOKUP(A17,[1]Directorio!$B$1:$Y$1001,18,FALSE),"")</f>
        <v/>
      </c>
      <c r="S17" s="12" t="str">
        <f>+IFERROR(VLOOKUP(A17,[1]Directorio!$B$1:$Y$1001,19,FALSE),"")</f>
        <v/>
      </c>
      <c r="T17" s="12" t="str">
        <f>+IFERROR(VLOOKUP(A17,[1]Directorio!$B$1:$Y$1001,20,FALSE),"")</f>
        <v/>
      </c>
      <c r="U17" s="15" t="str">
        <f>+IFERROR(VLOOKUP(A17,[1]Directorio!$B$1:$Y$1001,21,FALSE),"")</f>
        <v/>
      </c>
      <c r="V17" s="15" t="str">
        <f>+IFERROR(VLOOKUP(A17,[1]Directorio!$B$1:$Y$1001,22,FALSE),"")</f>
        <v/>
      </c>
      <c r="W17" s="16" t="str">
        <f>+IFERROR(VLOOKUP(A17,[1]Directorio!$B$1:$Y$1001,23,FALSE),"")</f>
        <v/>
      </c>
      <c r="X17" s="15" t="str">
        <f>+IFERROR(VLOOKUP(A17,[1]Directorio!$B$1:$Y$1001,24,FALSE),"")</f>
        <v/>
      </c>
      <c r="Y17" s="10"/>
      <c r="Z17" s="10"/>
      <c r="AA17" s="17"/>
      <c r="AB17" s="18"/>
      <c r="AC17" s="10"/>
      <c r="AD17" s="18"/>
      <c r="AE17" s="10"/>
      <c r="AF17" s="18"/>
      <c r="AG17" s="18"/>
      <c r="AH17" s="19"/>
    </row>
    <row r="18" spans="1:34" x14ac:dyDescent="0.25">
      <c r="A18" s="11"/>
      <c r="B18" s="12" t="str">
        <f>+IFERROR(VLOOKUP(A18,[1]Directorio!$B$1:$Y$1001,2,FALSE),"")</f>
        <v/>
      </c>
      <c r="C18" s="13" t="str">
        <f>+IFERROR(VLOOKUP(A18,[1]Directorio!$B$1:$Y$1001,3,FALSE),"")</f>
        <v/>
      </c>
      <c r="D18" s="12" t="str">
        <f>+IFERROR(VLOOKUP(A18,[1]Directorio!$B$1:$Y$1001,4,FALSE),"")</f>
        <v/>
      </c>
      <c r="E18" s="12" t="str">
        <f>+IFERROR(VLOOKUP(A18,[1]Directorio!$B$1:$Y$1001,5,FALSE),"")</f>
        <v/>
      </c>
      <c r="F18" s="12" t="str">
        <f>+IFERROR(VLOOKUP(A18,[1]Directorio!$B$1:$Y$1001,6,FALSE),"")</f>
        <v/>
      </c>
      <c r="G18" s="12" t="str">
        <f>+IFERROR(VLOOKUP(A18,[1]Directorio!$B$1:$Y$1001,7,FALSE),"")</f>
        <v/>
      </c>
      <c r="H18" s="12" t="str">
        <f>+IFERROR(VLOOKUP(A18,[1]Directorio!$B$1:$Y$1001,8,FALSE),"")</f>
        <v/>
      </c>
      <c r="I18" s="12" t="str">
        <f>+IFERROR(VLOOKUP(A18,[1]Directorio!$B$1:$Y$1001,9,FALSE),"")</f>
        <v/>
      </c>
      <c r="J18" s="12" t="str">
        <f>+IFERROR(VLOOKUP(A18,[1]Directorio!$B$1:$Y$1001,10,FALSE),"")</f>
        <v/>
      </c>
      <c r="K18" s="12" t="str">
        <f>+IFERROR(VLOOKUP(A18,[1]Directorio!$B$1:$Y$1001,11,FALSE),"")</f>
        <v/>
      </c>
      <c r="L18" s="14" t="str">
        <f>+IFERROR(VLOOKUP(A18,[1]Directorio!$B$1:$Y$1001,12,FALSE),"")</f>
        <v/>
      </c>
      <c r="M18" s="12" t="str">
        <f>+IFERROR(VLOOKUP(A18,[1]Directorio!$B$1:$Y$1001,13,FALSE),"")</f>
        <v/>
      </c>
      <c r="N18" s="12" t="str">
        <f>+IFERROR(VLOOKUP(A18,[1]Directorio!$B$1:$Y$1001,14,FALSE),"")</f>
        <v/>
      </c>
      <c r="O18" s="12" t="str">
        <f>+IFERROR(VLOOKUP(A18,[1]Directorio!$B$1:$Y$1001,15,FALSE),"")</f>
        <v/>
      </c>
      <c r="P18" s="12" t="str">
        <f>+IFERROR(VLOOKUP(A18,[1]Directorio!$B$1:$Y$1001,16,FALSE),"")</f>
        <v/>
      </c>
      <c r="Q18" s="12" t="str">
        <f>+IFERROR(VLOOKUP(A18,[1]Directorio!$B$1:$Y$1001,17,FALSE),"")</f>
        <v/>
      </c>
      <c r="R18" s="12" t="str">
        <f>+IFERROR(VLOOKUP(A18,[1]Directorio!$B$1:$Y$1001,18,FALSE),"")</f>
        <v/>
      </c>
      <c r="S18" s="12" t="str">
        <f>+IFERROR(VLOOKUP(A18,[1]Directorio!$B$1:$Y$1001,19,FALSE),"")</f>
        <v/>
      </c>
      <c r="T18" s="12" t="str">
        <f>+IFERROR(VLOOKUP(A18,[1]Directorio!$B$1:$Y$1001,20,FALSE),"")</f>
        <v/>
      </c>
      <c r="U18" s="15" t="str">
        <f>+IFERROR(VLOOKUP(A18,[1]Directorio!$B$1:$Y$1001,21,FALSE),"")</f>
        <v/>
      </c>
      <c r="V18" s="15" t="str">
        <f>+IFERROR(VLOOKUP(A18,[1]Directorio!$B$1:$Y$1001,22,FALSE),"")</f>
        <v/>
      </c>
      <c r="W18" s="16" t="str">
        <f>+IFERROR(VLOOKUP(A18,[1]Directorio!$B$1:$Y$1001,23,FALSE),"")</f>
        <v/>
      </c>
      <c r="X18" s="15" t="str">
        <f>+IFERROR(VLOOKUP(A18,[1]Directorio!$B$1:$Y$1001,24,FALSE),"")</f>
        <v/>
      </c>
      <c r="Y18" s="10"/>
      <c r="Z18" s="10"/>
      <c r="AA18" s="17"/>
      <c r="AB18" s="18"/>
      <c r="AC18" s="10"/>
      <c r="AD18" s="18"/>
      <c r="AE18" s="10"/>
      <c r="AF18" s="18"/>
      <c r="AG18" s="18"/>
      <c r="AH18" s="19"/>
    </row>
    <row r="19" spans="1:34" x14ac:dyDescent="0.25">
      <c r="A19" s="11"/>
      <c r="B19" s="12" t="str">
        <f>+IFERROR(VLOOKUP(A19,[1]Directorio!$B$1:$Y$1001,2,FALSE),"")</f>
        <v/>
      </c>
      <c r="C19" s="13" t="str">
        <f>+IFERROR(VLOOKUP(A19,[1]Directorio!$B$1:$Y$1001,3,FALSE),"")</f>
        <v/>
      </c>
      <c r="D19" s="12" t="str">
        <f>+IFERROR(VLOOKUP(A19,[1]Directorio!$B$1:$Y$1001,4,FALSE),"")</f>
        <v/>
      </c>
      <c r="E19" s="12" t="str">
        <f>+IFERROR(VLOOKUP(A19,[1]Directorio!$B$1:$Y$1001,5,FALSE),"")</f>
        <v/>
      </c>
      <c r="F19" s="12" t="str">
        <f>+IFERROR(VLOOKUP(A19,[1]Directorio!$B$1:$Y$1001,6,FALSE),"")</f>
        <v/>
      </c>
      <c r="G19" s="12" t="str">
        <f>+IFERROR(VLOOKUP(A19,[1]Directorio!$B$1:$Y$1001,7,FALSE),"")</f>
        <v/>
      </c>
      <c r="H19" s="12" t="str">
        <f>+IFERROR(VLOOKUP(A19,[1]Directorio!$B$1:$Y$1001,8,FALSE),"")</f>
        <v/>
      </c>
      <c r="I19" s="12" t="str">
        <f>+IFERROR(VLOOKUP(A19,[1]Directorio!$B$1:$Y$1001,9,FALSE),"")</f>
        <v/>
      </c>
      <c r="J19" s="12" t="str">
        <f>+IFERROR(VLOOKUP(A19,[1]Directorio!$B$1:$Y$1001,10,FALSE),"")</f>
        <v/>
      </c>
      <c r="K19" s="12" t="str">
        <f>+IFERROR(VLOOKUP(A19,[1]Directorio!$B$1:$Y$1001,11,FALSE),"")</f>
        <v/>
      </c>
      <c r="L19" s="14" t="str">
        <f>+IFERROR(VLOOKUP(A19,[1]Directorio!$B$1:$Y$1001,12,FALSE),"")</f>
        <v/>
      </c>
      <c r="M19" s="12" t="str">
        <f>+IFERROR(VLOOKUP(A19,[1]Directorio!$B$1:$Y$1001,13,FALSE),"")</f>
        <v/>
      </c>
      <c r="N19" s="12" t="str">
        <f>+IFERROR(VLOOKUP(A19,[1]Directorio!$B$1:$Y$1001,14,FALSE),"")</f>
        <v/>
      </c>
      <c r="O19" s="12" t="str">
        <f>+IFERROR(VLOOKUP(A19,[1]Directorio!$B$1:$Y$1001,15,FALSE),"")</f>
        <v/>
      </c>
      <c r="P19" s="12" t="str">
        <f>+IFERROR(VLOOKUP(A19,[1]Directorio!$B$1:$Y$1001,16,FALSE),"")</f>
        <v/>
      </c>
      <c r="Q19" s="12" t="str">
        <f>+IFERROR(VLOOKUP(A19,[1]Directorio!$B$1:$Y$1001,17,FALSE),"")</f>
        <v/>
      </c>
      <c r="R19" s="12" t="str">
        <f>+IFERROR(VLOOKUP(A19,[1]Directorio!$B$1:$Y$1001,18,FALSE),"")</f>
        <v/>
      </c>
      <c r="S19" s="12" t="str">
        <f>+IFERROR(VLOOKUP(A19,[1]Directorio!$B$1:$Y$1001,19,FALSE),"")</f>
        <v/>
      </c>
      <c r="T19" s="12" t="str">
        <f>+IFERROR(VLOOKUP(A19,[1]Directorio!$B$1:$Y$1001,20,FALSE),"")</f>
        <v/>
      </c>
      <c r="U19" s="15" t="str">
        <f>+IFERROR(VLOOKUP(A19,[1]Directorio!$B$1:$Y$1001,21,FALSE),"")</f>
        <v/>
      </c>
      <c r="V19" s="15" t="str">
        <f>+IFERROR(VLOOKUP(A19,[1]Directorio!$B$1:$Y$1001,22,FALSE),"")</f>
        <v/>
      </c>
      <c r="W19" s="16" t="str">
        <f>+IFERROR(VLOOKUP(A19,[1]Directorio!$B$1:$Y$1001,23,FALSE),"")</f>
        <v/>
      </c>
      <c r="X19" s="15" t="str">
        <f>+IFERROR(VLOOKUP(A19,[1]Directorio!$B$1:$Y$1001,24,FALSE),"")</f>
        <v/>
      </c>
      <c r="Y19" s="10"/>
      <c r="Z19" s="10"/>
      <c r="AA19" s="17"/>
      <c r="AB19" s="18"/>
      <c r="AC19" s="10"/>
      <c r="AD19" s="18"/>
      <c r="AE19" s="10"/>
      <c r="AF19" s="18"/>
      <c r="AG19" s="18"/>
      <c r="AH19" s="19"/>
    </row>
    <row r="20" spans="1:34" x14ac:dyDescent="0.25">
      <c r="A20" s="11"/>
      <c r="B20" s="12" t="str">
        <f>+IFERROR(VLOOKUP(A20,[1]Directorio!$B$1:$Y$1001,2,FALSE),"")</f>
        <v/>
      </c>
      <c r="C20" s="13" t="str">
        <f>+IFERROR(VLOOKUP(A20,[1]Directorio!$B$1:$Y$1001,3,FALSE),"")</f>
        <v/>
      </c>
      <c r="D20" s="12" t="str">
        <f>+IFERROR(VLOOKUP(A20,[1]Directorio!$B$1:$Y$1001,4,FALSE),"")</f>
        <v/>
      </c>
      <c r="E20" s="12" t="str">
        <f>+IFERROR(VLOOKUP(A20,[1]Directorio!$B$1:$Y$1001,5,FALSE),"")</f>
        <v/>
      </c>
      <c r="F20" s="12" t="str">
        <f>+IFERROR(VLOOKUP(A20,[1]Directorio!$B$1:$Y$1001,6,FALSE),"")</f>
        <v/>
      </c>
      <c r="G20" s="12" t="str">
        <f>+IFERROR(VLOOKUP(A20,[1]Directorio!$B$1:$Y$1001,7,FALSE),"")</f>
        <v/>
      </c>
      <c r="H20" s="12" t="str">
        <f>+IFERROR(VLOOKUP(A20,[1]Directorio!$B$1:$Y$1001,8,FALSE),"")</f>
        <v/>
      </c>
      <c r="I20" s="12" t="str">
        <f>+IFERROR(VLOOKUP(A20,[1]Directorio!$B$1:$Y$1001,9,FALSE),"")</f>
        <v/>
      </c>
      <c r="J20" s="12" t="str">
        <f>+IFERROR(VLOOKUP(A20,[1]Directorio!$B$1:$Y$1001,10,FALSE),"")</f>
        <v/>
      </c>
      <c r="K20" s="12" t="str">
        <f>+IFERROR(VLOOKUP(A20,[1]Directorio!$B$1:$Y$1001,11,FALSE),"")</f>
        <v/>
      </c>
      <c r="L20" s="14" t="str">
        <f>+IFERROR(VLOOKUP(A20,[1]Directorio!$B$1:$Y$1001,12,FALSE),"")</f>
        <v/>
      </c>
      <c r="M20" s="12" t="str">
        <f>+IFERROR(VLOOKUP(A20,[1]Directorio!$B$1:$Y$1001,13,FALSE),"")</f>
        <v/>
      </c>
      <c r="N20" s="12" t="str">
        <f>+IFERROR(VLOOKUP(A20,[1]Directorio!$B$1:$Y$1001,14,FALSE),"")</f>
        <v/>
      </c>
      <c r="O20" s="12" t="str">
        <f>+IFERROR(VLOOKUP(A20,[1]Directorio!$B$1:$Y$1001,15,FALSE),"")</f>
        <v/>
      </c>
      <c r="P20" s="12" t="str">
        <f>+IFERROR(VLOOKUP(A20,[1]Directorio!$B$1:$Y$1001,16,FALSE),"")</f>
        <v/>
      </c>
      <c r="Q20" s="12" t="str">
        <f>+IFERROR(VLOOKUP(A20,[1]Directorio!$B$1:$Y$1001,17,FALSE),"")</f>
        <v/>
      </c>
      <c r="R20" s="12" t="str">
        <f>+IFERROR(VLOOKUP(A20,[1]Directorio!$B$1:$Y$1001,18,FALSE),"")</f>
        <v/>
      </c>
      <c r="S20" s="12" t="str">
        <f>+IFERROR(VLOOKUP(A20,[1]Directorio!$B$1:$Y$1001,19,FALSE),"")</f>
        <v/>
      </c>
      <c r="T20" s="12" t="str">
        <f>+IFERROR(VLOOKUP(A20,[1]Directorio!$B$1:$Y$1001,20,FALSE),"")</f>
        <v/>
      </c>
      <c r="U20" s="15" t="str">
        <f>+IFERROR(VLOOKUP(A20,[1]Directorio!$B$1:$Y$1001,21,FALSE),"")</f>
        <v/>
      </c>
      <c r="V20" s="15" t="str">
        <f>+IFERROR(VLOOKUP(A20,[1]Directorio!$B$1:$Y$1001,22,FALSE),"")</f>
        <v/>
      </c>
      <c r="W20" s="16" t="str">
        <f>+IFERROR(VLOOKUP(A20,[1]Directorio!$B$1:$Y$1001,23,FALSE),"")</f>
        <v/>
      </c>
      <c r="X20" s="15" t="str">
        <f>+IFERROR(VLOOKUP(A20,[1]Directorio!$B$1:$Y$1001,24,FALSE),"")</f>
        <v/>
      </c>
      <c r="Y20" s="10"/>
      <c r="Z20" s="10"/>
      <c r="AA20" s="17"/>
      <c r="AB20" s="18"/>
      <c r="AC20" s="10"/>
      <c r="AD20" s="18"/>
      <c r="AE20" s="10"/>
      <c r="AF20" s="18"/>
      <c r="AG20" s="18"/>
      <c r="AH20" s="19"/>
    </row>
    <row r="21" spans="1:34" x14ac:dyDescent="0.25">
      <c r="A21" s="11"/>
      <c r="B21" s="12" t="str">
        <f>+IFERROR(VLOOKUP(A21,[1]Directorio!$B$1:$Y$1001,2,FALSE),"")</f>
        <v/>
      </c>
      <c r="C21" s="13" t="str">
        <f>+IFERROR(VLOOKUP(A21,[1]Directorio!$B$1:$Y$1001,3,FALSE),"")</f>
        <v/>
      </c>
      <c r="D21" s="12" t="str">
        <f>+IFERROR(VLOOKUP(A21,[1]Directorio!$B$1:$Y$1001,4,FALSE),"")</f>
        <v/>
      </c>
      <c r="E21" s="12" t="str">
        <f>+IFERROR(VLOOKUP(A21,[1]Directorio!$B$1:$Y$1001,5,FALSE),"")</f>
        <v/>
      </c>
      <c r="F21" s="12" t="str">
        <f>+IFERROR(VLOOKUP(A21,[1]Directorio!$B$1:$Y$1001,6,FALSE),"")</f>
        <v/>
      </c>
      <c r="G21" s="12" t="str">
        <f>+IFERROR(VLOOKUP(A21,[1]Directorio!$B$1:$Y$1001,7,FALSE),"")</f>
        <v/>
      </c>
      <c r="H21" s="12" t="str">
        <f>+IFERROR(VLOOKUP(A21,[1]Directorio!$B$1:$Y$1001,8,FALSE),"")</f>
        <v/>
      </c>
      <c r="I21" s="12" t="str">
        <f>+IFERROR(VLOOKUP(A21,[1]Directorio!$B$1:$Y$1001,9,FALSE),"")</f>
        <v/>
      </c>
      <c r="J21" s="12" t="str">
        <f>+IFERROR(VLOOKUP(A21,[1]Directorio!$B$1:$Y$1001,10,FALSE),"")</f>
        <v/>
      </c>
      <c r="K21" s="12" t="str">
        <f>+IFERROR(VLOOKUP(A21,[1]Directorio!$B$1:$Y$1001,11,FALSE),"")</f>
        <v/>
      </c>
      <c r="L21" s="14" t="str">
        <f>+IFERROR(VLOOKUP(A21,[1]Directorio!$B$1:$Y$1001,12,FALSE),"")</f>
        <v/>
      </c>
      <c r="M21" s="12" t="str">
        <f>+IFERROR(VLOOKUP(A21,[1]Directorio!$B$1:$Y$1001,13,FALSE),"")</f>
        <v/>
      </c>
      <c r="N21" s="12" t="str">
        <f>+IFERROR(VLOOKUP(A21,[1]Directorio!$B$1:$Y$1001,14,FALSE),"")</f>
        <v/>
      </c>
      <c r="O21" s="12" t="str">
        <f>+IFERROR(VLOOKUP(A21,[1]Directorio!$B$1:$Y$1001,15,FALSE),"")</f>
        <v/>
      </c>
      <c r="P21" s="12" t="str">
        <f>+IFERROR(VLOOKUP(A21,[1]Directorio!$B$1:$Y$1001,16,FALSE),"")</f>
        <v/>
      </c>
      <c r="Q21" s="12" t="str">
        <f>+IFERROR(VLOOKUP(A21,[1]Directorio!$B$1:$Y$1001,17,FALSE),"")</f>
        <v/>
      </c>
      <c r="R21" s="12" t="str">
        <f>+IFERROR(VLOOKUP(A21,[1]Directorio!$B$1:$Y$1001,18,FALSE),"")</f>
        <v/>
      </c>
      <c r="S21" s="12" t="str">
        <f>+IFERROR(VLOOKUP(A21,[1]Directorio!$B$1:$Y$1001,19,FALSE),"")</f>
        <v/>
      </c>
      <c r="T21" s="12" t="str">
        <f>+IFERROR(VLOOKUP(A21,[1]Directorio!$B$1:$Y$1001,20,FALSE),"")</f>
        <v/>
      </c>
      <c r="U21" s="15" t="str">
        <f>+IFERROR(VLOOKUP(A21,[1]Directorio!$B$1:$Y$1001,21,FALSE),"")</f>
        <v/>
      </c>
      <c r="V21" s="15" t="str">
        <f>+IFERROR(VLOOKUP(A21,[1]Directorio!$B$1:$Y$1001,22,FALSE),"")</f>
        <v/>
      </c>
      <c r="W21" s="16" t="str">
        <f>+IFERROR(VLOOKUP(A21,[1]Directorio!$B$1:$Y$1001,23,FALSE),"")</f>
        <v/>
      </c>
      <c r="X21" s="15" t="str">
        <f>+IFERROR(VLOOKUP(A21,[1]Directorio!$B$1:$Y$1001,24,FALSE),"")</f>
        <v/>
      </c>
      <c r="Y21" s="10"/>
      <c r="Z21" s="10"/>
      <c r="AA21" s="17"/>
      <c r="AB21" s="18"/>
      <c r="AC21" s="10"/>
      <c r="AD21" s="18"/>
      <c r="AE21" s="10"/>
      <c r="AF21" s="18"/>
      <c r="AG21" s="18"/>
      <c r="AH21" s="19"/>
    </row>
    <row r="22" spans="1:34" x14ac:dyDescent="0.25">
      <c r="A22" s="11"/>
      <c r="B22" s="12" t="str">
        <f>+IFERROR(VLOOKUP(A22,[1]Directorio!$B$1:$Y$1001,2,FALSE),"")</f>
        <v/>
      </c>
      <c r="C22" s="13" t="str">
        <f>+IFERROR(VLOOKUP(A22,[1]Directorio!$B$1:$Y$1001,3,FALSE),"")</f>
        <v/>
      </c>
      <c r="D22" s="12" t="str">
        <f>+IFERROR(VLOOKUP(A22,[1]Directorio!$B$1:$Y$1001,4,FALSE),"")</f>
        <v/>
      </c>
      <c r="E22" s="12" t="str">
        <f>+IFERROR(VLOOKUP(A22,[1]Directorio!$B$1:$Y$1001,5,FALSE),"")</f>
        <v/>
      </c>
      <c r="F22" s="12" t="str">
        <f>+IFERROR(VLOOKUP(A22,[1]Directorio!$B$1:$Y$1001,6,FALSE),"")</f>
        <v/>
      </c>
      <c r="G22" s="12" t="str">
        <f>+IFERROR(VLOOKUP(A22,[1]Directorio!$B$1:$Y$1001,7,FALSE),"")</f>
        <v/>
      </c>
      <c r="H22" s="12" t="str">
        <f>+IFERROR(VLOOKUP(A22,[1]Directorio!$B$1:$Y$1001,8,FALSE),"")</f>
        <v/>
      </c>
      <c r="I22" s="12" t="str">
        <f>+IFERROR(VLOOKUP(A22,[1]Directorio!$B$1:$Y$1001,9,FALSE),"")</f>
        <v/>
      </c>
      <c r="J22" s="12" t="str">
        <f>+IFERROR(VLOOKUP(A22,[1]Directorio!$B$1:$Y$1001,10,FALSE),"")</f>
        <v/>
      </c>
      <c r="K22" s="12" t="str">
        <f>+IFERROR(VLOOKUP(A22,[1]Directorio!$B$1:$Y$1001,11,FALSE),"")</f>
        <v/>
      </c>
      <c r="L22" s="14" t="str">
        <f>+IFERROR(VLOOKUP(A22,[1]Directorio!$B$1:$Y$1001,12,FALSE),"")</f>
        <v/>
      </c>
      <c r="M22" s="12" t="str">
        <f>+IFERROR(VLOOKUP(A22,[1]Directorio!$B$1:$Y$1001,13,FALSE),"")</f>
        <v/>
      </c>
      <c r="N22" s="12" t="str">
        <f>+IFERROR(VLOOKUP(A22,[1]Directorio!$B$1:$Y$1001,14,FALSE),"")</f>
        <v/>
      </c>
      <c r="O22" s="12" t="str">
        <f>+IFERROR(VLOOKUP(A22,[1]Directorio!$B$1:$Y$1001,15,FALSE),"")</f>
        <v/>
      </c>
      <c r="P22" s="12" t="str">
        <f>+IFERROR(VLOOKUP(A22,[1]Directorio!$B$1:$Y$1001,16,FALSE),"")</f>
        <v/>
      </c>
      <c r="Q22" s="12" t="str">
        <f>+IFERROR(VLOOKUP(A22,[1]Directorio!$B$1:$Y$1001,17,FALSE),"")</f>
        <v/>
      </c>
      <c r="R22" s="12" t="str">
        <f>+IFERROR(VLOOKUP(A22,[1]Directorio!$B$1:$Y$1001,18,FALSE),"")</f>
        <v/>
      </c>
      <c r="S22" s="12" t="str">
        <f>+IFERROR(VLOOKUP(A22,[1]Directorio!$B$1:$Y$1001,19,FALSE),"")</f>
        <v/>
      </c>
      <c r="T22" s="12" t="str">
        <f>+IFERROR(VLOOKUP(A22,[1]Directorio!$B$1:$Y$1001,20,FALSE),"")</f>
        <v/>
      </c>
      <c r="U22" s="15" t="str">
        <f>+IFERROR(VLOOKUP(A22,[1]Directorio!$B$1:$Y$1001,21,FALSE),"")</f>
        <v/>
      </c>
      <c r="V22" s="15" t="str">
        <f>+IFERROR(VLOOKUP(A22,[1]Directorio!$B$1:$Y$1001,22,FALSE),"")</f>
        <v/>
      </c>
      <c r="W22" s="16" t="str">
        <f>+IFERROR(VLOOKUP(A22,[1]Directorio!$B$1:$Y$1001,23,FALSE),"")</f>
        <v/>
      </c>
      <c r="X22" s="15" t="str">
        <f>+IFERROR(VLOOKUP(A22,[1]Directorio!$B$1:$Y$1001,24,FALSE),"")</f>
        <v/>
      </c>
      <c r="Y22" s="10"/>
      <c r="Z22" s="10"/>
      <c r="AA22" s="17"/>
      <c r="AB22" s="18"/>
      <c r="AC22" s="10"/>
      <c r="AD22" s="18"/>
      <c r="AE22" s="10"/>
      <c r="AF22" s="18"/>
      <c r="AG22" s="18"/>
      <c r="AH22" s="19"/>
    </row>
    <row r="23" spans="1:34" x14ac:dyDescent="0.25">
      <c r="A23" s="11"/>
      <c r="B23" s="12" t="str">
        <f>+IFERROR(VLOOKUP(A23,[1]Directorio!$B$1:$Y$1001,2,FALSE),"")</f>
        <v/>
      </c>
      <c r="C23" s="13" t="str">
        <f>+IFERROR(VLOOKUP(A23,[1]Directorio!$B$1:$Y$1001,3,FALSE),"")</f>
        <v/>
      </c>
      <c r="D23" s="12" t="str">
        <f>+IFERROR(VLOOKUP(A23,[1]Directorio!$B$1:$Y$1001,4,FALSE),"")</f>
        <v/>
      </c>
      <c r="E23" s="12" t="str">
        <f>+IFERROR(VLOOKUP(A23,[1]Directorio!$B$1:$Y$1001,5,FALSE),"")</f>
        <v/>
      </c>
      <c r="F23" s="12" t="str">
        <f>+IFERROR(VLOOKUP(A23,[1]Directorio!$B$1:$Y$1001,6,FALSE),"")</f>
        <v/>
      </c>
      <c r="G23" s="12" t="str">
        <f>+IFERROR(VLOOKUP(A23,[1]Directorio!$B$1:$Y$1001,7,FALSE),"")</f>
        <v/>
      </c>
      <c r="H23" s="12" t="str">
        <f>+IFERROR(VLOOKUP(A23,[1]Directorio!$B$1:$Y$1001,8,FALSE),"")</f>
        <v/>
      </c>
      <c r="I23" s="12" t="str">
        <f>+IFERROR(VLOOKUP(A23,[1]Directorio!$B$1:$Y$1001,9,FALSE),"")</f>
        <v/>
      </c>
      <c r="J23" s="12" t="str">
        <f>+IFERROR(VLOOKUP(A23,[1]Directorio!$B$1:$Y$1001,10,FALSE),"")</f>
        <v/>
      </c>
      <c r="K23" s="12" t="str">
        <f>+IFERROR(VLOOKUP(A23,[1]Directorio!$B$1:$Y$1001,11,FALSE),"")</f>
        <v/>
      </c>
      <c r="L23" s="14" t="str">
        <f>+IFERROR(VLOOKUP(A23,[1]Directorio!$B$1:$Y$1001,12,FALSE),"")</f>
        <v/>
      </c>
      <c r="M23" s="12" t="str">
        <f>+IFERROR(VLOOKUP(A23,[1]Directorio!$B$1:$Y$1001,13,FALSE),"")</f>
        <v/>
      </c>
      <c r="N23" s="12" t="str">
        <f>+IFERROR(VLOOKUP(A23,[1]Directorio!$B$1:$Y$1001,14,FALSE),"")</f>
        <v/>
      </c>
      <c r="O23" s="12" t="str">
        <f>+IFERROR(VLOOKUP(A23,[1]Directorio!$B$1:$Y$1001,15,FALSE),"")</f>
        <v/>
      </c>
      <c r="P23" s="12" t="str">
        <f>+IFERROR(VLOOKUP(A23,[1]Directorio!$B$1:$Y$1001,16,FALSE),"")</f>
        <v/>
      </c>
      <c r="Q23" s="12" t="str">
        <f>+IFERROR(VLOOKUP(A23,[1]Directorio!$B$1:$Y$1001,17,FALSE),"")</f>
        <v/>
      </c>
      <c r="R23" s="12" t="str">
        <f>+IFERROR(VLOOKUP(A23,[1]Directorio!$B$1:$Y$1001,18,FALSE),"")</f>
        <v/>
      </c>
      <c r="S23" s="12" t="str">
        <f>+IFERROR(VLOOKUP(A23,[1]Directorio!$B$1:$Y$1001,19,FALSE),"")</f>
        <v/>
      </c>
      <c r="T23" s="12" t="str">
        <f>+IFERROR(VLOOKUP(A23,[1]Directorio!$B$1:$Y$1001,20,FALSE),"")</f>
        <v/>
      </c>
      <c r="U23" s="15" t="str">
        <f>+IFERROR(VLOOKUP(A23,[1]Directorio!$B$1:$Y$1001,21,FALSE),"")</f>
        <v/>
      </c>
      <c r="V23" s="15" t="str">
        <f>+IFERROR(VLOOKUP(A23,[1]Directorio!$B$1:$Y$1001,22,FALSE),"")</f>
        <v/>
      </c>
      <c r="W23" s="16" t="str">
        <f>+IFERROR(VLOOKUP(A23,[1]Directorio!$B$1:$Y$1001,23,FALSE),"")</f>
        <v/>
      </c>
      <c r="X23" s="15" t="str">
        <f>+IFERROR(VLOOKUP(A23,[1]Directorio!$B$1:$Y$1001,24,FALSE),"")</f>
        <v/>
      </c>
      <c r="Y23" s="10"/>
      <c r="Z23" s="10"/>
      <c r="AA23" s="17"/>
      <c r="AB23" s="18"/>
      <c r="AC23" s="10"/>
      <c r="AD23" s="18"/>
      <c r="AE23" s="10"/>
      <c r="AF23" s="18"/>
      <c r="AG23" s="18"/>
      <c r="AH23" s="19"/>
    </row>
    <row r="24" spans="1:34" x14ac:dyDescent="0.25">
      <c r="A24" s="11"/>
      <c r="B24" s="12" t="str">
        <f>+IFERROR(VLOOKUP(A24,[1]Directorio!$B$1:$Y$1001,2,FALSE),"")</f>
        <v/>
      </c>
      <c r="C24" s="13" t="str">
        <f>+IFERROR(VLOOKUP(A24,[1]Directorio!$B$1:$Y$1001,3,FALSE),"")</f>
        <v/>
      </c>
      <c r="D24" s="12" t="str">
        <f>+IFERROR(VLOOKUP(A24,[1]Directorio!$B$1:$Y$1001,4,FALSE),"")</f>
        <v/>
      </c>
      <c r="E24" s="12" t="str">
        <f>+IFERROR(VLOOKUP(A24,[1]Directorio!$B$1:$Y$1001,5,FALSE),"")</f>
        <v/>
      </c>
      <c r="F24" s="12" t="str">
        <f>+IFERROR(VLOOKUP(A24,[1]Directorio!$B$1:$Y$1001,6,FALSE),"")</f>
        <v/>
      </c>
      <c r="G24" s="12" t="str">
        <f>+IFERROR(VLOOKUP(A24,[1]Directorio!$B$1:$Y$1001,7,FALSE),"")</f>
        <v/>
      </c>
      <c r="H24" s="12" t="str">
        <f>+IFERROR(VLOOKUP(A24,[1]Directorio!$B$1:$Y$1001,8,FALSE),"")</f>
        <v/>
      </c>
      <c r="I24" s="12" t="str">
        <f>+IFERROR(VLOOKUP(A24,[1]Directorio!$B$1:$Y$1001,9,FALSE),"")</f>
        <v/>
      </c>
      <c r="J24" s="12" t="str">
        <f>+IFERROR(VLOOKUP(A24,[1]Directorio!$B$1:$Y$1001,10,FALSE),"")</f>
        <v/>
      </c>
      <c r="K24" s="12" t="str">
        <f>+IFERROR(VLOOKUP(A24,[1]Directorio!$B$1:$Y$1001,11,FALSE),"")</f>
        <v/>
      </c>
      <c r="L24" s="14" t="str">
        <f>+IFERROR(VLOOKUP(A24,[1]Directorio!$B$1:$Y$1001,12,FALSE),"")</f>
        <v/>
      </c>
      <c r="M24" s="12" t="str">
        <f>+IFERROR(VLOOKUP(A24,[1]Directorio!$B$1:$Y$1001,13,FALSE),"")</f>
        <v/>
      </c>
      <c r="N24" s="12" t="str">
        <f>+IFERROR(VLOOKUP(A24,[1]Directorio!$B$1:$Y$1001,14,FALSE),"")</f>
        <v/>
      </c>
      <c r="O24" s="12" t="str">
        <f>+IFERROR(VLOOKUP(A24,[1]Directorio!$B$1:$Y$1001,15,FALSE),"")</f>
        <v/>
      </c>
      <c r="P24" s="12" t="str">
        <f>+IFERROR(VLOOKUP(A24,[1]Directorio!$B$1:$Y$1001,16,FALSE),"")</f>
        <v/>
      </c>
      <c r="Q24" s="12" t="str">
        <f>+IFERROR(VLOOKUP(A24,[1]Directorio!$B$1:$Y$1001,17,FALSE),"")</f>
        <v/>
      </c>
      <c r="R24" s="12" t="str">
        <f>+IFERROR(VLOOKUP(A24,[1]Directorio!$B$1:$Y$1001,18,FALSE),"")</f>
        <v/>
      </c>
      <c r="S24" s="12" t="str">
        <f>+IFERROR(VLOOKUP(A24,[1]Directorio!$B$1:$Y$1001,19,FALSE),"")</f>
        <v/>
      </c>
      <c r="T24" s="12" t="str">
        <f>+IFERROR(VLOOKUP(A24,[1]Directorio!$B$1:$Y$1001,20,FALSE),"")</f>
        <v/>
      </c>
      <c r="U24" s="15" t="str">
        <f>+IFERROR(VLOOKUP(A24,[1]Directorio!$B$1:$Y$1001,21,FALSE),"")</f>
        <v/>
      </c>
      <c r="V24" s="15" t="str">
        <f>+IFERROR(VLOOKUP(A24,[1]Directorio!$B$1:$Y$1001,22,FALSE),"")</f>
        <v/>
      </c>
      <c r="W24" s="16" t="str">
        <f>+IFERROR(VLOOKUP(A24,[1]Directorio!$B$1:$Y$1001,23,FALSE),"")</f>
        <v/>
      </c>
      <c r="X24" s="15" t="str">
        <f>+IFERROR(VLOOKUP(A24,[1]Directorio!$B$1:$Y$1001,24,FALSE),"")</f>
        <v/>
      </c>
      <c r="Y24" s="10"/>
      <c r="Z24" s="10"/>
      <c r="AA24" s="17"/>
      <c r="AB24" s="18"/>
      <c r="AC24" s="10"/>
      <c r="AD24" s="18"/>
      <c r="AE24" s="10"/>
      <c r="AF24" s="18"/>
      <c r="AG24" s="18"/>
      <c r="AH24" s="19"/>
    </row>
    <row r="25" spans="1:34" x14ac:dyDescent="0.25">
      <c r="A25" s="11"/>
      <c r="B25" s="12" t="str">
        <f>+IFERROR(VLOOKUP(A25,[1]Directorio!$B$1:$Y$1001,2,FALSE),"")</f>
        <v/>
      </c>
      <c r="C25" s="13" t="str">
        <f>+IFERROR(VLOOKUP(A25,[1]Directorio!$B$1:$Y$1001,3,FALSE),"")</f>
        <v/>
      </c>
      <c r="D25" s="12" t="str">
        <f>+IFERROR(VLOOKUP(A25,[1]Directorio!$B$1:$Y$1001,4,FALSE),"")</f>
        <v/>
      </c>
      <c r="E25" s="12" t="str">
        <f>+IFERROR(VLOOKUP(A25,[1]Directorio!$B$1:$Y$1001,5,FALSE),"")</f>
        <v/>
      </c>
      <c r="F25" s="12" t="str">
        <f>+IFERROR(VLOOKUP(A25,[1]Directorio!$B$1:$Y$1001,6,FALSE),"")</f>
        <v/>
      </c>
      <c r="G25" s="12" t="str">
        <f>+IFERROR(VLOOKUP(A25,[1]Directorio!$B$1:$Y$1001,7,FALSE),"")</f>
        <v/>
      </c>
      <c r="H25" s="12" t="str">
        <f>+IFERROR(VLOOKUP(A25,[1]Directorio!$B$1:$Y$1001,8,FALSE),"")</f>
        <v/>
      </c>
      <c r="I25" s="12" t="str">
        <f>+IFERROR(VLOOKUP(A25,[1]Directorio!$B$1:$Y$1001,9,FALSE),"")</f>
        <v/>
      </c>
      <c r="J25" s="12" t="str">
        <f>+IFERROR(VLOOKUP(A25,[1]Directorio!$B$1:$Y$1001,10,FALSE),"")</f>
        <v/>
      </c>
      <c r="K25" s="12" t="str">
        <f>+IFERROR(VLOOKUP(A25,[1]Directorio!$B$1:$Y$1001,11,FALSE),"")</f>
        <v/>
      </c>
      <c r="L25" s="14" t="str">
        <f>+IFERROR(VLOOKUP(A25,[1]Directorio!$B$1:$Y$1001,12,FALSE),"")</f>
        <v/>
      </c>
      <c r="M25" s="12" t="str">
        <f>+IFERROR(VLOOKUP(A25,[1]Directorio!$B$1:$Y$1001,13,FALSE),"")</f>
        <v/>
      </c>
      <c r="N25" s="12" t="str">
        <f>+IFERROR(VLOOKUP(A25,[1]Directorio!$B$1:$Y$1001,14,FALSE),"")</f>
        <v/>
      </c>
      <c r="O25" s="12" t="str">
        <f>+IFERROR(VLOOKUP(A25,[1]Directorio!$B$1:$Y$1001,15,FALSE),"")</f>
        <v/>
      </c>
      <c r="P25" s="12" t="str">
        <f>+IFERROR(VLOOKUP(A25,[1]Directorio!$B$1:$Y$1001,16,FALSE),"")</f>
        <v/>
      </c>
      <c r="Q25" s="12" t="str">
        <f>+IFERROR(VLOOKUP(A25,[1]Directorio!$B$1:$Y$1001,17,FALSE),"")</f>
        <v/>
      </c>
      <c r="R25" s="12" t="str">
        <f>+IFERROR(VLOOKUP(A25,[1]Directorio!$B$1:$Y$1001,18,FALSE),"")</f>
        <v/>
      </c>
      <c r="S25" s="12" t="str">
        <f>+IFERROR(VLOOKUP(A25,[1]Directorio!$B$1:$Y$1001,19,FALSE),"")</f>
        <v/>
      </c>
      <c r="T25" s="12" t="str">
        <f>+IFERROR(VLOOKUP(A25,[1]Directorio!$B$1:$Y$1001,20,FALSE),"")</f>
        <v/>
      </c>
      <c r="U25" s="15" t="str">
        <f>+IFERROR(VLOOKUP(A25,[1]Directorio!$B$1:$Y$1001,21,FALSE),"")</f>
        <v/>
      </c>
      <c r="V25" s="15" t="str">
        <f>+IFERROR(VLOOKUP(A25,[1]Directorio!$B$1:$Y$1001,22,FALSE),"")</f>
        <v/>
      </c>
      <c r="W25" s="16" t="str">
        <f>+IFERROR(VLOOKUP(A25,[1]Directorio!$B$1:$Y$1001,23,FALSE),"")</f>
        <v/>
      </c>
      <c r="X25" s="15" t="str">
        <f>+IFERROR(VLOOKUP(A25,[1]Directorio!$B$1:$Y$1001,24,FALSE),"")</f>
        <v/>
      </c>
      <c r="Y25" s="10"/>
      <c r="Z25" s="10"/>
      <c r="AA25" s="17"/>
      <c r="AB25" s="18"/>
      <c r="AC25" s="10"/>
      <c r="AD25" s="18"/>
      <c r="AE25" s="10"/>
      <c r="AF25" s="18"/>
      <c r="AG25" s="18"/>
      <c r="AH25" s="19"/>
    </row>
    <row r="26" spans="1:34" x14ac:dyDescent="0.25">
      <c r="A26" s="11"/>
      <c r="B26" s="12" t="str">
        <f>+IFERROR(VLOOKUP(A26,[1]Directorio!$B$1:$Y$1001,2,FALSE),"")</f>
        <v/>
      </c>
      <c r="C26" s="13" t="str">
        <f>+IFERROR(VLOOKUP(A26,[1]Directorio!$B$1:$Y$1001,3,FALSE),"")</f>
        <v/>
      </c>
      <c r="D26" s="12" t="str">
        <f>+IFERROR(VLOOKUP(A26,[1]Directorio!$B$1:$Y$1001,4,FALSE),"")</f>
        <v/>
      </c>
      <c r="E26" s="12" t="str">
        <f>+IFERROR(VLOOKUP(A26,[1]Directorio!$B$1:$Y$1001,5,FALSE),"")</f>
        <v/>
      </c>
      <c r="F26" s="12" t="str">
        <f>+IFERROR(VLOOKUP(A26,[1]Directorio!$B$1:$Y$1001,6,FALSE),"")</f>
        <v/>
      </c>
      <c r="G26" s="12" t="str">
        <f>+IFERROR(VLOOKUP(A26,[1]Directorio!$B$1:$Y$1001,7,FALSE),"")</f>
        <v/>
      </c>
      <c r="H26" s="12" t="str">
        <f>+IFERROR(VLOOKUP(A26,[1]Directorio!$B$1:$Y$1001,8,FALSE),"")</f>
        <v/>
      </c>
      <c r="I26" s="12" t="str">
        <f>+IFERROR(VLOOKUP(A26,[1]Directorio!$B$1:$Y$1001,9,FALSE),"")</f>
        <v/>
      </c>
      <c r="J26" s="12" t="str">
        <f>+IFERROR(VLOOKUP(A26,[1]Directorio!$B$1:$Y$1001,10,FALSE),"")</f>
        <v/>
      </c>
      <c r="K26" s="12" t="str">
        <f>+IFERROR(VLOOKUP(A26,[1]Directorio!$B$1:$Y$1001,11,FALSE),"")</f>
        <v/>
      </c>
      <c r="L26" s="14" t="str">
        <f>+IFERROR(VLOOKUP(A26,[1]Directorio!$B$1:$Y$1001,12,FALSE),"")</f>
        <v/>
      </c>
      <c r="M26" s="12" t="str">
        <f>+IFERROR(VLOOKUP(A26,[1]Directorio!$B$1:$Y$1001,13,FALSE),"")</f>
        <v/>
      </c>
      <c r="N26" s="12" t="str">
        <f>+IFERROR(VLOOKUP(A26,[1]Directorio!$B$1:$Y$1001,14,FALSE),"")</f>
        <v/>
      </c>
      <c r="O26" s="12" t="str">
        <f>+IFERROR(VLOOKUP(A26,[1]Directorio!$B$1:$Y$1001,15,FALSE),"")</f>
        <v/>
      </c>
      <c r="P26" s="12" t="str">
        <f>+IFERROR(VLOOKUP(A26,[1]Directorio!$B$1:$Y$1001,16,FALSE),"")</f>
        <v/>
      </c>
      <c r="Q26" s="12" t="str">
        <f>+IFERROR(VLOOKUP(A26,[1]Directorio!$B$1:$Y$1001,17,FALSE),"")</f>
        <v/>
      </c>
      <c r="R26" s="12" t="str">
        <f>+IFERROR(VLOOKUP(A26,[1]Directorio!$B$1:$Y$1001,18,FALSE),"")</f>
        <v/>
      </c>
      <c r="S26" s="12" t="str">
        <f>+IFERROR(VLOOKUP(A26,[1]Directorio!$B$1:$Y$1001,19,FALSE),"")</f>
        <v/>
      </c>
      <c r="T26" s="12" t="str">
        <f>+IFERROR(VLOOKUP(A26,[1]Directorio!$B$1:$Y$1001,20,FALSE),"")</f>
        <v/>
      </c>
      <c r="U26" s="15" t="str">
        <f>+IFERROR(VLOOKUP(A26,[1]Directorio!$B$1:$Y$1001,21,FALSE),"")</f>
        <v/>
      </c>
      <c r="V26" s="15" t="str">
        <f>+IFERROR(VLOOKUP(A26,[1]Directorio!$B$1:$Y$1001,22,FALSE),"")</f>
        <v/>
      </c>
      <c r="W26" s="16" t="str">
        <f>+IFERROR(VLOOKUP(A26,[1]Directorio!$B$1:$Y$1001,23,FALSE),"")</f>
        <v/>
      </c>
      <c r="X26" s="15" t="str">
        <f>+IFERROR(VLOOKUP(A26,[1]Directorio!$B$1:$Y$1001,24,FALSE),"")</f>
        <v/>
      </c>
      <c r="Y26" s="10"/>
      <c r="Z26" s="10"/>
      <c r="AA26" s="17"/>
      <c r="AB26" s="18"/>
      <c r="AC26" s="10"/>
      <c r="AD26" s="18"/>
      <c r="AE26" s="10"/>
      <c r="AF26" s="18"/>
      <c r="AG26" s="18"/>
      <c r="AH26" s="19"/>
    </row>
    <row r="27" spans="1:34" x14ac:dyDescent="0.25">
      <c r="A27" s="11"/>
      <c r="B27" s="12" t="str">
        <f>+IFERROR(VLOOKUP(A27,[1]Directorio!$B$1:$Y$1001,2,FALSE),"")</f>
        <v/>
      </c>
      <c r="C27" s="13" t="str">
        <f>+IFERROR(VLOOKUP(A27,[1]Directorio!$B$1:$Y$1001,3,FALSE),"")</f>
        <v/>
      </c>
      <c r="D27" s="12" t="str">
        <f>+IFERROR(VLOOKUP(A27,[1]Directorio!$B$1:$Y$1001,4,FALSE),"")</f>
        <v/>
      </c>
      <c r="E27" s="12" t="str">
        <f>+IFERROR(VLOOKUP(A27,[1]Directorio!$B$1:$Y$1001,5,FALSE),"")</f>
        <v/>
      </c>
      <c r="F27" s="12" t="str">
        <f>+IFERROR(VLOOKUP(A27,[1]Directorio!$B$1:$Y$1001,6,FALSE),"")</f>
        <v/>
      </c>
      <c r="G27" s="12" t="str">
        <f>+IFERROR(VLOOKUP(A27,[1]Directorio!$B$1:$Y$1001,7,FALSE),"")</f>
        <v/>
      </c>
      <c r="H27" s="12" t="str">
        <f>+IFERROR(VLOOKUP(A27,[1]Directorio!$B$1:$Y$1001,8,FALSE),"")</f>
        <v/>
      </c>
      <c r="I27" s="12" t="str">
        <f>+IFERROR(VLOOKUP(A27,[1]Directorio!$B$1:$Y$1001,9,FALSE),"")</f>
        <v/>
      </c>
      <c r="J27" s="12" t="str">
        <f>+IFERROR(VLOOKUP(A27,[1]Directorio!$B$1:$Y$1001,10,FALSE),"")</f>
        <v/>
      </c>
      <c r="K27" s="12" t="str">
        <f>+IFERROR(VLOOKUP(A27,[1]Directorio!$B$1:$Y$1001,11,FALSE),"")</f>
        <v/>
      </c>
      <c r="L27" s="14" t="str">
        <f>+IFERROR(VLOOKUP(A27,[1]Directorio!$B$1:$Y$1001,12,FALSE),"")</f>
        <v/>
      </c>
      <c r="M27" s="12" t="str">
        <f>+IFERROR(VLOOKUP(A27,[1]Directorio!$B$1:$Y$1001,13,FALSE),"")</f>
        <v/>
      </c>
      <c r="N27" s="12" t="str">
        <f>+IFERROR(VLOOKUP(A27,[1]Directorio!$B$1:$Y$1001,14,FALSE),"")</f>
        <v/>
      </c>
      <c r="O27" s="12" t="str">
        <f>+IFERROR(VLOOKUP(A27,[1]Directorio!$B$1:$Y$1001,15,FALSE),"")</f>
        <v/>
      </c>
      <c r="P27" s="12" t="str">
        <f>+IFERROR(VLOOKUP(A27,[1]Directorio!$B$1:$Y$1001,16,FALSE),"")</f>
        <v/>
      </c>
      <c r="Q27" s="12" t="str">
        <f>+IFERROR(VLOOKUP(A27,[1]Directorio!$B$1:$Y$1001,17,FALSE),"")</f>
        <v/>
      </c>
      <c r="R27" s="12" t="str">
        <f>+IFERROR(VLOOKUP(A27,[1]Directorio!$B$1:$Y$1001,18,FALSE),"")</f>
        <v/>
      </c>
      <c r="S27" s="12" t="str">
        <f>+IFERROR(VLOOKUP(A27,[1]Directorio!$B$1:$Y$1001,19,FALSE),"")</f>
        <v/>
      </c>
      <c r="T27" s="12" t="str">
        <f>+IFERROR(VLOOKUP(A27,[1]Directorio!$B$1:$Y$1001,20,FALSE),"")</f>
        <v/>
      </c>
      <c r="U27" s="15" t="str">
        <f>+IFERROR(VLOOKUP(A27,[1]Directorio!$B$1:$Y$1001,21,FALSE),"")</f>
        <v/>
      </c>
      <c r="V27" s="15" t="str">
        <f>+IFERROR(VLOOKUP(A27,[1]Directorio!$B$1:$Y$1001,22,FALSE),"")</f>
        <v/>
      </c>
      <c r="W27" s="16" t="str">
        <f>+IFERROR(VLOOKUP(A27,[1]Directorio!$B$1:$Y$1001,23,FALSE),"")</f>
        <v/>
      </c>
      <c r="X27" s="15" t="str">
        <f>+IFERROR(VLOOKUP(A27,[1]Directorio!$B$1:$Y$1001,24,FALSE),"")</f>
        <v/>
      </c>
      <c r="Y27" s="10"/>
      <c r="Z27" s="10"/>
      <c r="AA27" s="17"/>
      <c r="AB27" s="18"/>
      <c r="AC27" s="10"/>
      <c r="AD27" s="18"/>
      <c r="AE27" s="10"/>
      <c r="AF27" s="18"/>
      <c r="AG27" s="18"/>
      <c r="AH27" s="19"/>
    </row>
    <row r="28" spans="1:34" x14ac:dyDescent="0.25">
      <c r="A28" s="11"/>
      <c r="B28" s="12" t="str">
        <f>+IFERROR(VLOOKUP(A28,[1]Directorio!$B$1:$Y$1001,2,FALSE),"")</f>
        <v/>
      </c>
      <c r="C28" s="13" t="str">
        <f>+IFERROR(VLOOKUP(A28,[1]Directorio!$B$1:$Y$1001,3,FALSE),"")</f>
        <v/>
      </c>
      <c r="D28" s="12" t="str">
        <f>+IFERROR(VLOOKUP(A28,[1]Directorio!$B$1:$Y$1001,4,FALSE),"")</f>
        <v/>
      </c>
      <c r="E28" s="12" t="str">
        <f>+IFERROR(VLOOKUP(A28,[1]Directorio!$B$1:$Y$1001,5,FALSE),"")</f>
        <v/>
      </c>
      <c r="F28" s="12" t="str">
        <f>+IFERROR(VLOOKUP(A28,[1]Directorio!$B$1:$Y$1001,6,FALSE),"")</f>
        <v/>
      </c>
      <c r="G28" s="12" t="str">
        <f>+IFERROR(VLOOKUP(A28,[1]Directorio!$B$1:$Y$1001,7,FALSE),"")</f>
        <v/>
      </c>
      <c r="H28" s="12" t="str">
        <f>+IFERROR(VLOOKUP(A28,[1]Directorio!$B$1:$Y$1001,8,FALSE),"")</f>
        <v/>
      </c>
      <c r="I28" s="12" t="str">
        <f>+IFERROR(VLOOKUP(A28,[1]Directorio!$B$1:$Y$1001,9,FALSE),"")</f>
        <v/>
      </c>
      <c r="J28" s="12" t="str">
        <f>+IFERROR(VLOOKUP(A28,[1]Directorio!$B$1:$Y$1001,10,FALSE),"")</f>
        <v/>
      </c>
      <c r="K28" s="12" t="str">
        <f>+IFERROR(VLOOKUP(A28,[1]Directorio!$B$1:$Y$1001,11,FALSE),"")</f>
        <v/>
      </c>
      <c r="L28" s="14" t="str">
        <f>+IFERROR(VLOOKUP(A28,[1]Directorio!$B$1:$Y$1001,12,FALSE),"")</f>
        <v/>
      </c>
      <c r="M28" s="12" t="str">
        <f>+IFERROR(VLOOKUP(A28,[1]Directorio!$B$1:$Y$1001,13,FALSE),"")</f>
        <v/>
      </c>
      <c r="N28" s="12" t="str">
        <f>+IFERROR(VLOOKUP(A28,[1]Directorio!$B$1:$Y$1001,14,FALSE),"")</f>
        <v/>
      </c>
      <c r="O28" s="12" t="str">
        <f>+IFERROR(VLOOKUP(A28,[1]Directorio!$B$1:$Y$1001,15,FALSE),"")</f>
        <v/>
      </c>
      <c r="P28" s="12" t="str">
        <f>+IFERROR(VLOOKUP(A28,[1]Directorio!$B$1:$Y$1001,16,FALSE),"")</f>
        <v/>
      </c>
      <c r="Q28" s="12" t="str">
        <f>+IFERROR(VLOOKUP(A28,[1]Directorio!$B$1:$Y$1001,17,FALSE),"")</f>
        <v/>
      </c>
      <c r="R28" s="12" t="str">
        <f>+IFERROR(VLOOKUP(A28,[1]Directorio!$B$1:$Y$1001,18,FALSE),"")</f>
        <v/>
      </c>
      <c r="S28" s="12" t="str">
        <f>+IFERROR(VLOOKUP(A28,[1]Directorio!$B$1:$Y$1001,19,FALSE),"")</f>
        <v/>
      </c>
      <c r="T28" s="12" t="str">
        <f>+IFERROR(VLOOKUP(A28,[1]Directorio!$B$1:$Y$1001,20,FALSE),"")</f>
        <v/>
      </c>
      <c r="U28" s="15" t="str">
        <f>+IFERROR(VLOOKUP(A28,[1]Directorio!$B$1:$Y$1001,21,FALSE),"")</f>
        <v/>
      </c>
      <c r="V28" s="15" t="str">
        <f>+IFERROR(VLOOKUP(A28,[1]Directorio!$B$1:$Y$1001,22,FALSE),"")</f>
        <v/>
      </c>
      <c r="W28" s="16" t="str">
        <f>+IFERROR(VLOOKUP(A28,[1]Directorio!$B$1:$Y$1001,23,FALSE),"")</f>
        <v/>
      </c>
      <c r="X28" s="15" t="str">
        <f>+IFERROR(VLOOKUP(A28,[1]Directorio!$B$1:$Y$1001,24,FALSE),"")</f>
        <v/>
      </c>
      <c r="Y28" s="10"/>
      <c r="Z28" s="10"/>
      <c r="AA28" s="17"/>
      <c r="AB28" s="18"/>
      <c r="AC28" s="10"/>
      <c r="AD28" s="18"/>
      <c r="AE28" s="10"/>
      <c r="AF28" s="18"/>
      <c r="AG28" s="18"/>
      <c r="AH28" s="19"/>
    </row>
    <row r="29" spans="1:34" x14ac:dyDescent="0.25">
      <c r="A29" s="11"/>
      <c r="B29" s="12" t="str">
        <f>+IFERROR(VLOOKUP(A29,[1]Directorio!$B$1:$Y$1001,2,FALSE),"")</f>
        <v/>
      </c>
      <c r="C29" s="13" t="str">
        <f>+IFERROR(VLOOKUP(A29,[1]Directorio!$B$1:$Y$1001,3,FALSE),"")</f>
        <v/>
      </c>
      <c r="D29" s="12" t="str">
        <f>+IFERROR(VLOOKUP(A29,[1]Directorio!$B$1:$Y$1001,4,FALSE),"")</f>
        <v/>
      </c>
      <c r="E29" s="12" t="str">
        <f>+IFERROR(VLOOKUP(A29,[1]Directorio!$B$1:$Y$1001,5,FALSE),"")</f>
        <v/>
      </c>
      <c r="F29" s="12" t="str">
        <f>+IFERROR(VLOOKUP(A29,[1]Directorio!$B$1:$Y$1001,6,FALSE),"")</f>
        <v/>
      </c>
      <c r="G29" s="12" t="str">
        <f>+IFERROR(VLOOKUP(A29,[1]Directorio!$B$1:$Y$1001,7,FALSE),"")</f>
        <v/>
      </c>
      <c r="H29" s="12" t="str">
        <f>+IFERROR(VLOOKUP(A29,[1]Directorio!$B$1:$Y$1001,8,FALSE),"")</f>
        <v/>
      </c>
      <c r="I29" s="12" t="str">
        <f>+IFERROR(VLOOKUP(A29,[1]Directorio!$B$1:$Y$1001,9,FALSE),"")</f>
        <v/>
      </c>
      <c r="J29" s="12" t="str">
        <f>+IFERROR(VLOOKUP(A29,[1]Directorio!$B$1:$Y$1001,10,FALSE),"")</f>
        <v/>
      </c>
      <c r="K29" s="12" t="str">
        <f>+IFERROR(VLOOKUP(A29,[1]Directorio!$B$1:$Y$1001,11,FALSE),"")</f>
        <v/>
      </c>
      <c r="L29" s="14" t="str">
        <f>+IFERROR(VLOOKUP(A29,[1]Directorio!$B$1:$Y$1001,12,FALSE),"")</f>
        <v/>
      </c>
      <c r="M29" s="12" t="str">
        <f>+IFERROR(VLOOKUP(A29,[1]Directorio!$B$1:$Y$1001,13,FALSE),"")</f>
        <v/>
      </c>
      <c r="N29" s="12" t="str">
        <f>+IFERROR(VLOOKUP(A29,[1]Directorio!$B$1:$Y$1001,14,FALSE),"")</f>
        <v/>
      </c>
      <c r="O29" s="12" t="str">
        <f>+IFERROR(VLOOKUP(A29,[1]Directorio!$B$1:$Y$1001,15,FALSE),"")</f>
        <v/>
      </c>
      <c r="P29" s="12" t="str">
        <f>+IFERROR(VLOOKUP(A29,[1]Directorio!$B$1:$Y$1001,16,FALSE),"")</f>
        <v/>
      </c>
      <c r="Q29" s="12" t="str">
        <f>+IFERROR(VLOOKUP(A29,[1]Directorio!$B$1:$Y$1001,17,FALSE),"")</f>
        <v/>
      </c>
      <c r="R29" s="12" t="str">
        <f>+IFERROR(VLOOKUP(A29,[1]Directorio!$B$1:$Y$1001,18,FALSE),"")</f>
        <v/>
      </c>
      <c r="S29" s="12" t="str">
        <f>+IFERROR(VLOOKUP(A29,[1]Directorio!$B$1:$Y$1001,19,FALSE),"")</f>
        <v/>
      </c>
      <c r="T29" s="12" t="str">
        <f>+IFERROR(VLOOKUP(A29,[1]Directorio!$B$1:$Y$1001,20,FALSE),"")</f>
        <v/>
      </c>
      <c r="U29" s="15" t="str">
        <f>+IFERROR(VLOOKUP(A29,[1]Directorio!$B$1:$Y$1001,21,FALSE),"")</f>
        <v/>
      </c>
      <c r="V29" s="15" t="str">
        <f>+IFERROR(VLOOKUP(A29,[1]Directorio!$B$1:$Y$1001,22,FALSE),"")</f>
        <v/>
      </c>
      <c r="W29" s="16" t="str">
        <f>+IFERROR(VLOOKUP(A29,[1]Directorio!$B$1:$Y$1001,23,FALSE),"")</f>
        <v/>
      </c>
      <c r="X29" s="15" t="str">
        <f>+IFERROR(VLOOKUP(A29,[1]Directorio!$B$1:$Y$1001,24,FALSE),"")</f>
        <v/>
      </c>
      <c r="Y29" s="10"/>
      <c r="Z29" s="10"/>
      <c r="AA29" s="17"/>
      <c r="AB29" s="18"/>
      <c r="AC29" s="10"/>
      <c r="AD29" s="18"/>
      <c r="AE29" s="10"/>
      <c r="AF29" s="18"/>
      <c r="AG29" s="18"/>
      <c r="AH29" s="19"/>
    </row>
    <row r="30" spans="1:34" x14ac:dyDescent="0.25">
      <c r="A30" s="11"/>
      <c r="B30" s="12" t="str">
        <f>+IFERROR(VLOOKUP(A30,[1]Directorio!$B$1:$Y$1001,2,FALSE),"")</f>
        <v/>
      </c>
      <c r="C30" s="13" t="str">
        <f>+IFERROR(VLOOKUP(A30,[1]Directorio!$B$1:$Y$1001,3,FALSE),"")</f>
        <v/>
      </c>
      <c r="D30" s="12" t="str">
        <f>+IFERROR(VLOOKUP(A30,[1]Directorio!$B$1:$Y$1001,4,FALSE),"")</f>
        <v/>
      </c>
      <c r="E30" s="12" t="str">
        <f>+IFERROR(VLOOKUP(A30,[1]Directorio!$B$1:$Y$1001,5,FALSE),"")</f>
        <v/>
      </c>
      <c r="F30" s="12" t="str">
        <f>+IFERROR(VLOOKUP(A30,[1]Directorio!$B$1:$Y$1001,6,FALSE),"")</f>
        <v/>
      </c>
      <c r="G30" s="12" t="str">
        <f>+IFERROR(VLOOKUP(A30,[1]Directorio!$B$1:$Y$1001,7,FALSE),"")</f>
        <v/>
      </c>
      <c r="H30" s="12" t="str">
        <f>+IFERROR(VLOOKUP(A30,[1]Directorio!$B$1:$Y$1001,8,FALSE),"")</f>
        <v/>
      </c>
      <c r="I30" s="12" t="str">
        <f>+IFERROR(VLOOKUP(A30,[1]Directorio!$B$1:$Y$1001,9,FALSE),"")</f>
        <v/>
      </c>
      <c r="J30" s="12" t="str">
        <f>+IFERROR(VLOOKUP(A30,[1]Directorio!$B$1:$Y$1001,10,FALSE),"")</f>
        <v/>
      </c>
      <c r="K30" s="12" t="str">
        <f>+IFERROR(VLOOKUP(A30,[1]Directorio!$B$1:$Y$1001,11,FALSE),"")</f>
        <v/>
      </c>
      <c r="L30" s="14" t="str">
        <f>+IFERROR(VLOOKUP(A30,[1]Directorio!$B$1:$Y$1001,12,FALSE),"")</f>
        <v/>
      </c>
      <c r="M30" s="12" t="str">
        <f>+IFERROR(VLOOKUP(A30,[1]Directorio!$B$1:$Y$1001,13,FALSE),"")</f>
        <v/>
      </c>
      <c r="N30" s="12" t="str">
        <f>+IFERROR(VLOOKUP(A30,[1]Directorio!$B$1:$Y$1001,14,FALSE),"")</f>
        <v/>
      </c>
      <c r="O30" s="12" t="str">
        <f>+IFERROR(VLOOKUP(A30,[1]Directorio!$B$1:$Y$1001,15,FALSE),"")</f>
        <v/>
      </c>
      <c r="P30" s="12" t="str">
        <f>+IFERROR(VLOOKUP(A30,[1]Directorio!$B$1:$Y$1001,16,FALSE),"")</f>
        <v/>
      </c>
      <c r="Q30" s="12" t="str">
        <f>+IFERROR(VLOOKUP(A30,[1]Directorio!$B$1:$Y$1001,17,FALSE),"")</f>
        <v/>
      </c>
      <c r="R30" s="12" t="str">
        <f>+IFERROR(VLOOKUP(A30,[1]Directorio!$B$1:$Y$1001,18,FALSE),"")</f>
        <v/>
      </c>
      <c r="S30" s="12" t="str">
        <f>+IFERROR(VLOOKUP(A30,[1]Directorio!$B$1:$Y$1001,19,FALSE),"")</f>
        <v/>
      </c>
      <c r="T30" s="12" t="str">
        <f>+IFERROR(VLOOKUP(A30,[1]Directorio!$B$1:$Y$1001,20,FALSE),"")</f>
        <v/>
      </c>
      <c r="U30" s="15" t="str">
        <f>+IFERROR(VLOOKUP(A30,[1]Directorio!$B$1:$Y$1001,21,FALSE),"")</f>
        <v/>
      </c>
      <c r="V30" s="15" t="str">
        <f>+IFERROR(VLOOKUP(A30,[1]Directorio!$B$1:$Y$1001,22,FALSE),"")</f>
        <v/>
      </c>
      <c r="W30" s="16" t="str">
        <f>+IFERROR(VLOOKUP(A30,[1]Directorio!$B$1:$Y$1001,23,FALSE),"")</f>
        <v/>
      </c>
      <c r="X30" s="15" t="str">
        <f>+IFERROR(VLOOKUP(A30,[1]Directorio!$B$1:$Y$1001,24,FALSE),"")</f>
        <v/>
      </c>
      <c r="Y30" s="10"/>
      <c r="Z30" s="10"/>
      <c r="AA30" s="17"/>
      <c r="AB30" s="18"/>
      <c r="AC30" s="10"/>
      <c r="AD30" s="18"/>
      <c r="AE30" s="10"/>
      <c r="AF30" s="18"/>
      <c r="AG30" s="18"/>
      <c r="AH30" s="19"/>
    </row>
    <row r="31" spans="1:34" x14ac:dyDescent="0.25">
      <c r="A31" s="11"/>
      <c r="B31" s="12" t="str">
        <f>+IFERROR(VLOOKUP(A31,[1]Directorio!$B$1:$Y$1001,2,FALSE),"")</f>
        <v/>
      </c>
      <c r="C31" s="13" t="str">
        <f>+IFERROR(VLOOKUP(A31,[1]Directorio!$B$1:$Y$1001,3,FALSE),"")</f>
        <v/>
      </c>
      <c r="D31" s="12" t="str">
        <f>+IFERROR(VLOOKUP(A31,[1]Directorio!$B$1:$Y$1001,4,FALSE),"")</f>
        <v/>
      </c>
      <c r="E31" s="12" t="str">
        <f>+IFERROR(VLOOKUP(A31,[1]Directorio!$B$1:$Y$1001,5,FALSE),"")</f>
        <v/>
      </c>
      <c r="F31" s="12" t="str">
        <f>+IFERROR(VLOOKUP(A31,[1]Directorio!$B$1:$Y$1001,6,FALSE),"")</f>
        <v/>
      </c>
      <c r="G31" s="12" t="str">
        <f>+IFERROR(VLOOKUP(A31,[1]Directorio!$B$1:$Y$1001,7,FALSE),"")</f>
        <v/>
      </c>
      <c r="H31" s="12" t="str">
        <f>+IFERROR(VLOOKUP(A31,[1]Directorio!$B$1:$Y$1001,8,FALSE),"")</f>
        <v/>
      </c>
      <c r="I31" s="12" t="str">
        <f>+IFERROR(VLOOKUP(A31,[1]Directorio!$B$1:$Y$1001,9,FALSE),"")</f>
        <v/>
      </c>
      <c r="J31" s="12" t="str">
        <f>+IFERROR(VLOOKUP(A31,[1]Directorio!$B$1:$Y$1001,10,FALSE),"")</f>
        <v/>
      </c>
      <c r="K31" s="12" t="str">
        <f>+IFERROR(VLOOKUP(A31,[1]Directorio!$B$1:$Y$1001,11,FALSE),"")</f>
        <v/>
      </c>
      <c r="L31" s="14" t="str">
        <f>+IFERROR(VLOOKUP(A31,[1]Directorio!$B$1:$Y$1001,12,FALSE),"")</f>
        <v/>
      </c>
      <c r="M31" s="12" t="str">
        <f>+IFERROR(VLOOKUP(A31,[1]Directorio!$B$1:$Y$1001,13,FALSE),"")</f>
        <v/>
      </c>
      <c r="N31" s="12" t="str">
        <f>+IFERROR(VLOOKUP(A31,[1]Directorio!$B$1:$Y$1001,14,FALSE),"")</f>
        <v/>
      </c>
      <c r="O31" s="12" t="str">
        <f>+IFERROR(VLOOKUP(A31,[1]Directorio!$B$1:$Y$1001,15,FALSE),"")</f>
        <v/>
      </c>
      <c r="P31" s="12" t="str">
        <f>+IFERROR(VLOOKUP(A31,[1]Directorio!$B$1:$Y$1001,16,FALSE),"")</f>
        <v/>
      </c>
      <c r="Q31" s="12" t="str">
        <f>+IFERROR(VLOOKUP(A31,[1]Directorio!$B$1:$Y$1001,17,FALSE),"")</f>
        <v/>
      </c>
      <c r="R31" s="12" t="str">
        <f>+IFERROR(VLOOKUP(A31,[1]Directorio!$B$1:$Y$1001,18,FALSE),"")</f>
        <v/>
      </c>
      <c r="S31" s="12" t="str">
        <f>+IFERROR(VLOOKUP(A31,[1]Directorio!$B$1:$Y$1001,19,FALSE),"")</f>
        <v/>
      </c>
      <c r="T31" s="12" t="str">
        <f>+IFERROR(VLOOKUP(A31,[1]Directorio!$B$1:$Y$1001,20,FALSE),"")</f>
        <v/>
      </c>
      <c r="U31" s="15" t="str">
        <f>+IFERROR(VLOOKUP(A31,[1]Directorio!$B$1:$Y$1001,21,FALSE),"")</f>
        <v/>
      </c>
      <c r="V31" s="15" t="str">
        <f>+IFERROR(VLOOKUP(A31,[1]Directorio!$B$1:$Y$1001,22,FALSE),"")</f>
        <v/>
      </c>
      <c r="W31" s="16" t="str">
        <f>+IFERROR(VLOOKUP(A31,[1]Directorio!$B$1:$Y$1001,23,FALSE),"")</f>
        <v/>
      </c>
      <c r="X31" s="15" t="str">
        <f>+IFERROR(VLOOKUP(A31,[1]Directorio!$B$1:$Y$1001,24,FALSE),"")</f>
        <v/>
      </c>
      <c r="Y31" s="10"/>
      <c r="Z31" s="10"/>
      <c r="AA31" s="17"/>
      <c r="AB31" s="18"/>
      <c r="AC31" s="10"/>
      <c r="AD31" s="18"/>
      <c r="AE31" s="10"/>
      <c r="AF31" s="18"/>
      <c r="AG31" s="18"/>
      <c r="AH31" s="19"/>
    </row>
    <row r="32" spans="1:34" x14ac:dyDescent="0.25">
      <c r="A32" s="11"/>
      <c r="B32" s="12" t="str">
        <f>+IFERROR(VLOOKUP(A32,[1]Directorio!$B$1:$Y$1001,2,FALSE),"")</f>
        <v/>
      </c>
      <c r="C32" s="13" t="str">
        <f>+IFERROR(VLOOKUP(A32,[1]Directorio!$B$1:$Y$1001,3,FALSE),"")</f>
        <v/>
      </c>
      <c r="D32" s="12" t="str">
        <f>+IFERROR(VLOOKUP(A32,[1]Directorio!$B$1:$Y$1001,4,FALSE),"")</f>
        <v/>
      </c>
      <c r="E32" s="12" t="str">
        <f>+IFERROR(VLOOKUP(A32,[1]Directorio!$B$1:$Y$1001,5,FALSE),"")</f>
        <v/>
      </c>
      <c r="F32" s="12" t="str">
        <f>+IFERROR(VLOOKUP(A32,[1]Directorio!$B$1:$Y$1001,6,FALSE),"")</f>
        <v/>
      </c>
      <c r="G32" s="12" t="str">
        <f>+IFERROR(VLOOKUP(A32,[1]Directorio!$B$1:$Y$1001,7,FALSE),"")</f>
        <v/>
      </c>
      <c r="H32" s="12" t="str">
        <f>+IFERROR(VLOOKUP(A32,[1]Directorio!$B$1:$Y$1001,8,FALSE),"")</f>
        <v/>
      </c>
      <c r="I32" s="12" t="str">
        <f>+IFERROR(VLOOKUP(A32,[1]Directorio!$B$1:$Y$1001,9,FALSE),"")</f>
        <v/>
      </c>
      <c r="J32" s="12" t="str">
        <f>+IFERROR(VLOOKUP(A32,[1]Directorio!$B$1:$Y$1001,10,FALSE),"")</f>
        <v/>
      </c>
      <c r="K32" s="12" t="str">
        <f>+IFERROR(VLOOKUP(A32,[1]Directorio!$B$1:$Y$1001,11,FALSE),"")</f>
        <v/>
      </c>
      <c r="L32" s="14" t="str">
        <f>+IFERROR(VLOOKUP(A32,[1]Directorio!$B$1:$Y$1001,12,FALSE),"")</f>
        <v/>
      </c>
      <c r="M32" s="12" t="str">
        <f>+IFERROR(VLOOKUP(A32,[1]Directorio!$B$1:$Y$1001,13,FALSE),"")</f>
        <v/>
      </c>
      <c r="N32" s="12" t="str">
        <f>+IFERROR(VLOOKUP(A32,[1]Directorio!$B$1:$Y$1001,14,FALSE),"")</f>
        <v/>
      </c>
      <c r="O32" s="12" t="str">
        <f>+IFERROR(VLOOKUP(A32,[1]Directorio!$B$1:$Y$1001,15,FALSE),"")</f>
        <v/>
      </c>
      <c r="P32" s="12" t="str">
        <f>+IFERROR(VLOOKUP(A32,[1]Directorio!$B$1:$Y$1001,16,FALSE),"")</f>
        <v/>
      </c>
      <c r="Q32" s="12" t="str">
        <f>+IFERROR(VLOOKUP(A32,[1]Directorio!$B$1:$Y$1001,17,FALSE),"")</f>
        <v/>
      </c>
      <c r="R32" s="12" t="str">
        <f>+IFERROR(VLOOKUP(A32,[1]Directorio!$B$1:$Y$1001,18,FALSE),"")</f>
        <v/>
      </c>
      <c r="S32" s="12" t="str">
        <f>+IFERROR(VLOOKUP(A32,[1]Directorio!$B$1:$Y$1001,19,FALSE),"")</f>
        <v/>
      </c>
      <c r="T32" s="12" t="str">
        <f>+IFERROR(VLOOKUP(A32,[1]Directorio!$B$1:$Y$1001,20,FALSE),"")</f>
        <v/>
      </c>
      <c r="U32" s="15" t="str">
        <f>+IFERROR(VLOOKUP(A32,[1]Directorio!$B$1:$Y$1001,21,FALSE),"")</f>
        <v/>
      </c>
      <c r="V32" s="15" t="str">
        <f>+IFERROR(VLOOKUP(A32,[1]Directorio!$B$1:$Y$1001,22,FALSE),"")</f>
        <v/>
      </c>
      <c r="W32" s="16" t="str">
        <f>+IFERROR(VLOOKUP(A32,[1]Directorio!$B$1:$Y$1001,23,FALSE),"")</f>
        <v/>
      </c>
      <c r="X32" s="15" t="str">
        <f>+IFERROR(VLOOKUP(A32,[1]Directorio!$B$1:$Y$1001,24,FALSE),"")</f>
        <v/>
      </c>
      <c r="Y32" s="10"/>
      <c r="Z32" s="10"/>
      <c r="AA32" s="17"/>
      <c r="AB32" s="18"/>
      <c r="AC32" s="10"/>
      <c r="AD32" s="18"/>
      <c r="AE32" s="10"/>
      <c r="AF32" s="18"/>
      <c r="AG32" s="18"/>
      <c r="AH32" s="19"/>
    </row>
    <row r="33" spans="1:34" x14ac:dyDescent="0.25">
      <c r="A33" s="11"/>
      <c r="B33" s="12" t="str">
        <f>+IFERROR(VLOOKUP(A33,[1]Directorio!$B$1:$Y$1001,2,FALSE),"")</f>
        <v/>
      </c>
      <c r="C33" s="13" t="str">
        <f>+IFERROR(VLOOKUP(A33,[1]Directorio!$B$1:$Y$1001,3,FALSE),"")</f>
        <v/>
      </c>
      <c r="D33" s="12" t="str">
        <f>+IFERROR(VLOOKUP(A33,[1]Directorio!$B$1:$Y$1001,4,FALSE),"")</f>
        <v/>
      </c>
      <c r="E33" s="12" t="str">
        <f>+IFERROR(VLOOKUP(A33,[1]Directorio!$B$1:$Y$1001,5,FALSE),"")</f>
        <v/>
      </c>
      <c r="F33" s="12" t="str">
        <f>+IFERROR(VLOOKUP(A33,[1]Directorio!$B$1:$Y$1001,6,FALSE),"")</f>
        <v/>
      </c>
      <c r="G33" s="12" t="str">
        <f>+IFERROR(VLOOKUP(A33,[1]Directorio!$B$1:$Y$1001,7,FALSE),"")</f>
        <v/>
      </c>
      <c r="H33" s="12" t="str">
        <f>+IFERROR(VLOOKUP(A33,[1]Directorio!$B$1:$Y$1001,8,FALSE),"")</f>
        <v/>
      </c>
      <c r="I33" s="12" t="str">
        <f>+IFERROR(VLOOKUP(A33,[1]Directorio!$B$1:$Y$1001,9,FALSE),"")</f>
        <v/>
      </c>
      <c r="J33" s="12" t="str">
        <f>+IFERROR(VLOOKUP(A33,[1]Directorio!$B$1:$Y$1001,10,FALSE),"")</f>
        <v/>
      </c>
      <c r="K33" s="12" t="str">
        <f>+IFERROR(VLOOKUP(A33,[1]Directorio!$B$1:$Y$1001,11,FALSE),"")</f>
        <v/>
      </c>
      <c r="L33" s="14" t="str">
        <f>+IFERROR(VLOOKUP(A33,[1]Directorio!$B$1:$Y$1001,12,FALSE),"")</f>
        <v/>
      </c>
      <c r="M33" s="12" t="str">
        <f>+IFERROR(VLOOKUP(A33,[1]Directorio!$B$1:$Y$1001,13,FALSE),"")</f>
        <v/>
      </c>
      <c r="N33" s="12" t="str">
        <f>+IFERROR(VLOOKUP(A33,[1]Directorio!$B$1:$Y$1001,14,FALSE),"")</f>
        <v/>
      </c>
      <c r="O33" s="12" t="str">
        <f>+IFERROR(VLOOKUP(A33,[1]Directorio!$B$1:$Y$1001,15,FALSE),"")</f>
        <v/>
      </c>
      <c r="P33" s="12" t="str">
        <f>+IFERROR(VLOOKUP(A33,[1]Directorio!$B$1:$Y$1001,16,FALSE),"")</f>
        <v/>
      </c>
      <c r="Q33" s="12" t="str">
        <f>+IFERROR(VLOOKUP(A33,[1]Directorio!$B$1:$Y$1001,17,FALSE),"")</f>
        <v/>
      </c>
      <c r="R33" s="12" t="str">
        <f>+IFERROR(VLOOKUP(A33,[1]Directorio!$B$1:$Y$1001,18,FALSE),"")</f>
        <v/>
      </c>
      <c r="S33" s="12" t="str">
        <f>+IFERROR(VLOOKUP(A33,[1]Directorio!$B$1:$Y$1001,19,FALSE),"")</f>
        <v/>
      </c>
      <c r="T33" s="12" t="str">
        <f>+IFERROR(VLOOKUP(A33,[1]Directorio!$B$1:$Y$1001,20,FALSE),"")</f>
        <v/>
      </c>
      <c r="U33" s="15" t="str">
        <f>+IFERROR(VLOOKUP(A33,[1]Directorio!$B$1:$Y$1001,21,FALSE),"")</f>
        <v/>
      </c>
      <c r="V33" s="15" t="str">
        <f>+IFERROR(VLOOKUP(A33,[1]Directorio!$B$1:$Y$1001,22,FALSE),"")</f>
        <v/>
      </c>
      <c r="W33" s="16" t="str">
        <f>+IFERROR(VLOOKUP(A33,[1]Directorio!$B$1:$Y$1001,23,FALSE),"")</f>
        <v/>
      </c>
      <c r="X33" s="15" t="str">
        <f>+IFERROR(VLOOKUP(A33,[1]Directorio!$B$1:$Y$1001,24,FALSE),"")</f>
        <v/>
      </c>
      <c r="Y33" s="10"/>
      <c r="Z33" s="10"/>
      <c r="AA33" s="17"/>
      <c r="AB33" s="18"/>
      <c r="AC33" s="10"/>
      <c r="AD33" s="18"/>
      <c r="AE33" s="10"/>
      <c r="AF33" s="18"/>
      <c r="AG33" s="18"/>
      <c r="AH33" s="19"/>
    </row>
    <row r="34" spans="1:34" x14ac:dyDescent="0.25">
      <c r="A34" s="11"/>
      <c r="B34" s="12" t="str">
        <f>+IFERROR(VLOOKUP(A34,[1]Directorio!$B$1:$Y$1001,2,FALSE),"")</f>
        <v/>
      </c>
      <c r="C34" s="13" t="str">
        <f>+IFERROR(VLOOKUP(A34,[1]Directorio!$B$1:$Y$1001,3,FALSE),"")</f>
        <v/>
      </c>
      <c r="D34" s="12" t="str">
        <f>+IFERROR(VLOOKUP(A34,[1]Directorio!$B$1:$Y$1001,4,FALSE),"")</f>
        <v/>
      </c>
      <c r="E34" s="12" t="str">
        <f>+IFERROR(VLOOKUP(A34,[1]Directorio!$B$1:$Y$1001,5,FALSE),"")</f>
        <v/>
      </c>
      <c r="F34" s="12" t="str">
        <f>+IFERROR(VLOOKUP(A34,[1]Directorio!$B$1:$Y$1001,6,FALSE),"")</f>
        <v/>
      </c>
      <c r="G34" s="12" t="str">
        <f>+IFERROR(VLOOKUP(A34,[1]Directorio!$B$1:$Y$1001,7,FALSE),"")</f>
        <v/>
      </c>
      <c r="H34" s="12" t="str">
        <f>+IFERROR(VLOOKUP(A34,[1]Directorio!$B$1:$Y$1001,8,FALSE),"")</f>
        <v/>
      </c>
      <c r="I34" s="12" t="str">
        <f>+IFERROR(VLOOKUP(A34,[1]Directorio!$B$1:$Y$1001,9,FALSE),"")</f>
        <v/>
      </c>
      <c r="J34" s="12" t="str">
        <f>+IFERROR(VLOOKUP(A34,[1]Directorio!$B$1:$Y$1001,10,FALSE),"")</f>
        <v/>
      </c>
      <c r="K34" s="12" t="str">
        <f>+IFERROR(VLOOKUP(A34,[1]Directorio!$B$1:$Y$1001,11,FALSE),"")</f>
        <v/>
      </c>
      <c r="L34" s="14" t="str">
        <f>+IFERROR(VLOOKUP(A34,[1]Directorio!$B$1:$Y$1001,12,FALSE),"")</f>
        <v/>
      </c>
      <c r="M34" s="12" t="str">
        <f>+IFERROR(VLOOKUP(A34,[1]Directorio!$B$1:$Y$1001,13,FALSE),"")</f>
        <v/>
      </c>
      <c r="N34" s="12" t="str">
        <f>+IFERROR(VLOOKUP(A34,[1]Directorio!$B$1:$Y$1001,14,FALSE),"")</f>
        <v/>
      </c>
      <c r="O34" s="12" t="str">
        <f>+IFERROR(VLOOKUP(A34,[1]Directorio!$B$1:$Y$1001,15,FALSE),"")</f>
        <v/>
      </c>
      <c r="P34" s="12" t="str">
        <f>+IFERROR(VLOOKUP(A34,[1]Directorio!$B$1:$Y$1001,16,FALSE),"")</f>
        <v/>
      </c>
      <c r="Q34" s="12" t="str">
        <f>+IFERROR(VLOOKUP(A34,[1]Directorio!$B$1:$Y$1001,17,FALSE),"")</f>
        <v/>
      </c>
      <c r="R34" s="12" t="str">
        <f>+IFERROR(VLOOKUP(A34,[1]Directorio!$B$1:$Y$1001,18,FALSE),"")</f>
        <v/>
      </c>
      <c r="S34" s="12" t="str">
        <f>+IFERROR(VLOOKUP(A34,[1]Directorio!$B$1:$Y$1001,19,FALSE),"")</f>
        <v/>
      </c>
      <c r="T34" s="12" t="str">
        <f>+IFERROR(VLOOKUP(A34,[1]Directorio!$B$1:$Y$1001,20,FALSE),"")</f>
        <v/>
      </c>
      <c r="U34" s="15" t="str">
        <f>+IFERROR(VLOOKUP(A34,[1]Directorio!$B$1:$Y$1001,21,FALSE),"")</f>
        <v/>
      </c>
      <c r="V34" s="15" t="str">
        <f>+IFERROR(VLOOKUP(A34,[1]Directorio!$B$1:$Y$1001,22,FALSE),"")</f>
        <v/>
      </c>
      <c r="W34" s="16" t="str">
        <f>+IFERROR(VLOOKUP(A34,[1]Directorio!$B$1:$Y$1001,23,FALSE),"")</f>
        <v/>
      </c>
      <c r="X34" s="15" t="str">
        <f>+IFERROR(VLOOKUP(A34,[1]Directorio!$B$1:$Y$1001,24,FALSE),"")</f>
        <v/>
      </c>
      <c r="Y34" s="10"/>
      <c r="Z34" s="10"/>
      <c r="AA34" s="17"/>
      <c r="AB34" s="18"/>
      <c r="AC34" s="10"/>
      <c r="AD34" s="18"/>
      <c r="AE34" s="10"/>
      <c r="AF34" s="18"/>
      <c r="AG34" s="18"/>
      <c r="AH34" s="19"/>
    </row>
    <row r="35" spans="1:34" x14ac:dyDescent="0.25">
      <c r="A35" s="11"/>
      <c r="B35" s="12" t="str">
        <f>+IFERROR(VLOOKUP(A35,[1]Directorio!$B$1:$Y$1001,2,FALSE),"")</f>
        <v/>
      </c>
      <c r="C35" s="13" t="str">
        <f>+IFERROR(VLOOKUP(A35,[1]Directorio!$B$1:$Y$1001,3,FALSE),"")</f>
        <v/>
      </c>
      <c r="D35" s="12" t="str">
        <f>+IFERROR(VLOOKUP(A35,[1]Directorio!$B$1:$Y$1001,4,FALSE),"")</f>
        <v/>
      </c>
      <c r="E35" s="12" t="str">
        <f>+IFERROR(VLOOKUP(A35,[1]Directorio!$B$1:$Y$1001,5,FALSE),"")</f>
        <v/>
      </c>
      <c r="F35" s="12" t="str">
        <f>+IFERROR(VLOOKUP(A35,[1]Directorio!$B$1:$Y$1001,6,FALSE),"")</f>
        <v/>
      </c>
      <c r="G35" s="12" t="str">
        <f>+IFERROR(VLOOKUP(A35,[1]Directorio!$B$1:$Y$1001,7,FALSE),"")</f>
        <v/>
      </c>
      <c r="H35" s="12" t="str">
        <f>+IFERROR(VLOOKUP(A35,[1]Directorio!$B$1:$Y$1001,8,FALSE),"")</f>
        <v/>
      </c>
      <c r="I35" s="12" t="str">
        <f>+IFERROR(VLOOKUP(A35,[1]Directorio!$B$1:$Y$1001,9,FALSE),"")</f>
        <v/>
      </c>
      <c r="J35" s="12" t="str">
        <f>+IFERROR(VLOOKUP(A35,[1]Directorio!$B$1:$Y$1001,10,FALSE),"")</f>
        <v/>
      </c>
      <c r="K35" s="12" t="str">
        <f>+IFERROR(VLOOKUP(A35,[1]Directorio!$B$1:$Y$1001,11,FALSE),"")</f>
        <v/>
      </c>
      <c r="L35" s="14" t="str">
        <f>+IFERROR(VLOOKUP(A35,[1]Directorio!$B$1:$Y$1001,12,FALSE),"")</f>
        <v/>
      </c>
      <c r="M35" s="12" t="str">
        <f>+IFERROR(VLOOKUP(A35,[1]Directorio!$B$1:$Y$1001,13,FALSE),"")</f>
        <v/>
      </c>
      <c r="N35" s="12" t="str">
        <f>+IFERROR(VLOOKUP(A35,[1]Directorio!$B$1:$Y$1001,14,FALSE),"")</f>
        <v/>
      </c>
      <c r="O35" s="12" t="str">
        <f>+IFERROR(VLOOKUP(A35,[1]Directorio!$B$1:$Y$1001,15,FALSE),"")</f>
        <v/>
      </c>
      <c r="P35" s="12" t="str">
        <f>+IFERROR(VLOOKUP(A35,[1]Directorio!$B$1:$Y$1001,16,FALSE),"")</f>
        <v/>
      </c>
      <c r="Q35" s="12" t="str">
        <f>+IFERROR(VLOOKUP(A35,[1]Directorio!$B$1:$Y$1001,17,FALSE),"")</f>
        <v/>
      </c>
      <c r="R35" s="12" t="str">
        <f>+IFERROR(VLOOKUP(A35,[1]Directorio!$B$1:$Y$1001,18,FALSE),"")</f>
        <v/>
      </c>
      <c r="S35" s="12" t="str">
        <f>+IFERROR(VLOOKUP(A35,[1]Directorio!$B$1:$Y$1001,19,FALSE),"")</f>
        <v/>
      </c>
      <c r="T35" s="12" t="str">
        <f>+IFERROR(VLOOKUP(A35,[1]Directorio!$B$1:$Y$1001,20,FALSE),"")</f>
        <v/>
      </c>
      <c r="U35" s="15" t="str">
        <f>+IFERROR(VLOOKUP(A35,[1]Directorio!$B$1:$Y$1001,21,FALSE),"")</f>
        <v/>
      </c>
      <c r="V35" s="15" t="str">
        <f>+IFERROR(VLOOKUP(A35,[1]Directorio!$B$1:$Y$1001,22,FALSE),"")</f>
        <v/>
      </c>
      <c r="W35" s="16" t="str">
        <f>+IFERROR(VLOOKUP(A35,[1]Directorio!$B$1:$Y$1001,23,FALSE),"")</f>
        <v/>
      </c>
      <c r="X35" s="15" t="str">
        <f>+IFERROR(VLOOKUP(A35,[1]Directorio!$B$1:$Y$1001,24,FALSE),"")</f>
        <v/>
      </c>
      <c r="Y35" s="10"/>
      <c r="Z35" s="10"/>
      <c r="AA35" s="17"/>
      <c r="AB35" s="18"/>
      <c r="AC35" s="10"/>
      <c r="AD35" s="18"/>
      <c r="AE35" s="10"/>
      <c r="AF35" s="18"/>
      <c r="AG35" s="18"/>
      <c r="AH35" s="19"/>
    </row>
    <row r="36" spans="1:34" x14ac:dyDescent="0.25">
      <c r="A36" s="11"/>
      <c r="B36" s="12" t="str">
        <f>+IFERROR(VLOOKUP(A36,[1]Directorio!$B$1:$Y$1001,2,FALSE),"")</f>
        <v/>
      </c>
      <c r="C36" s="13" t="str">
        <f>+IFERROR(VLOOKUP(A36,[1]Directorio!$B$1:$Y$1001,3,FALSE),"")</f>
        <v/>
      </c>
      <c r="D36" s="12" t="str">
        <f>+IFERROR(VLOOKUP(A36,[1]Directorio!$B$1:$Y$1001,4,FALSE),"")</f>
        <v/>
      </c>
      <c r="E36" s="12" t="str">
        <f>+IFERROR(VLOOKUP(A36,[1]Directorio!$B$1:$Y$1001,5,FALSE),"")</f>
        <v/>
      </c>
      <c r="F36" s="12" t="str">
        <f>+IFERROR(VLOOKUP(A36,[1]Directorio!$B$1:$Y$1001,6,FALSE),"")</f>
        <v/>
      </c>
      <c r="G36" s="12" t="str">
        <f>+IFERROR(VLOOKUP(A36,[1]Directorio!$B$1:$Y$1001,7,FALSE),"")</f>
        <v/>
      </c>
      <c r="H36" s="12" t="str">
        <f>+IFERROR(VLOOKUP(A36,[1]Directorio!$B$1:$Y$1001,8,FALSE),"")</f>
        <v/>
      </c>
      <c r="I36" s="12" t="str">
        <f>+IFERROR(VLOOKUP(A36,[1]Directorio!$B$1:$Y$1001,9,FALSE),"")</f>
        <v/>
      </c>
      <c r="J36" s="12" t="str">
        <f>+IFERROR(VLOOKUP(A36,[1]Directorio!$B$1:$Y$1001,10,FALSE),"")</f>
        <v/>
      </c>
      <c r="K36" s="12" t="str">
        <f>+IFERROR(VLOOKUP(A36,[1]Directorio!$B$1:$Y$1001,11,FALSE),"")</f>
        <v/>
      </c>
      <c r="L36" s="14" t="str">
        <f>+IFERROR(VLOOKUP(A36,[1]Directorio!$B$1:$Y$1001,12,FALSE),"")</f>
        <v/>
      </c>
      <c r="M36" s="12" t="str">
        <f>+IFERROR(VLOOKUP(A36,[1]Directorio!$B$1:$Y$1001,13,FALSE),"")</f>
        <v/>
      </c>
      <c r="N36" s="12" t="str">
        <f>+IFERROR(VLOOKUP(A36,[1]Directorio!$B$1:$Y$1001,14,FALSE),"")</f>
        <v/>
      </c>
      <c r="O36" s="12" t="str">
        <f>+IFERROR(VLOOKUP(A36,[1]Directorio!$B$1:$Y$1001,15,FALSE),"")</f>
        <v/>
      </c>
      <c r="P36" s="12" t="str">
        <f>+IFERROR(VLOOKUP(A36,[1]Directorio!$B$1:$Y$1001,16,FALSE),"")</f>
        <v/>
      </c>
      <c r="Q36" s="12" t="str">
        <f>+IFERROR(VLOOKUP(A36,[1]Directorio!$B$1:$Y$1001,17,FALSE),"")</f>
        <v/>
      </c>
      <c r="R36" s="12" t="str">
        <f>+IFERROR(VLOOKUP(A36,[1]Directorio!$B$1:$Y$1001,18,FALSE),"")</f>
        <v/>
      </c>
      <c r="S36" s="12" t="str">
        <f>+IFERROR(VLOOKUP(A36,[1]Directorio!$B$1:$Y$1001,19,FALSE),"")</f>
        <v/>
      </c>
      <c r="T36" s="12" t="str">
        <f>+IFERROR(VLOOKUP(A36,[1]Directorio!$B$1:$Y$1001,20,FALSE),"")</f>
        <v/>
      </c>
      <c r="U36" s="15" t="str">
        <f>+IFERROR(VLOOKUP(A36,[1]Directorio!$B$1:$Y$1001,21,FALSE),"")</f>
        <v/>
      </c>
      <c r="V36" s="15" t="str">
        <f>+IFERROR(VLOOKUP(A36,[1]Directorio!$B$1:$Y$1001,22,FALSE),"")</f>
        <v/>
      </c>
      <c r="W36" s="16" t="str">
        <f>+IFERROR(VLOOKUP(A36,[1]Directorio!$B$1:$Y$1001,23,FALSE),"")</f>
        <v/>
      </c>
      <c r="X36" s="15" t="str">
        <f>+IFERROR(VLOOKUP(A36,[1]Directorio!$B$1:$Y$1001,24,FALSE),"")</f>
        <v/>
      </c>
      <c r="Y36" s="10"/>
      <c r="Z36" s="10"/>
      <c r="AA36" s="17"/>
      <c r="AB36" s="18"/>
      <c r="AC36" s="10"/>
      <c r="AD36" s="18"/>
      <c r="AE36" s="10"/>
      <c r="AF36" s="18"/>
      <c r="AG36" s="18"/>
      <c r="AH36" s="19"/>
    </row>
    <row r="37" spans="1:34" x14ac:dyDescent="0.25">
      <c r="A37" s="11"/>
      <c r="B37" s="12" t="str">
        <f>+IFERROR(VLOOKUP(A37,[1]Directorio!$B$1:$Y$1001,2,FALSE),"")</f>
        <v/>
      </c>
      <c r="C37" s="13" t="str">
        <f>+IFERROR(VLOOKUP(A37,[1]Directorio!$B$1:$Y$1001,3,FALSE),"")</f>
        <v/>
      </c>
      <c r="D37" s="12" t="str">
        <f>+IFERROR(VLOOKUP(A37,[1]Directorio!$B$1:$Y$1001,4,FALSE),"")</f>
        <v/>
      </c>
      <c r="E37" s="12" t="str">
        <f>+IFERROR(VLOOKUP(A37,[1]Directorio!$B$1:$Y$1001,5,FALSE),"")</f>
        <v/>
      </c>
      <c r="F37" s="12" t="str">
        <f>+IFERROR(VLOOKUP(A37,[1]Directorio!$B$1:$Y$1001,6,FALSE),"")</f>
        <v/>
      </c>
      <c r="G37" s="12" t="str">
        <f>+IFERROR(VLOOKUP(A37,[1]Directorio!$B$1:$Y$1001,7,FALSE),"")</f>
        <v/>
      </c>
      <c r="H37" s="12" t="str">
        <f>+IFERROR(VLOOKUP(A37,[1]Directorio!$B$1:$Y$1001,8,FALSE),"")</f>
        <v/>
      </c>
      <c r="I37" s="12" t="str">
        <f>+IFERROR(VLOOKUP(A37,[1]Directorio!$B$1:$Y$1001,9,FALSE),"")</f>
        <v/>
      </c>
      <c r="J37" s="12" t="str">
        <f>+IFERROR(VLOOKUP(A37,[1]Directorio!$B$1:$Y$1001,10,FALSE),"")</f>
        <v/>
      </c>
      <c r="K37" s="12" t="str">
        <f>+IFERROR(VLOOKUP(A37,[1]Directorio!$B$1:$Y$1001,11,FALSE),"")</f>
        <v/>
      </c>
      <c r="L37" s="14" t="str">
        <f>+IFERROR(VLOOKUP(A37,[1]Directorio!$B$1:$Y$1001,12,FALSE),"")</f>
        <v/>
      </c>
      <c r="M37" s="12" t="str">
        <f>+IFERROR(VLOOKUP(A37,[1]Directorio!$B$1:$Y$1001,13,FALSE),"")</f>
        <v/>
      </c>
      <c r="N37" s="12" t="str">
        <f>+IFERROR(VLOOKUP(A37,[1]Directorio!$B$1:$Y$1001,14,FALSE),"")</f>
        <v/>
      </c>
      <c r="O37" s="12" t="str">
        <f>+IFERROR(VLOOKUP(A37,[1]Directorio!$B$1:$Y$1001,15,FALSE),"")</f>
        <v/>
      </c>
      <c r="P37" s="12" t="str">
        <f>+IFERROR(VLOOKUP(A37,[1]Directorio!$B$1:$Y$1001,16,FALSE),"")</f>
        <v/>
      </c>
      <c r="Q37" s="12" t="str">
        <f>+IFERROR(VLOOKUP(A37,[1]Directorio!$B$1:$Y$1001,17,FALSE),"")</f>
        <v/>
      </c>
      <c r="R37" s="12" t="str">
        <f>+IFERROR(VLOOKUP(A37,[1]Directorio!$B$1:$Y$1001,18,FALSE),"")</f>
        <v/>
      </c>
      <c r="S37" s="12" t="str">
        <f>+IFERROR(VLOOKUP(A37,[1]Directorio!$B$1:$Y$1001,19,FALSE),"")</f>
        <v/>
      </c>
      <c r="T37" s="12" t="str">
        <f>+IFERROR(VLOOKUP(A37,[1]Directorio!$B$1:$Y$1001,20,FALSE),"")</f>
        <v/>
      </c>
      <c r="U37" s="15" t="str">
        <f>+IFERROR(VLOOKUP(A37,[1]Directorio!$B$1:$Y$1001,21,FALSE),"")</f>
        <v/>
      </c>
      <c r="V37" s="15" t="str">
        <f>+IFERROR(VLOOKUP(A37,[1]Directorio!$B$1:$Y$1001,22,FALSE),"")</f>
        <v/>
      </c>
      <c r="W37" s="16" t="str">
        <f>+IFERROR(VLOOKUP(A37,[1]Directorio!$B$1:$Y$1001,23,FALSE),"")</f>
        <v/>
      </c>
      <c r="X37" s="15" t="str">
        <f>+IFERROR(VLOOKUP(A37,[1]Directorio!$B$1:$Y$1001,24,FALSE),"")</f>
        <v/>
      </c>
      <c r="Y37" s="10"/>
      <c r="Z37" s="10"/>
      <c r="AA37" s="17"/>
      <c r="AB37" s="18"/>
      <c r="AC37" s="10"/>
      <c r="AD37" s="18"/>
      <c r="AE37" s="10"/>
      <c r="AF37" s="18"/>
      <c r="AG37" s="18"/>
      <c r="AH37" s="19"/>
    </row>
    <row r="38" spans="1:34" x14ac:dyDescent="0.25">
      <c r="A38" s="11"/>
      <c r="B38" s="12" t="str">
        <f>+IFERROR(VLOOKUP(A38,[1]Directorio!$B$1:$Y$1001,2,FALSE),"")</f>
        <v/>
      </c>
      <c r="C38" s="13" t="str">
        <f>+IFERROR(VLOOKUP(A38,[1]Directorio!$B$1:$Y$1001,3,FALSE),"")</f>
        <v/>
      </c>
      <c r="D38" s="12" t="str">
        <f>+IFERROR(VLOOKUP(A38,[1]Directorio!$B$1:$Y$1001,4,FALSE),"")</f>
        <v/>
      </c>
      <c r="E38" s="12" t="str">
        <f>+IFERROR(VLOOKUP(A38,[1]Directorio!$B$1:$Y$1001,5,FALSE),"")</f>
        <v/>
      </c>
      <c r="F38" s="12" t="str">
        <f>+IFERROR(VLOOKUP(A38,[1]Directorio!$B$1:$Y$1001,6,FALSE),"")</f>
        <v/>
      </c>
      <c r="G38" s="12" t="str">
        <f>+IFERROR(VLOOKUP(A38,[1]Directorio!$B$1:$Y$1001,7,FALSE),"")</f>
        <v/>
      </c>
      <c r="H38" s="12" t="str">
        <f>+IFERROR(VLOOKUP(A38,[1]Directorio!$B$1:$Y$1001,8,FALSE),"")</f>
        <v/>
      </c>
      <c r="I38" s="12" t="str">
        <f>+IFERROR(VLOOKUP(A38,[1]Directorio!$B$1:$Y$1001,9,FALSE),"")</f>
        <v/>
      </c>
      <c r="J38" s="12" t="str">
        <f>+IFERROR(VLOOKUP(A38,[1]Directorio!$B$1:$Y$1001,10,FALSE),"")</f>
        <v/>
      </c>
      <c r="K38" s="12" t="str">
        <f>+IFERROR(VLOOKUP(A38,[1]Directorio!$B$1:$Y$1001,11,FALSE),"")</f>
        <v/>
      </c>
      <c r="L38" s="14" t="str">
        <f>+IFERROR(VLOOKUP(A38,[1]Directorio!$B$1:$Y$1001,12,FALSE),"")</f>
        <v/>
      </c>
      <c r="M38" s="12" t="str">
        <f>+IFERROR(VLOOKUP(A38,[1]Directorio!$B$1:$Y$1001,13,FALSE),"")</f>
        <v/>
      </c>
      <c r="N38" s="12" t="str">
        <f>+IFERROR(VLOOKUP(A38,[1]Directorio!$B$1:$Y$1001,14,FALSE),"")</f>
        <v/>
      </c>
      <c r="O38" s="12" t="str">
        <f>+IFERROR(VLOOKUP(A38,[1]Directorio!$B$1:$Y$1001,15,FALSE),"")</f>
        <v/>
      </c>
      <c r="P38" s="12" t="str">
        <f>+IFERROR(VLOOKUP(A38,[1]Directorio!$B$1:$Y$1001,16,FALSE),"")</f>
        <v/>
      </c>
      <c r="Q38" s="12" t="str">
        <f>+IFERROR(VLOOKUP(A38,[1]Directorio!$B$1:$Y$1001,17,FALSE),"")</f>
        <v/>
      </c>
      <c r="R38" s="12" t="str">
        <f>+IFERROR(VLOOKUP(A38,[1]Directorio!$B$1:$Y$1001,18,FALSE),"")</f>
        <v/>
      </c>
      <c r="S38" s="12" t="str">
        <f>+IFERROR(VLOOKUP(A38,[1]Directorio!$B$1:$Y$1001,19,FALSE),"")</f>
        <v/>
      </c>
      <c r="T38" s="12" t="str">
        <f>+IFERROR(VLOOKUP(A38,[1]Directorio!$B$1:$Y$1001,20,FALSE),"")</f>
        <v/>
      </c>
      <c r="U38" s="15" t="str">
        <f>+IFERROR(VLOOKUP(A38,[1]Directorio!$B$1:$Y$1001,21,FALSE),"")</f>
        <v/>
      </c>
      <c r="V38" s="15" t="str">
        <f>+IFERROR(VLOOKUP(A38,[1]Directorio!$B$1:$Y$1001,22,FALSE),"")</f>
        <v/>
      </c>
      <c r="W38" s="16" t="str">
        <f>+IFERROR(VLOOKUP(A38,[1]Directorio!$B$1:$Y$1001,23,FALSE),"")</f>
        <v/>
      </c>
      <c r="X38" s="15" t="str">
        <f>+IFERROR(VLOOKUP(A38,[1]Directorio!$B$1:$Y$1001,24,FALSE),"")</f>
        <v/>
      </c>
      <c r="Y38" s="10"/>
      <c r="Z38" s="10"/>
      <c r="AA38" s="17"/>
      <c r="AB38" s="18"/>
      <c r="AC38" s="10"/>
      <c r="AD38" s="18"/>
      <c r="AE38" s="10"/>
      <c r="AF38" s="18"/>
      <c r="AG38" s="18"/>
      <c r="AH38" s="19"/>
    </row>
    <row r="39" spans="1:34" x14ac:dyDescent="0.25">
      <c r="A39" s="11"/>
      <c r="B39" s="12" t="str">
        <f>+IFERROR(VLOOKUP(A39,[1]Directorio!$B$1:$Y$1001,2,FALSE),"")</f>
        <v/>
      </c>
      <c r="C39" s="13" t="str">
        <f>+IFERROR(VLOOKUP(A39,[1]Directorio!$B$1:$Y$1001,3,FALSE),"")</f>
        <v/>
      </c>
      <c r="D39" s="12" t="str">
        <f>+IFERROR(VLOOKUP(A39,[1]Directorio!$B$1:$Y$1001,4,FALSE),"")</f>
        <v/>
      </c>
      <c r="E39" s="12" t="str">
        <f>+IFERROR(VLOOKUP(A39,[1]Directorio!$B$1:$Y$1001,5,FALSE),"")</f>
        <v/>
      </c>
      <c r="F39" s="12" t="str">
        <f>+IFERROR(VLOOKUP(A39,[1]Directorio!$B$1:$Y$1001,6,FALSE),"")</f>
        <v/>
      </c>
      <c r="G39" s="12" t="str">
        <f>+IFERROR(VLOOKUP(A39,[1]Directorio!$B$1:$Y$1001,7,FALSE),"")</f>
        <v/>
      </c>
      <c r="H39" s="12" t="str">
        <f>+IFERROR(VLOOKUP(A39,[1]Directorio!$B$1:$Y$1001,8,FALSE),"")</f>
        <v/>
      </c>
      <c r="I39" s="12" t="str">
        <f>+IFERROR(VLOOKUP(A39,[1]Directorio!$B$1:$Y$1001,9,FALSE),"")</f>
        <v/>
      </c>
      <c r="J39" s="12" t="str">
        <f>+IFERROR(VLOOKUP(A39,[1]Directorio!$B$1:$Y$1001,10,FALSE),"")</f>
        <v/>
      </c>
      <c r="K39" s="12" t="str">
        <f>+IFERROR(VLOOKUP(A39,[1]Directorio!$B$1:$Y$1001,11,FALSE),"")</f>
        <v/>
      </c>
      <c r="L39" s="14" t="str">
        <f>+IFERROR(VLOOKUP(A39,[1]Directorio!$B$1:$Y$1001,12,FALSE),"")</f>
        <v/>
      </c>
      <c r="M39" s="12" t="str">
        <f>+IFERROR(VLOOKUP(A39,[1]Directorio!$B$1:$Y$1001,13,FALSE),"")</f>
        <v/>
      </c>
      <c r="N39" s="12" t="str">
        <f>+IFERROR(VLOOKUP(A39,[1]Directorio!$B$1:$Y$1001,14,FALSE),"")</f>
        <v/>
      </c>
      <c r="O39" s="12" t="str">
        <f>+IFERROR(VLOOKUP(A39,[1]Directorio!$B$1:$Y$1001,15,FALSE),"")</f>
        <v/>
      </c>
      <c r="P39" s="12" t="str">
        <f>+IFERROR(VLOOKUP(A39,[1]Directorio!$B$1:$Y$1001,16,FALSE),"")</f>
        <v/>
      </c>
      <c r="Q39" s="12" t="str">
        <f>+IFERROR(VLOOKUP(A39,[1]Directorio!$B$1:$Y$1001,17,FALSE),"")</f>
        <v/>
      </c>
      <c r="R39" s="12" t="str">
        <f>+IFERROR(VLOOKUP(A39,[1]Directorio!$B$1:$Y$1001,18,FALSE),"")</f>
        <v/>
      </c>
      <c r="S39" s="12" t="str">
        <f>+IFERROR(VLOOKUP(A39,[1]Directorio!$B$1:$Y$1001,19,FALSE),"")</f>
        <v/>
      </c>
      <c r="T39" s="12" t="str">
        <f>+IFERROR(VLOOKUP(A39,[1]Directorio!$B$1:$Y$1001,20,FALSE),"")</f>
        <v/>
      </c>
      <c r="U39" s="15" t="str">
        <f>+IFERROR(VLOOKUP(A39,[1]Directorio!$B$1:$Y$1001,21,FALSE),"")</f>
        <v/>
      </c>
      <c r="V39" s="15" t="str">
        <f>+IFERROR(VLOOKUP(A39,[1]Directorio!$B$1:$Y$1001,22,FALSE),"")</f>
        <v/>
      </c>
      <c r="W39" s="16" t="str">
        <f>+IFERROR(VLOOKUP(A39,[1]Directorio!$B$1:$Y$1001,23,FALSE),"")</f>
        <v/>
      </c>
      <c r="X39" s="15" t="str">
        <f>+IFERROR(VLOOKUP(A39,[1]Directorio!$B$1:$Y$1001,24,FALSE),"")</f>
        <v/>
      </c>
      <c r="Y39" s="10"/>
      <c r="Z39" s="10"/>
      <c r="AA39" s="17"/>
      <c r="AB39" s="18"/>
      <c r="AC39" s="10"/>
      <c r="AD39" s="18"/>
      <c r="AE39" s="10"/>
      <c r="AF39" s="18"/>
      <c r="AG39" s="18"/>
      <c r="AH39" s="19"/>
    </row>
    <row r="40" spans="1:34" x14ac:dyDescent="0.25">
      <c r="A40" s="11"/>
      <c r="B40" s="12" t="str">
        <f>+IFERROR(VLOOKUP(A40,[1]Directorio!$B$1:$Y$1001,2,FALSE),"")</f>
        <v/>
      </c>
      <c r="C40" s="13" t="str">
        <f>+IFERROR(VLOOKUP(A40,[1]Directorio!$B$1:$Y$1001,3,FALSE),"")</f>
        <v/>
      </c>
      <c r="D40" s="12" t="str">
        <f>+IFERROR(VLOOKUP(A40,[1]Directorio!$B$1:$Y$1001,4,FALSE),"")</f>
        <v/>
      </c>
      <c r="E40" s="12" t="str">
        <f>+IFERROR(VLOOKUP(A40,[1]Directorio!$B$1:$Y$1001,5,FALSE),"")</f>
        <v/>
      </c>
      <c r="F40" s="12" t="str">
        <f>+IFERROR(VLOOKUP(A40,[1]Directorio!$B$1:$Y$1001,6,FALSE),"")</f>
        <v/>
      </c>
      <c r="G40" s="12" t="str">
        <f>+IFERROR(VLOOKUP(A40,[1]Directorio!$B$1:$Y$1001,7,FALSE),"")</f>
        <v/>
      </c>
      <c r="H40" s="12" t="str">
        <f>+IFERROR(VLOOKUP(A40,[1]Directorio!$B$1:$Y$1001,8,FALSE),"")</f>
        <v/>
      </c>
      <c r="I40" s="12" t="str">
        <f>+IFERROR(VLOOKUP(A40,[1]Directorio!$B$1:$Y$1001,9,FALSE),"")</f>
        <v/>
      </c>
      <c r="J40" s="12" t="str">
        <f>+IFERROR(VLOOKUP(A40,[1]Directorio!$B$1:$Y$1001,10,FALSE),"")</f>
        <v/>
      </c>
      <c r="K40" s="12" t="str">
        <f>+IFERROR(VLOOKUP(A40,[1]Directorio!$B$1:$Y$1001,11,FALSE),"")</f>
        <v/>
      </c>
      <c r="L40" s="14" t="str">
        <f>+IFERROR(VLOOKUP(A40,[1]Directorio!$B$1:$Y$1001,12,FALSE),"")</f>
        <v/>
      </c>
      <c r="M40" s="12" t="str">
        <f>+IFERROR(VLOOKUP(A40,[1]Directorio!$B$1:$Y$1001,13,FALSE),"")</f>
        <v/>
      </c>
      <c r="N40" s="12" t="str">
        <f>+IFERROR(VLOOKUP(A40,[1]Directorio!$B$1:$Y$1001,14,FALSE),"")</f>
        <v/>
      </c>
      <c r="O40" s="12" t="str">
        <f>+IFERROR(VLOOKUP(A40,[1]Directorio!$B$1:$Y$1001,15,FALSE),"")</f>
        <v/>
      </c>
      <c r="P40" s="12" t="str">
        <f>+IFERROR(VLOOKUP(A40,[1]Directorio!$B$1:$Y$1001,16,FALSE),"")</f>
        <v/>
      </c>
      <c r="Q40" s="12" t="str">
        <f>+IFERROR(VLOOKUP(A40,[1]Directorio!$B$1:$Y$1001,17,FALSE),"")</f>
        <v/>
      </c>
      <c r="R40" s="12" t="str">
        <f>+IFERROR(VLOOKUP(A40,[1]Directorio!$B$1:$Y$1001,18,FALSE),"")</f>
        <v/>
      </c>
      <c r="S40" s="12" t="str">
        <f>+IFERROR(VLOOKUP(A40,[1]Directorio!$B$1:$Y$1001,19,FALSE),"")</f>
        <v/>
      </c>
      <c r="T40" s="12" t="str">
        <f>+IFERROR(VLOOKUP(A40,[1]Directorio!$B$1:$Y$1001,20,FALSE),"")</f>
        <v/>
      </c>
      <c r="U40" s="15" t="str">
        <f>+IFERROR(VLOOKUP(A40,[1]Directorio!$B$1:$Y$1001,21,FALSE),"")</f>
        <v/>
      </c>
      <c r="V40" s="15" t="str">
        <f>+IFERROR(VLOOKUP(A40,[1]Directorio!$B$1:$Y$1001,22,FALSE),"")</f>
        <v/>
      </c>
      <c r="W40" s="16" t="str">
        <f>+IFERROR(VLOOKUP(A40,[1]Directorio!$B$1:$Y$1001,23,FALSE),"")</f>
        <v/>
      </c>
      <c r="X40" s="15" t="str">
        <f>+IFERROR(VLOOKUP(A40,[1]Directorio!$B$1:$Y$1001,24,FALSE),"")</f>
        <v/>
      </c>
      <c r="Y40" s="10"/>
      <c r="Z40" s="10"/>
      <c r="AA40" s="17"/>
      <c r="AB40" s="18"/>
      <c r="AC40" s="10"/>
      <c r="AD40" s="18"/>
      <c r="AE40" s="10"/>
      <c r="AF40" s="18"/>
      <c r="AG40" s="18"/>
      <c r="AH40" s="19"/>
    </row>
    <row r="41" spans="1:34" x14ac:dyDescent="0.25">
      <c r="A41" s="11"/>
      <c r="B41" s="12" t="str">
        <f>+IFERROR(VLOOKUP(A41,[1]Directorio!$B$1:$Y$1001,2,FALSE),"")</f>
        <v/>
      </c>
      <c r="C41" s="13" t="str">
        <f>+IFERROR(VLOOKUP(A41,[1]Directorio!$B$1:$Y$1001,3,FALSE),"")</f>
        <v/>
      </c>
      <c r="D41" s="12" t="str">
        <f>+IFERROR(VLOOKUP(A41,[1]Directorio!$B$1:$Y$1001,4,FALSE),"")</f>
        <v/>
      </c>
      <c r="E41" s="12" t="str">
        <f>+IFERROR(VLOOKUP(A41,[1]Directorio!$B$1:$Y$1001,5,FALSE),"")</f>
        <v/>
      </c>
      <c r="F41" s="12" t="str">
        <f>+IFERROR(VLOOKUP(A41,[1]Directorio!$B$1:$Y$1001,6,FALSE),"")</f>
        <v/>
      </c>
      <c r="G41" s="12" t="str">
        <f>+IFERROR(VLOOKUP(A41,[1]Directorio!$B$1:$Y$1001,7,FALSE),"")</f>
        <v/>
      </c>
      <c r="H41" s="12" t="str">
        <f>+IFERROR(VLOOKUP(A41,[1]Directorio!$B$1:$Y$1001,8,FALSE),"")</f>
        <v/>
      </c>
      <c r="I41" s="12" t="str">
        <f>+IFERROR(VLOOKUP(A41,[1]Directorio!$B$1:$Y$1001,9,FALSE),"")</f>
        <v/>
      </c>
      <c r="J41" s="12" t="str">
        <f>+IFERROR(VLOOKUP(A41,[1]Directorio!$B$1:$Y$1001,10,FALSE),"")</f>
        <v/>
      </c>
      <c r="K41" s="12" t="str">
        <f>+IFERROR(VLOOKUP(A41,[1]Directorio!$B$1:$Y$1001,11,FALSE),"")</f>
        <v/>
      </c>
      <c r="L41" s="14" t="str">
        <f>+IFERROR(VLOOKUP(A41,[1]Directorio!$B$1:$Y$1001,12,FALSE),"")</f>
        <v/>
      </c>
      <c r="M41" s="12" t="str">
        <f>+IFERROR(VLOOKUP(A41,[1]Directorio!$B$1:$Y$1001,13,FALSE),"")</f>
        <v/>
      </c>
      <c r="N41" s="12" t="str">
        <f>+IFERROR(VLOOKUP(A41,[1]Directorio!$B$1:$Y$1001,14,FALSE),"")</f>
        <v/>
      </c>
      <c r="O41" s="12" t="str">
        <f>+IFERROR(VLOOKUP(A41,[1]Directorio!$B$1:$Y$1001,15,FALSE),"")</f>
        <v/>
      </c>
      <c r="P41" s="12" t="str">
        <f>+IFERROR(VLOOKUP(A41,[1]Directorio!$B$1:$Y$1001,16,FALSE),"")</f>
        <v/>
      </c>
      <c r="Q41" s="12" t="str">
        <f>+IFERROR(VLOOKUP(A41,[1]Directorio!$B$1:$Y$1001,17,FALSE),"")</f>
        <v/>
      </c>
      <c r="R41" s="12" t="str">
        <f>+IFERROR(VLOOKUP(A41,[1]Directorio!$B$1:$Y$1001,18,FALSE),"")</f>
        <v/>
      </c>
      <c r="S41" s="12" t="str">
        <f>+IFERROR(VLOOKUP(A41,[1]Directorio!$B$1:$Y$1001,19,FALSE),"")</f>
        <v/>
      </c>
      <c r="T41" s="12" t="str">
        <f>+IFERROR(VLOOKUP(A41,[1]Directorio!$B$1:$Y$1001,20,FALSE),"")</f>
        <v/>
      </c>
      <c r="U41" s="15" t="str">
        <f>+IFERROR(VLOOKUP(A41,[1]Directorio!$B$1:$Y$1001,21,FALSE),"")</f>
        <v/>
      </c>
      <c r="V41" s="15" t="str">
        <f>+IFERROR(VLOOKUP(A41,[1]Directorio!$B$1:$Y$1001,22,FALSE),"")</f>
        <v/>
      </c>
      <c r="W41" s="16" t="str">
        <f>+IFERROR(VLOOKUP(A41,[1]Directorio!$B$1:$Y$1001,23,FALSE),"")</f>
        <v/>
      </c>
      <c r="X41" s="15" t="str">
        <f>+IFERROR(VLOOKUP(A41,[1]Directorio!$B$1:$Y$1001,24,FALSE),"")</f>
        <v/>
      </c>
      <c r="Y41" s="10"/>
      <c r="Z41" s="10"/>
      <c r="AA41" s="17"/>
      <c r="AB41" s="18"/>
      <c r="AC41" s="10"/>
      <c r="AD41" s="18"/>
      <c r="AE41" s="10"/>
      <c r="AF41" s="18"/>
      <c r="AG41" s="18"/>
      <c r="AH41" s="19"/>
    </row>
    <row r="42" spans="1:34" x14ac:dyDescent="0.25">
      <c r="A42" s="11"/>
      <c r="B42" s="12" t="str">
        <f>+IFERROR(VLOOKUP(A42,[1]Directorio!$B$1:$Y$1001,2,FALSE),"")</f>
        <v/>
      </c>
      <c r="C42" s="13" t="str">
        <f>+IFERROR(VLOOKUP(A42,[1]Directorio!$B$1:$Y$1001,3,FALSE),"")</f>
        <v/>
      </c>
      <c r="D42" s="12" t="str">
        <f>+IFERROR(VLOOKUP(A42,[1]Directorio!$B$1:$Y$1001,4,FALSE),"")</f>
        <v/>
      </c>
      <c r="E42" s="12" t="str">
        <f>+IFERROR(VLOOKUP(A42,[1]Directorio!$B$1:$Y$1001,5,FALSE),"")</f>
        <v/>
      </c>
      <c r="F42" s="12" t="str">
        <f>+IFERROR(VLOOKUP(A42,[1]Directorio!$B$1:$Y$1001,6,FALSE),"")</f>
        <v/>
      </c>
      <c r="G42" s="12" t="str">
        <f>+IFERROR(VLOOKUP(A42,[1]Directorio!$B$1:$Y$1001,7,FALSE),"")</f>
        <v/>
      </c>
      <c r="H42" s="12" t="str">
        <f>+IFERROR(VLOOKUP(A42,[1]Directorio!$B$1:$Y$1001,8,FALSE),"")</f>
        <v/>
      </c>
      <c r="I42" s="12" t="str">
        <f>+IFERROR(VLOOKUP(A42,[1]Directorio!$B$1:$Y$1001,9,FALSE),"")</f>
        <v/>
      </c>
      <c r="J42" s="12" t="str">
        <f>+IFERROR(VLOOKUP(A42,[1]Directorio!$B$1:$Y$1001,10,FALSE),"")</f>
        <v/>
      </c>
      <c r="K42" s="12" t="str">
        <f>+IFERROR(VLOOKUP(A42,[1]Directorio!$B$1:$Y$1001,11,FALSE),"")</f>
        <v/>
      </c>
      <c r="L42" s="14" t="str">
        <f>+IFERROR(VLOOKUP(A42,[1]Directorio!$B$1:$Y$1001,12,FALSE),"")</f>
        <v/>
      </c>
      <c r="M42" s="12" t="str">
        <f>+IFERROR(VLOOKUP(A42,[1]Directorio!$B$1:$Y$1001,13,FALSE),"")</f>
        <v/>
      </c>
      <c r="N42" s="12" t="str">
        <f>+IFERROR(VLOOKUP(A42,[1]Directorio!$B$1:$Y$1001,14,FALSE),"")</f>
        <v/>
      </c>
      <c r="O42" s="12" t="str">
        <f>+IFERROR(VLOOKUP(A42,[1]Directorio!$B$1:$Y$1001,15,FALSE),"")</f>
        <v/>
      </c>
      <c r="P42" s="12" t="str">
        <f>+IFERROR(VLOOKUP(A42,[1]Directorio!$B$1:$Y$1001,16,FALSE),"")</f>
        <v/>
      </c>
      <c r="Q42" s="12" t="str">
        <f>+IFERROR(VLOOKUP(A42,[1]Directorio!$B$1:$Y$1001,17,FALSE),"")</f>
        <v/>
      </c>
      <c r="R42" s="12" t="str">
        <f>+IFERROR(VLOOKUP(A42,[1]Directorio!$B$1:$Y$1001,18,FALSE),"")</f>
        <v/>
      </c>
      <c r="S42" s="12" t="str">
        <f>+IFERROR(VLOOKUP(A42,[1]Directorio!$B$1:$Y$1001,19,FALSE),"")</f>
        <v/>
      </c>
      <c r="T42" s="12" t="str">
        <f>+IFERROR(VLOOKUP(A42,[1]Directorio!$B$1:$Y$1001,20,FALSE),"")</f>
        <v/>
      </c>
      <c r="U42" s="15" t="str">
        <f>+IFERROR(VLOOKUP(A42,[1]Directorio!$B$1:$Y$1001,21,FALSE),"")</f>
        <v/>
      </c>
      <c r="V42" s="15" t="str">
        <f>+IFERROR(VLOOKUP(A42,[1]Directorio!$B$1:$Y$1001,22,FALSE),"")</f>
        <v/>
      </c>
      <c r="W42" s="16" t="str">
        <f>+IFERROR(VLOOKUP(A42,[1]Directorio!$B$1:$Y$1001,23,FALSE),"")</f>
        <v/>
      </c>
      <c r="X42" s="15" t="str">
        <f>+IFERROR(VLOOKUP(A42,[1]Directorio!$B$1:$Y$1001,24,FALSE),"")</f>
        <v/>
      </c>
      <c r="Y42" s="10"/>
      <c r="Z42" s="10"/>
      <c r="AA42" s="17"/>
      <c r="AB42" s="18"/>
      <c r="AC42" s="10"/>
      <c r="AD42" s="18"/>
      <c r="AE42" s="10"/>
      <c r="AF42" s="18"/>
      <c r="AG42" s="18"/>
      <c r="AH42" s="19"/>
    </row>
    <row r="43" spans="1:34" x14ac:dyDescent="0.25">
      <c r="A43" s="11"/>
      <c r="B43" s="12" t="str">
        <f>+IFERROR(VLOOKUP(A43,[1]Directorio!$B$1:$Y$1001,2,FALSE),"")</f>
        <v/>
      </c>
      <c r="C43" s="13" t="str">
        <f>+IFERROR(VLOOKUP(A43,[1]Directorio!$B$1:$Y$1001,3,FALSE),"")</f>
        <v/>
      </c>
      <c r="D43" s="12" t="str">
        <f>+IFERROR(VLOOKUP(A43,[1]Directorio!$B$1:$Y$1001,4,FALSE),"")</f>
        <v/>
      </c>
      <c r="E43" s="12" t="str">
        <f>+IFERROR(VLOOKUP(A43,[1]Directorio!$B$1:$Y$1001,5,FALSE),"")</f>
        <v/>
      </c>
      <c r="F43" s="12" t="str">
        <f>+IFERROR(VLOOKUP(A43,[1]Directorio!$B$1:$Y$1001,6,FALSE),"")</f>
        <v/>
      </c>
      <c r="G43" s="12" t="str">
        <f>+IFERROR(VLOOKUP(A43,[1]Directorio!$B$1:$Y$1001,7,FALSE),"")</f>
        <v/>
      </c>
      <c r="H43" s="12" t="str">
        <f>+IFERROR(VLOOKUP(A43,[1]Directorio!$B$1:$Y$1001,8,FALSE),"")</f>
        <v/>
      </c>
      <c r="I43" s="12" t="str">
        <f>+IFERROR(VLOOKUP(A43,[1]Directorio!$B$1:$Y$1001,9,FALSE),"")</f>
        <v/>
      </c>
      <c r="J43" s="12" t="str">
        <f>+IFERROR(VLOOKUP(A43,[1]Directorio!$B$1:$Y$1001,10,FALSE),"")</f>
        <v/>
      </c>
      <c r="K43" s="12" t="str">
        <f>+IFERROR(VLOOKUP(A43,[1]Directorio!$B$1:$Y$1001,11,FALSE),"")</f>
        <v/>
      </c>
      <c r="L43" s="14" t="str">
        <f>+IFERROR(VLOOKUP(A43,[1]Directorio!$B$1:$Y$1001,12,FALSE),"")</f>
        <v/>
      </c>
      <c r="M43" s="12" t="str">
        <f>+IFERROR(VLOOKUP(A43,[1]Directorio!$B$1:$Y$1001,13,FALSE),"")</f>
        <v/>
      </c>
      <c r="N43" s="12" t="str">
        <f>+IFERROR(VLOOKUP(A43,[1]Directorio!$B$1:$Y$1001,14,FALSE),"")</f>
        <v/>
      </c>
      <c r="O43" s="12" t="str">
        <f>+IFERROR(VLOOKUP(A43,[1]Directorio!$B$1:$Y$1001,15,FALSE),"")</f>
        <v/>
      </c>
      <c r="P43" s="12" t="str">
        <f>+IFERROR(VLOOKUP(A43,[1]Directorio!$B$1:$Y$1001,16,FALSE),"")</f>
        <v/>
      </c>
      <c r="Q43" s="12" t="str">
        <f>+IFERROR(VLOOKUP(A43,[1]Directorio!$B$1:$Y$1001,17,FALSE),"")</f>
        <v/>
      </c>
      <c r="R43" s="12" t="str">
        <f>+IFERROR(VLOOKUP(A43,[1]Directorio!$B$1:$Y$1001,18,FALSE),"")</f>
        <v/>
      </c>
      <c r="S43" s="12" t="str">
        <f>+IFERROR(VLOOKUP(A43,[1]Directorio!$B$1:$Y$1001,19,FALSE),"")</f>
        <v/>
      </c>
      <c r="T43" s="12" t="str">
        <f>+IFERROR(VLOOKUP(A43,[1]Directorio!$B$1:$Y$1001,20,FALSE),"")</f>
        <v/>
      </c>
      <c r="U43" s="15" t="str">
        <f>+IFERROR(VLOOKUP(A43,[1]Directorio!$B$1:$Y$1001,21,FALSE),"")</f>
        <v/>
      </c>
      <c r="V43" s="15" t="str">
        <f>+IFERROR(VLOOKUP(A43,[1]Directorio!$B$1:$Y$1001,22,FALSE),"")</f>
        <v/>
      </c>
      <c r="W43" s="16" t="str">
        <f>+IFERROR(VLOOKUP(A43,[1]Directorio!$B$1:$Y$1001,23,FALSE),"")</f>
        <v/>
      </c>
      <c r="X43" s="15" t="str">
        <f>+IFERROR(VLOOKUP(A43,[1]Directorio!$B$1:$Y$1001,24,FALSE),"")</f>
        <v/>
      </c>
      <c r="Y43" s="10"/>
      <c r="Z43" s="10"/>
      <c r="AA43" s="17"/>
      <c r="AB43" s="18"/>
      <c r="AC43" s="10"/>
      <c r="AD43" s="18"/>
      <c r="AE43" s="10"/>
      <c r="AF43" s="18"/>
      <c r="AG43" s="18"/>
      <c r="AH43" s="19"/>
    </row>
    <row r="44" spans="1:34" x14ac:dyDescent="0.25">
      <c r="A44" s="11"/>
      <c r="B44" s="12" t="str">
        <f>+IFERROR(VLOOKUP(A44,[1]Directorio!$B$1:$Y$1001,2,FALSE),"")</f>
        <v/>
      </c>
      <c r="C44" s="13" t="str">
        <f>+IFERROR(VLOOKUP(A44,[1]Directorio!$B$1:$Y$1001,3,FALSE),"")</f>
        <v/>
      </c>
      <c r="D44" s="12" t="str">
        <f>+IFERROR(VLOOKUP(A44,[1]Directorio!$B$1:$Y$1001,4,FALSE),"")</f>
        <v/>
      </c>
      <c r="E44" s="12" t="str">
        <f>+IFERROR(VLOOKUP(A44,[1]Directorio!$B$1:$Y$1001,5,FALSE),"")</f>
        <v/>
      </c>
      <c r="F44" s="12" t="str">
        <f>+IFERROR(VLOOKUP(A44,[1]Directorio!$B$1:$Y$1001,6,FALSE),"")</f>
        <v/>
      </c>
      <c r="G44" s="12" t="str">
        <f>+IFERROR(VLOOKUP(A44,[1]Directorio!$B$1:$Y$1001,7,FALSE),"")</f>
        <v/>
      </c>
      <c r="H44" s="12" t="str">
        <f>+IFERROR(VLOOKUP(A44,[1]Directorio!$B$1:$Y$1001,8,FALSE),"")</f>
        <v/>
      </c>
      <c r="I44" s="12" t="str">
        <f>+IFERROR(VLOOKUP(A44,[1]Directorio!$B$1:$Y$1001,9,FALSE),"")</f>
        <v/>
      </c>
      <c r="J44" s="12" t="str">
        <f>+IFERROR(VLOOKUP(A44,[1]Directorio!$B$1:$Y$1001,10,FALSE),"")</f>
        <v/>
      </c>
      <c r="K44" s="12" t="str">
        <f>+IFERROR(VLOOKUP(A44,[1]Directorio!$B$1:$Y$1001,11,FALSE),"")</f>
        <v/>
      </c>
      <c r="L44" s="14" t="str">
        <f>+IFERROR(VLOOKUP(A44,[1]Directorio!$B$1:$Y$1001,12,FALSE),"")</f>
        <v/>
      </c>
      <c r="M44" s="12" t="str">
        <f>+IFERROR(VLOOKUP(A44,[1]Directorio!$B$1:$Y$1001,13,FALSE),"")</f>
        <v/>
      </c>
      <c r="N44" s="12" t="str">
        <f>+IFERROR(VLOOKUP(A44,[1]Directorio!$B$1:$Y$1001,14,FALSE),"")</f>
        <v/>
      </c>
      <c r="O44" s="12" t="str">
        <f>+IFERROR(VLOOKUP(A44,[1]Directorio!$B$1:$Y$1001,15,FALSE),"")</f>
        <v/>
      </c>
      <c r="P44" s="12" t="str">
        <f>+IFERROR(VLOOKUP(A44,[1]Directorio!$B$1:$Y$1001,16,FALSE),"")</f>
        <v/>
      </c>
      <c r="Q44" s="12" t="str">
        <f>+IFERROR(VLOOKUP(A44,[1]Directorio!$B$1:$Y$1001,17,FALSE),"")</f>
        <v/>
      </c>
      <c r="R44" s="12" t="str">
        <f>+IFERROR(VLOOKUP(A44,[1]Directorio!$B$1:$Y$1001,18,FALSE),"")</f>
        <v/>
      </c>
      <c r="S44" s="12" t="str">
        <f>+IFERROR(VLOOKUP(A44,[1]Directorio!$B$1:$Y$1001,19,FALSE),"")</f>
        <v/>
      </c>
      <c r="T44" s="12" t="str">
        <f>+IFERROR(VLOOKUP(A44,[1]Directorio!$B$1:$Y$1001,20,FALSE),"")</f>
        <v/>
      </c>
      <c r="U44" s="15" t="str">
        <f>+IFERROR(VLOOKUP(A44,[1]Directorio!$B$1:$Y$1001,21,FALSE),"")</f>
        <v/>
      </c>
      <c r="V44" s="15" t="str">
        <f>+IFERROR(VLOOKUP(A44,[1]Directorio!$B$1:$Y$1001,22,FALSE),"")</f>
        <v/>
      </c>
      <c r="W44" s="16" t="str">
        <f>+IFERROR(VLOOKUP(A44,[1]Directorio!$B$1:$Y$1001,23,FALSE),"")</f>
        <v/>
      </c>
      <c r="X44" s="15" t="str">
        <f>+IFERROR(VLOOKUP(A44,[1]Directorio!$B$1:$Y$1001,24,FALSE),"")</f>
        <v/>
      </c>
      <c r="Y44" s="10"/>
      <c r="Z44" s="10"/>
      <c r="AA44" s="17"/>
      <c r="AB44" s="18"/>
      <c r="AC44" s="10"/>
      <c r="AD44" s="18"/>
      <c r="AE44" s="10"/>
      <c r="AF44" s="18"/>
      <c r="AG44" s="18"/>
      <c r="AH44" s="19"/>
    </row>
    <row r="45" spans="1:34" x14ac:dyDescent="0.25">
      <c r="A45" s="11"/>
      <c r="B45" s="12" t="str">
        <f>+IFERROR(VLOOKUP(A45,[1]Directorio!$B$1:$Y$1001,2,FALSE),"")</f>
        <v/>
      </c>
      <c r="C45" s="13" t="str">
        <f>+IFERROR(VLOOKUP(A45,[1]Directorio!$B$1:$Y$1001,3,FALSE),"")</f>
        <v/>
      </c>
      <c r="D45" s="12" t="str">
        <f>+IFERROR(VLOOKUP(A45,[1]Directorio!$B$1:$Y$1001,4,FALSE),"")</f>
        <v/>
      </c>
      <c r="E45" s="12" t="str">
        <f>+IFERROR(VLOOKUP(A45,[1]Directorio!$B$1:$Y$1001,5,FALSE),"")</f>
        <v/>
      </c>
      <c r="F45" s="12" t="str">
        <f>+IFERROR(VLOOKUP(A45,[1]Directorio!$B$1:$Y$1001,6,FALSE),"")</f>
        <v/>
      </c>
      <c r="G45" s="12" t="str">
        <f>+IFERROR(VLOOKUP(A45,[1]Directorio!$B$1:$Y$1001,7,FALSE),"")</f>
        <v/>
      </c>
      <c r="H45" s="12" t="str">
        <f>+IFERROR(VLOOKUP(A45,[1]Directorio!$B$1:$Y$1001,8,FALSE),"")</f>
        <v/>
      </c>
      <c r="I45" s="12" t="str">
        <f>+IFERROR(VLOOKUP(A45,[1]Directorio!$B$1:$Y$1001,9,FALSE),"")</f>
        <v/>
      </c>
      <c r="J45" s="12" t="str">
        <f>+IFERROR(VLOOKUP(A45,[1]Directorio!$B$1:$Y$1001,10,FALSE),"")</f>
        <v/>
      </c>
      <c r="K45" s="12" t="str">
        <f>+IFERROR(VLOOKUP(A45,[1]Directorio!$B$1:$Y$1001,11,FALSE),"")</f>
        <v/>
      </c>
      <c r="L45" s="14" t="str">
        <f>+IFERROR(VLOOKUP(A45,[1]Directorio!$B$1:$Y$1001,12,FALSE),"")</f>
        <v/>
      </c>
      <c r="M45" s="12" t="str">
        <f>+IFERROR(VLOOKUP(A45,[1]Directorio!$B$1:$Y$1001,13,FALSE),"")</f>
        <v/>
      </c>
      <c r="N45" s="12" t="str">
        <f>+IFERROR(VLOOKUP(A45,[1]Directorio!$B$1:$Y$1001,14,FALSE),"")</f>
        <v/>
      </c>
      <c r="O45" s="12" t="str">
        <f>+IFERROR(VLOOKUP(A45,[1]Directorio!$B$1:$Y$1001,15,FALSE),"")</f>
        <v/>
      </c>
      <c r="P45" s="12" t="str">
        <f>+IFERROR(VLOOKUP(A45,[1]Directorio!$B$1:$Y$1001,16,FALSE),"")</f>
        <v/>
      </c>
      <c r="Q45" s="12" t="str">
        <f>+IFERROR(VLOOKUP(A45,[1]Directorio!$B$1:$Y$1001,17,FALSE),"")</f>
        <v/>
      </c>
      <c r="R45" s="12" t="str">
        <f>+IFERROR(VLOOKUP(A45,[1]Directorio!$B$1:$Y$1001,18,FALSE),"")</f>
        <v/>
      </c>
      <c r="S45" s="12" t="str">
        <f>+IFERROR(VLOOKUP(A45,[1]Directorio!$B$1:$Y$1001,19,FALSE),"")</f>
        <v/>
      </c>
      <c r="T45" s="12" t="str">
        <f>+IFERROR(VLOOKUP(A45,[1]Directorio!$B$1:$Y$1001,20,FALSE),"")</f>
        <v/>
      </c>
      <c r="U45" s="15" t="str">
        <f>+IFERROR(VLOOKUP(A45,[1]Directorio!$B$1:$Y$1001,21,FALSE),"")</f>
        <v/>
      </c>
      <c r="V45" s="15" t="str">
        <f>+IFERROR(VLOOKUP(A45,[1]Directorio!$B$1:$Y$1001,22,FALSE),"")</f>
        <v/>
      </c>
      <c r="W45" s="16" t="str">
        <f>+IFERROR(VLOOKUP(A45,[1]Directorio!$B$1:$Y$1001,23,FALSE),"")</f>
        <v/>
      </c>
      <c r="X45" s="15" t="str">
        <f>+IFERROR(VLOOKUP(A45,[1]Directorio!$B$1:$Y$1001,24,FALSE),"")</f>
        <v/>
      </c>
      <c r="Y45" s="10"/>
      <c r="Z45" s="10"/>
      <c r="AA45" s="17"/>
      <c r="AB45" s="18"/>
      <c r="AC45" s="10"/>
      <c r="AD45" s="18"/>
      <c r="AE45" s="10"/>
      <c r="AF45" s="18"/>
      <c r="AG45" s="18"/>
      <c r="AH45" s="19"/>
    </row>
    <row r="46" spans="1:34" x14ac:dyDescent="0.25">
      <c r="A46" s="11"/>
      <c r="B46" s="12" t="str">
        <f>+IFERROR(VLOOKUP(A46,[1]Directorio!$B$1:$Y$1001,2,FALSE),"")</f>
        <v/>
      </c>
      <c r="C46" s="13" t="str">
        <f>+IFERROR(VLOOKUP(A46,[1]Directorio!$B$1:$Y$1001,3,FALSE),"")</f>
        <v/>
      </c>
      <c r="D46" s="12" t="str">
        <f>+IFERROR(VLOOKUP(A46,[1]Directorio!$B$1:$Y$1001,4,FALSE),"")</f>
        <v/>
      </c>
      <c r="E46" s="12" t="str">
        <f>+IFERROR(VLOOKUP(A46,[1]Directorio!$B$1:$Y$1001,5,FALSE),"")</f>
        <v/>
      </c>
      <c r="F46" s="12" t="str">
        <f>+IFERROR(VLOOKUP(A46,[1]Directorio!$B$1:$Y$1001,6,FALSE),"")</f>
        <v/>
      </c>
      <c r="G46" s="12" t="str">
        <f>+IFERROR(VLOOKUP(A46,[1]Directorio!$B$1:$Y$1001,7,FALSE),"")</f>
        <v/>
      </c>
      <c r="H46" s="12" t="str">
        <f>+IFERROR(VLOOKUP(A46,[1]Directorio!$B$1:$Y$1001,8,FALSE),"")</f>
        <v/>
      </c>
      <c r="I46" s="12" t="str">
        <f>+IFERROR(VLOOKUP(A46,[1]Directorio!$B$1:$Y$1001,9,FALSE),"")</f>
        <v/>
      </c>
      <c r="J46" s="12" t="str">
        <f>+IFERROR(VLOOKUP(A46,[1]Directorio!$B$1:$Y$1001,10,FALSE),"")</f>
        <v/>
      </c>
      <c r="K46" s="12" t="str">
        <f>+IFERROR(VLOOKUP(A46,[1]Directorio!$B$1:$Y$1001,11,FALSE),"")</f>
        <v/>
      </c>
      <c r="L46" s="14" t="str">
        <f>+IFERROR(VLOOKUP(A46,[1]Directorio!$B$1:$Y$1001,12,FALSE),"")</f>
        <v/>
      </c>
      <c r="M46" s="12" t="str">
        <f>+IFERROR(VLOOKUP(A46,[1]Directorio!$B$1:$Y$1001,13,FALSE),"")</f>
        <v/>
      </c>
      <c r="N46" s="12" t="str">
        <f>+IFERROR(VLOOKUP(A46,[1]Directorio!$B$1:$Y$1001,14,FALSE),"")</f>
        <v/>
      </c>
      <c r="O46" s="12" t="str">
        <f>+IFERROR(VLOOKUP(A46,[1]Directorio!$B$1:$Y$1001,15,FALSE),"")</f>
        <v/>
      </c>
      <c r="P46" s="12" t="str">
        <f>+IFERROR(VLOOKUP(A46,[1]Directorio!$B$1:$Y$1001,16,FALSE),"")</f>
        <v/>
      </c>
      <c r="Q46" s="12" t="str">
        <f>+IFERROR(VLOOKUP(A46,[1]Directorio!$B$1:$Y$1001,17,FALSE),"")</f>
        <v/>
      </c>
      <c r="R46" s="12" t="str">
        <f>+IFERROR(VLOOKUP(A46,[1]Directorio!$B$1:$Y$1001,18,FALSE),"")</f>
        <v/>
      </c>
      <c r="S46" s="12" t="str">
        <f>+IFERROR(VLOOKUP(A46,[1]Directorio!$B$1:$Y$1001,19,FALSE),"")</f>
        <v/>
      </c>
      <c r="T46" s="12" t="str">
        <f>+IFERROR(VLOOKUP(A46,[1]Directorio!$B$1:$Y$1001,20,FALSE),"")</f>
        <v/>
      </c>
      <c r="U46" s="15" t="str">
        <f>+IFERROR(VLOOKUP(A46,[1]Directorio!$B$1:$Y$1001,21,FALSE),"")</f>
        <v/>
      </c>
      <c r="V46" s="15" t="str">
        <f>+IFERROR(VLOOKUP(A46,[1]Directorio!$B$1:$Y$1001,22,FALSE),"")</f>
        <v/>
      </c>
      <c r="W46" s="16" t="str">
        <f>+IFERROR(VLOOKUP(A46,[1]Directorio!$B$1:$Y$1001,23,FALSE),"")</f>
        <v/>
      </c>
      <c r="X46" s="15" t="str">
        <f>+IFERROR(VLOOKUP(A46,[1]Directorio!$B$1:$Y$1001,24,FALSE),"")</f>
        <v/>
      </c>
      <c r="Y46" s="10"/>
      <c r="Z46" s="10"/>
      <c r="AA46" s="17"/>
      <c r="AB46" s="18"/>
      <c r="AC46" s="10"/>
      <c r="AD46" s="18"/>
      <c r="AE46" s="10"/>
      <c r="AF46" s="18"/>
      <c r="AG46" s="18"/>
      <c r="AH46" s="19"/>
    </row>
    <row r="47" spans="1:34" x14ac:dyDescent="0.25">
      <c r="A47" s="11"/>
      <c r="B47" s="12" t="str">
        <f>+IFERROR(VLOOKUP(A47,[1]Directorio!$B$1:$Y$1001,2,FALSE),"")</f>
        <v/>
      </c>
      <c r="C47" s="13" t="str">
        <f>+IFERROR(VLOOKUP(A47,[1]Directorio!$B$1:$Y$1001,3,FALSE),"")</f>
        <v/>
      </c>
      <c r="D47" s="12" t="str">
        <f>+IFERROR(VLOOKUP(A47,[1]Directorio!$B$1:$Y$1001,4,FALSE),"")</f>
        <v/>
      </c>
      <c r="E47" s="12" t="str">
        <f>+IFERROR(VLOOKUP(A47,[1]Directorio!$B$1:$Y$1001,5,FALSE),"")</f>
        <v/>
      </c>
      <c r="F47" s="12" t="str">
        <f>+IFERROR(VLOOKUP(A47,[1]Directorio!$B$1:$Y$1001,6,FALSE),"")</f>
        <v/>
      </c>
      <c r="G47" s="12" t="str">
        <f>+IFERROR(VLOOKUP(A47,[1]Directorio!$B$1:$Y$1001,7,FALSE),"")</f>
        <v/>
      </c>
      <c r="H47" s="12" t="str">
        <f>+IFERROR(VLOOKUP(A47,[1]Directorio!$B$1:$Y$1001,8,FALSE),"")</f>
        <v/>
      </c>
      <c r="I47" s="12" t="str">
        <f>+IFERROR(VLOOKUP(A47,[1]Directorio!$B$1:$Y$1001,9,FALSE),"")</f>
        <v/>
      </c>
      <c r="J47" s="12" t="str">
        <f>+IFERROR(VLOOKUP(A47,[1]Directorio!$B$1:$Y$1001,10,FALSE),"")</f>
        <v/>
      </c>
      <c r="K47" s="12" t="str">
        <f>+IFERROR(VLOOKUP(A47,[1]Directorio!$B$1:$Y$1001,11,FALSE),"")</f>
        <v/>
      </c>
      <c r="L47" s="14" t="str">
        <f>+IFERROR(VLOOKUP(A47,[1]Directorio!$B$1:$Y$1001,12,FALSE),"")</f>
        <v/>
      </c>
      <c r="M47" s="12" t="str">
        <f>+IFERROR(VLOOKUP(A47,[1]Directorio!$B$1:$Y$1001,13,FALSE),"")</f>
        <v/>
      </c>
      <c r="N47" s="12" t="str">
        <f>+IFERROR(VLOOKUP(A47,[1]Directorio!$B$1:$Y$1001,14,FALSE),"")</f>
        <v/>
      </c>
      <c r="O47" s="12" t="str">
        <f>+IFERROR(VLOOKUP(A47,[1]Directorio!$B$1:$Y$1001,15,FALSE),"")</f>
        <v/>
      </c>
      <c r="P47" s="12" t="str">
        <f>+IFERROR(VLOOKUP(A47,[1]Directorio!$B$1:$Y$1001,16,FALSE),"")</f>
        <v/>
      </c>
      <c r="Q47" s="12" t="str">
        <f>+IFERROR(VLOOKUP(A47,[1]Directorio!$B$1:$Y$1001,17,FALSE),"")</f>
        <v/>
      </c>
      <c r="R47" s="12" t="str">
        <f>+IFERROR(VLOOKUP(A47,[1]Directorio!$B$1:$Y$1001,18,FALSE),"")</f>
        <v/>
      </c>
      <c r="S47" s="12" t="str">
        <f>+IFERROR(VLOOKUP(A47,[1]Directorio!$B$1:$Y$1001,19,FALSE),"")</f>
        <v/>
      </c>
      <c r="T47" s="12" t="str">
        <f>+IFERROR(VLOOKUP(A47,[1]Directorio!$B$1:$Y$1001,20,FALSE),"")</f>
        <v/>
      </c>
      <c r="U47" s="15" t="str">
        <f>+IFERROR(VLOOKUP(A47,[1]Directorio!$B$1:$Y$1001,21,FALSE),"")</f>
        <v/>
      </c>
      <c r="V47" s="15" t="str">
        <f>+IFERROR(VLOOKUP(A47,[1]Directorio!$B$1:$Y$1001,22,FALSE),"")</f>
        <v/>
      </c>
      <c r="W47" s="16" t="str">
        <f>+IFERROR(VLOOKUP(A47,[1]Directorio!$B$1:$Y$1001,23,FALSE),"")</f>
        <v/>
      </c>
      <c r="X47" s="15" t="str">
        <f>+IFERROR(VLOOKUP(A47,[1]Directorio!$B$1:$Y$1001,24,FALSE),"")</f>
        <v/>
      </c>
      <c r="Y47" s="10"/>
      <c r="Z47" s="10"/>
      <c r="AA47" s="17"/>
      <c r="AB47" s="18"/>
      <c r="AC47" s="10"/>
      <c r="AD47" s="18"/>
      <c r="AE47" s="10"/>
      <c r="AF47" s="18"/>
      <c r="AG47" s="18"/>
      <c r="AH47" s="19"/>
    </row>
    <row r="48" spans="1:34" x14ac:dyDescent="0.25">
      <c r="A48" s="11"/>
      <c r="B48" s="12" t="str">
        <f>+IFERROR(VLOOKUP(A48,[1]Directorio!$B$1:$Y$1001,2,FALSE),"")</f>
        <v/>
      </c>
      <c r="C48" s="13" t="str">
        <f>+IFERROR(VLOOKUP(A48,[1]Directorio!$B$1:$Y$1001,3,FALSE),"")</f>
        <v/>
      </c>
      <c r="D48" s="12" t="str">
        <f>+IFERROR(VLOOKUP(A48,[1]Directorio!$B$1:$Y$1001,4,FALSE),"")</f>
        <v/>
      </c>
      <c r="E48" s="12" t="str">
        <f>+IFERROR(VLOOKUP(A48,[1]Directorio!$B$1:$Y$1001,5,FALSE),"")</f>
        <v/>
      </c>
      <c r="F48" s="12" t="str">
        <f>+IFERROR(VLOOKUP(A48,[1]Directorio!$B$1:$Y$1001,6,FALSE),"")</f>
        <v/>
      </c>
      <c r="G48" s="12" t="str">
        <f>+IFERROR(VLOOKUP(A48,[1]Directorio!$B$1:$Y$1001,7,FALSE),"")</f>
        <v/>
      </c>
      <c r="H48" s="12" t="str">
        <f>+IFERROR(VLOOKUP(A48,[1]Directorio!$B$1:$Y$1001,8,FALSE),"")</f>
        <v/>
      </c>
      <c r="I48" s="12" t="str">
        <f>+IFERROR(VLOOKUP(A48,[1]Directorio!$B$1:$Y$1001,9,FALSE),"")</f>
        <v/>
      </c>
      <c r="J48" s="12" t="str">
        <f>+IFERROR(VLOOKUP(A48,[1]Directorio!$B$1:$Y$1001,10,FALSE),"")</f>
        <v/>
      </c>
      <c r="K48" s="12" t="str">
        <f>+IFERROR(VLOOKUP(A48,[1]Directorio!$B$1:$Y$1001,11,FALSE),"")</f>
        <v/>
      </c>
      <c r="L48" s="14" t="str">
        <f>+IFERROR(VLOOKUP(A48,[1]Directorio!$B$1:$Y$1001,12,FALSE),"")</f>
        <v/>
      </c>
      <c r="M48" s="12" t="str">
        <f>+IFERROR(VLOOKUP(A48,[1]Directorio!$B$1:$Y$1001,13,FALSE),"")</f>
        <v/>
      </c>
      <c r="N48" s="12" t="str">
        <f>+IFERROR(VLOOKUP(A48,[1]Directorio!$B$1:$Y$1001,14,FALSE),"")</f>
        <v/>
      </c>
      <c r="O48" s="12" t="str">
        <f>+IFERROR(VLOOKUP(A48,[1]Directorio!$B$1:$Y$1001,15,FALSE),"")</f>
        <v/>
      </c>
      <c r="P48" s="12" t="str">
        <f>+IFERROR(VLOOKUP(A48,[1]Directorio!$B$1:$Y$1001,16,FALSE),"")</f>
        <v/>
      </c>
      <c r="Q48" s="12" t="str">
        <f>+IFERROR(VLOOKUP(A48,[1]Directorio!$B$1:$Y$1001,17,FALSE),"")</f>
        <v/>
      </c>
      <c r="R48" s="12" t="str">
        <f>+IFERROR(VLOOKUP(A48,[1]Directorio!$B$1:$Y$1001,18,FALSE),"")</f>
        <v/>
      </c>
      <c r="S48" s="12" t="str">
        <f>+IFERROR(VLOOKUP(A48,[1]Directorio!$B$1:$Y$1001,19,FALSE),"")</f>
        <v/>
      </c>
      <c r="T48" s="12" t="str">
        <f>+IFERROR(VLOOKUP(A48,[1]Directorio!$B$1:$Y$1001,20,FALSE),"")</f>
        <v/>
      </c>
      <c r="U48" s="15" t="str">
        <f>+IFERROR(VLOOKUP(A48,[1]Directorio!$B$1:$Y$1001,21,FALSE),"")</f>
        <v/>
      </c>
      <c r="V48" s="15" t="str">
        <f>+IFERROR(VLOOKUP(A48,[1]Directorio!$B$1:$Y$1001,22,FALSE),"")</f>
        <v/>
      </c>
      <c r="W48" s="16" t="str">
        <f>+IFERROR(VLOOKUP(A48,[1]Directorio!$B$1:$Y$1001,23,FALSE),"")</f>
        <v/>
      </c>
      <c r="X48" s="15" t="str">
        <f>+IFERROR(VLOOKUP(A48,[1]Directorio!$B$1:$Y$1001,24,FALSE),"")</f>
        <v/>
      </c>
      <c r="Y48" s="10"/>
      <c r="Z48" s="10"/>
      <c r="AA48" s="17"/>
      <c r="AB48" s="18"/>
      <c r="AC48" s="10"/>
      <c r="AD48" s="18"/>
      <c r="AE48" s="10"/>
      <c r="AF48" s="18"/>
      <c r="AG48" s="18"/>
      <c r="AH48" s="19"/>
    </row>
    <row r="49" spans="1:34" x14ac:dyDescent="0.25">
      <c r="A49" s="11"/>
      <c r="B49" s="12" t="str">
        <f>+IFERROR(VLOOKUP(A49,[1]Directorio!$B$1:$Y$1001,2,FALSE),"")</f>
        <v/>
      </c>
      <c r="C49" s="13" t="str">
        <f>+IFERROR(VLOOKUP(A49,[1]Directorio!$B$1:$Y$1001,3,FALSE),"")</f>
        <v/>
      </c>
      <c r="D49" s="12" t="str">
        <f>+IFERROR(VLOOKUP(A49,[1]Directorio!$B$1:$Y$1001,4,FALSE),"")</f>
        <v/>
      </c>
      <c r="E49" s="12" t="str">
        <f>+IFERROR(VLOOKUP(A49,[1]Directorio!$B$1:$Y$1001,5,FALSE),"")</f>
        <v/>
      </c>
      <c r="F49" s="12" t="str">
        <f>+IFERROR(VLOOKUP(A49,[1]Directorio!$B$1:$Y$1001,6,FALSE),"")</f>
        <v/>
      </c>
      <c r="G49" s="12" t="str">
        <f>+IFERROR(VLOOKUP(A49,[1]Directorio!$B$1:$Y$1001,7,FALSE),"")</f>
        <v/>
      </c>
      <c r="H49" s="12" t="str">
        <f>+IFERROR(VLOOKUP(A49,[1]Directorio!$B$1:$Y$1001,8,FALSE),"")</f>
        <v/>
      </c>
      <c r="I49" s="12" t="str">
        <f>+IFERROR(VLOOKUP(A49,[1]Directorio!$B$1:$Y$1001,9,FALSE),"")</f>
        <v/>
      </c>
      <c r="J49" s="12" t="str">
        <f>+IFERROR(VLOOKUP(A49,[1]Directorio!$B$1:$Y$1001,10,FALSE),"")</f>
        <v/>
      </c>
      <c r="K49" s="12" t="str">
        <f>+IFERROR(VLOOKUP(A49,[1]Directorio!$B$1:$Y$1001,11,FALSE),"")</f>
        <v/>
      </c>
      <c r="L49" s="14" t="str">
        <f>+IFERROR(VLOOKUP(A49,[1]Directorio!$B$1:$Y$1001,12,FALSE),"")</f>
        <v/>
      </c>
      <c r="M49" s="12" t="str">
        <f>+IFERROR(VLOOKUP(A49,[1]Directorio!$B$1:$Y$1001,13,FALSE),"")</f>
        <v/>
      </c>
      <c r="N49" s="12" t="str">
        <f>+IFERROR(VLOOKUP(A49,[1]Directorio!$B$1:$Y$1001,14,FALSE),"")</f>
        <v/>
      </c>
      <c r="O49" s="12" t="str">
        <f>+IFERROR(VLOOKUP(A49,[1]Directorio!$B$1:$Y$1001,15,FALSE),"")</f>
        <v/>
      </c>
      <c r="P49" s="12" t="str">
        <f>+IFERROR(VLOOKUP(A49,[1]Directorio!$B$1:$Y$1001,16,FALSE),"")</f>
        <v/>
      </c>
      <c r="Q49" s="12" t="str">
        <f>+IFERROR(VLOOKUP(A49,[1]Directorio!$B$1:$Y$1001,17,FALSE),"")</f>
        <v/>
      </c>
      <c r="R49" s="12" t="str">
        <f>+IFERROR(VLOOKUP(A49,[1]Directorio!$B$1:$Y$1001,18,FALSE),"")</f>
        <v/>
      </c>
      <c r="S49" s="12" t="str">
        <f>+IFERROR(VLOOKUP(A49,[1]Directorio!$B$1:$Y$1001,19,FALSE),"")</f>
        <v/>
      </c>
      <c r="T49" s="12" t="str">
        <f>+IFERROR(VLOOKUP(A49,[1]Directorio!$B$1:$Y$1001,20,FALSE),"")</f>
        <v/>
      </c>
      <c r="U49" s="15" t="str">
        <f>+IFERROR(VLOOKUP(A49,[1]Directorio!$B$1:$Y$1001,21,FALSE),"")</f>
        <v/>
      </c>
      <c r="V49" s="15" t="str">
        <f>+IFERROR(VLOOKUP(A49,[1]Directorio!$B$1:$Y$1001,22,FALSE),"")</f>
        <v/>
      </c>
      <c r="W49" s="16" t="str">
        <f>+IFERROR(VLOOKUP(A49,[1]Directorio!$B$1:$Y$1001,23,FALSE),"")</f>
        <v/>
      </c>
      <c r="X49" s="15" t="str">
        <f>+IFERROR(VLOOKUP(A49,[1]Directorio!$B$1:$Y$1001,24,FALSE),"")</f>
        <v/>
      </c>
      <c r="Y49" s="10"/>
      <c r="Z49" s="10"/>
      <c r="AA49" s="17"/>
      <c r="AB49" s="18"/>
      <c r="AC49" s="10"/>
      <c r="AD49" s="18"/>
      <c r="AE49" s="10"/>
      <c r="AF49" s="18"/>
      <c r="AG49" s="18"/>
      <c r="AH49" s="19"/>
    </row>
    <row r="50" spans="1:34" x14ac:dyDescent="0.25">
      <c r="A50" s="11"/>
      <c r="B50" s="12" t="str">
        <f>+IFERROR(VLOOKUP(A50,[1]Directorio!$B$1:$Y$1001,2,FALSE),"")</f>
        <v/>
      </c>
      <c r="C50" s="13" t="str">
        <f>+IFERROR(VLOOKUP(A50,[1]Directorio!$B$1:$Y$1001,3,FALSE),"")</f>
        <v/>
      </c>
      <c r="D50" s="12" t="str">
        <f>+IFERROR(VLOOKUP(A50,[1]Directorio!$B$1:$Y$1001,4,FALSE),"")</f>
        <v/>
      </c>
      <c r="E50" s="12" t="str">
        <f>+IFERROR(VLOOKUP(A50,[1]Directorio!$B$1:$Y$1001,5,FALSE),"")</f>
        <v/>
      </c>
      <c r="F50" s="12" t="str">
        <f>+IFERROR(VLOOKUP(A50,[1]Directorio!$B$1:$Y$1001,6,FALSE),"")</f>
        <v/>
      </c>
      <c r="G50" s="12" t="str">
        <f>+IFERROR(VLOOKUP(A50,[1]Directorio!$B$1:$Y$1001,7,FALSE),"")</f>
        <v/>
      </c>
      <c r="H50" s="12" t="str">
        <f>+IFERROR(VLOOKUP(A50,[1]Directorio!$B$1:$Y$1001,8,FALSE),"")</f>
        <v/>
      </c>
      <c r="I50" s="12" t="str">
        <f>+IFERROR(VLOOKUP(A50,[1]Directorio!$B$1:$Y$1001,9,FALSE),"")</f>
        <v/>
      </c>
      <c r="J50" s="12" t="str">
        <f>+IFERROR(VLOOKUP(A50,[1]Directorio!$B$1:$Y$1001,10,FALSE),"")</f>
        <v/>
      </c>
      <c r="K50" s="12" t="str">
        <f>+IFERROR(VLOOKUP(A50,[1]Directorio!$B$1:$Y$1001,11,FALSE),"")</f>
        <v/>
      </c>
      <c r="L50" s="14" t="str">
        <f>+IFERROR(VLOOKUP(A50,[1]Directorio!$B$1:$Y$1001,12,FALSE),"")</f>
        <v/>
      </c>
      <c r="M50" s="12" t="str">
        <f>+IFERROR(VLOOKUP(A50,[1]Directorio!$B$1:$Y$1001,13,FALSE),"")</f>
        <v/>
      </c>
      <c r="N50" s="12" t="str">
        <f>+IFERROR(VLOOKUP(A50,[1]Directorio!$B$1:$Y$1001,14,FALSE),"")</f>
        <v/>
      </c>
      <c r="O50" s="12" t="str">
        <f>+IFERROR(VLOOKUP(A50,[1]Directorio!$B$1:$Y$1001,15,FALSE),"")</f>
        <v/>
      </c>
      <c r="P50" s="12" t="str">
        <f>+IFERROR(VLOOKUP(A50,[1]Directorio!$B$1:$Y$1001,16,FALSE),"")</f>
        <v/>
      </c>
      <c r="Q50" s="12" t="str">
        <f>+IFERROR(VLOOKUP(A50,[1]Directorio!$B$1:$Y$1001,17,FALSE),"")</f>
        <v/>
      </c>
      <c r="R50" s="12" t="str">
        <f>+IFERROR(VLOOKUP(A50,[1]Directorio!$B$1:$Y$1001,18,FALSE),"")</f>
        <v/>
      </c>
      <c r="S50" s="12" t="str">
        <f>+IFERROR(VLOOKUP(A50,[1]Directorio!$B$1:$Y$1001,19,FALSE),"")</f>
        <v/>
      </c>
      <c r="T50" s="12" t="str">
        <f>+IFERROR(VLOOKUP(A50,[1]Directorio!$B$1:$Y$1001,20,FALSE),"")</f>
        <v/>
      </c>
      <c r="U50" s="15" t="str">
        <f>+IFERROR(VLOOKUP(A50,[1]Directorio!$B$1:$Y$1001,21,FALSE),"")</f>
        <v/>
      </c>
      <c r="V50" s="15" t="str">
        <f>+IFERROR(VLOOKUP(A50,[1]Directorio!$B$1:$Y$1001,22,FALSE),"")</f>
        <v/>
      </c>
      <c r="W50" s="16" t="str">
        <f>+IFERROR(VLOOKUP(A50,[1]Directorio!$B$1:$Y$1001,23,FALSE),"")</f>
        <v/>
      </c>
      <c r="X50" s="15" t="str">
        <f>+IFERROR(VLOOKUP(A50,[1]Directorio!$B$1:$Y$1001,24,FALSE),"")</f>
        <v/>
      </c>
      <c r="Y50" s="10"/>
      <c r="Z50" s="10"/>
      <c r="AA50" s="17"/>
      <c r="AB50" s="18"/>
      <c r="AC50" s="10"/>
      <c r="AD50" s="18"/>
      <c r="AE50" s="10"/>
      <c r="AF50" s="18"/>
      <c r="AG50" s="18"/>
      <c r="AH50" s="19"/>
    </row>
    <row r="51" spans="1:34" x14ac:dyDescent="0.25">
      <c r="A51" s="11"/>
      <c r="B51" s="12" t="str">
        <f>+IFERROR(VLOOKUP(A51,[1]Directorio!$B$1:$Y$1001,2,FALSE),"")</f>
        <v/>
      </c>
      <c r="C51" s="13" t="str">
        <f>+IFERROR(VLOOKUP(A51,[1]Directorio!$B$1:$Y$1001,3,FALSE),"")</f>
        <v/>
      </c>
      <c r="D51" s="12" t="str">
        <f>+IFERROR(VLOOKUP(A51,[1]Directorio!$B$1:$Y$1001,4,FALSE),"")</f>
        <v/>
      </c>
      <c r="E51" s="12" t="str">
        <f>+IFERROR(VLOOKUP(A51,[1]Directorio!$B$1:$Y$1001,5,FALSE),"")</f>
        <v/>
      </c>
      <c r="F51" s="12" t="str">
        <f>+IFERROR(VLOOKUP(A51,[1]Directorio!$B$1:$Y$1001,6,FALSE),"")</f>
        <v/>
      </c>
      <c r="G51" s="12" t="str">
        <f>+IFERROR(VLOOKUP(A51,[1]Directorio!$B$1:$Y$1001,7,FALSE),"")</f>
        <v/>
      </c>
      <c r="H51" s="12" t="str">
        <f>+IFERROR(VLOOKUP(A51,[1]Directorio!$B$1:$Y$1001,8,FALSE),"")</f>
        <v/>
      </c>
      <c r="I51" s="12" t="str">
        <f>+IFERROR(VLOOKUP(A51,[1]Directorio!$B$1:$Y$1001,9,FALSE),"")</f>
        <v/>
      </c>
      <c r="J51" s="12" t="str">
        <f>+IFERROR(VLOOKUP(A51,[1]Directorio!$B$1:$Y$1001,10,FALSE),"")</f>
        <v/>
      </c>
      <c r="K51" s="12" t="str">
        <f>+IFERROR(VLOOKUP(A51,[1]Directorio!$B$1:$Y$1001,11,FALSE),"")</f>
        <v/>
      </c>
      <c r="L51" s="14" t="str">
        <f>+IFERROR(VLOOKUP(A51,[1]Directorio!$B$1:$Y$1001,12,FALSE),"")</f>
        <v/>
      </c>
      <c r="M51" s="12" t="str">
        <f>+IFERROR(VLOOKUP(A51,[1]Directorio!$B$1:$Y$1001,13,FALSE),"")</f>
        <v/>
      </c>
      <c r="N51" s="12" t="str">
        <f>+IFERROR(VLOOKUP(A51,[1]Directorio!$B$1:$Y$1001,14,FALSE),"")</f>
        <v/>
      </c>
      <c r="O51" s="12" t="str">
        <f>+IFERROR(VLOOKUP(A51,[1]Directorio!$B$1:$Y$1001,15,FALSE),"")</f>
        <v/>
      </c>
      <c r="P51" s="12" t="str">
        <f>+IFERROR(VLOOKUP(A51,[1]Directorio!$B$1:$Y$1001,16,FALSE),"")</f>
        <v/>
      </c>
      <c r="Q51" s="12" t="str">
        <f>+IFERROR(VLOOKUP(A51,[1]Directorio!$B$1:$Y$1001,17,FALSE),"")</f>
        <v/>
      </c>
      <c r="R51" s="12" t="str">
        <f>+IFERROR(VLOOKUP(A51,[1]Directorio!$B$1:$Y$1001,18,FALSE),"")</f>
        <v/>
      </c>
      <c r="S51" s="12" t="str">
        <f>+IFERROR(VLOOKUP(A51,[1]Directorio!$B$1:$Y$1001,19,FALSE),"")</f>
        <v/>
      </c>
      <c r="T51" s="12" t="str">
        <f>+IFERROR(VLOOKUP(A51,[1]Directorio!$B$1:$Y$1001,20,FALSE),"")</f>
        <v/>
      </c>
      <c r="U51" s="15" t="str">
        <f>+IFERROR(VLOOKUP(A51,[1]Directorio!$B$1:$Y$1001,21,FALSE),"")</f>
        <v/>
      </c>
      <c r="V51" s="15" t="str">
        <f>+IFERROR(VLOOKUP(A51,[1]Directorio!$B$1:$Y$1001,22,FALSE),"")</f>
        <v/>
      </c>
      <c r="W51" s="16" t="str">
        <f>+IFERROR(VLOOKUP(A51,[1]Directorio!$B$1:$Y$1001,23,FALSE),"")</f>
        <v/>
      </c>
      <c r="X51" s="15" t="str">
        <f>+IFERROR(VLOOKUP(A51,[1]Directorio!$B$1:$Y$1001,24,FALSE),"")</f>
        <v/>
      </c>
      <c r="Y51" s="10"/>
      <c r="Z51" s="10"/>
      <c r="AA51" s="17"/>
      <c r="AB51" s="18"/>
      <c r="AC51" s="10"/>
      <c r="AD51" s="18"/>
      <c r="AE51" s="10"/>
      <c r="AF51" s="18"/>
      <c r="AG51" s="18"/>
      <c r="AH51" s="19"/>
    </row>
    <row r="52" spans="1:34" x14ac:dyDescent="0.25">
      <c r="A52" s="11"/>
      <c r="B52" s="12" t="str">
        <f>+IFERROR(VLOOKUP(A52,[1]Directorio!$B$1:$Y$1001,2,FALSE),"")</f>
        <v/>
      </c>
      <c r="C52" s="13" t="str">
        <f>+IFERROR(VLOOKUP(A52,[1]Directorio!$B$1:$Y$1001,3,FALSE),"")</f>
        <v/>
      </c>
      <c r="D52" s="12" t="str">
        <f>+IFERROR(VLOOKUP(A52,[1]Directorio!$B$1:$Y$1001,4,FALSE),"")</f>
        <v/>
      </c>
      <c r="E52" s="12" t="str">
        <f>+IFERROR(VLOOKUP(A52,[1]Directorio!$B$1:$Y$1001,5,FALSE),"")</f>
        <v/>
      </c>
      <c r="F52" s="12" t="str">
        <f>+IFERROR(VLOOKUP(A52,[1]Directorio!$B$1:$Y$1001,6,FALSE),"")</f>
        <v/>
      </c>
      <c r="G52" s="12" t="str">
        <f>+IFERROR(VLOOKUP(A52,[1]Directorio!$B$1:$Y$1001,7,FALSE),"")</f>
        <v/>
      </c>
      <c r="H52" s="12" t="str">
        <f>+IFERROR(VLOOKUP(A52,[1]Directorio!$B$1:$Y$1001,8,FALSE),"")</f>
        <v/>
      </c>
      <c r="I52" s="12" t="str">
        <f>+IFERROR(VLOOKUP(A52,[1]Directorio!$B$1:$Y$1001,9,FALSE),"")</f>
        <v/>
      </c>
      <c r="J52" s="12" t="str">
        <f>+IFERROR(VLOOKUP(A52,[1]Directorio!$B$1:$Y$1001,10,FALSE),"")</f>
        <v/>
      </c>
      <c r="K52" s="12" t="str">
        <f>+IFERROR(VLOOKUP(A52,[1]Directorio!$B$1:$Y$1001,11,FALSE),"")</f>
        <v/>
      </c>
      <c r="L52" s="14" t="str">
        <f>+IFERROR(VLOOKUP(A52,[1]Directorio!$B$1:$Y$1001,12,FALSE),"")</f>
        <v/>
      </c>
      <c r="M52" s="12" t="str">
        <f>+IFERROR(VLOOKUP(A52,[1]Directorio!$B$1:$Y$1001,13,FALSE),"")</f>
        <v/>
      </c>
      <c r="N52" s="12" t="str">
        <f>+IFERROR(VLOOKUP(A52,[1]Directorio!$B$1:$Y$1001,14,FALSE),"")</f>
        <v/>
      </c>
      <c r="O52" s="12" t="str">
        <f>+IFERROR(VLOOKUP(A52,[1]Directorio!$B$1:$Y$1001,15,FALSE),"")</f>
        <v/>
      </c>
      <c r="P52" s="12" t="str">
        <f>+IFERROR(VLOOKUP(A52,[1]Directorio!$B$1:$Y$1001,16,FALSE),"")</f>
        <v/>
      </c>
      <c r="Q52" s="12" t="str">
        <f>+IFERROR(VLOOKUP(A52,[1]Directorio!$B$1:$Y$1001,17,FALSE),"")</f>
        <v/>
      </c>
      <c r="R52" s="12" t="str">
        <f>+IFERROR(VLOOKUP(A52,[1]Directorio!$B$1:$Y$1001,18,FALSE),"")</f>
        <v/>
      </c>
      <c r="S52" s="12" t="str">
        <f>+IFERROR(VLOOKUP(A52,[1]Directorio!$B$1:$Y$1001,19,FALSE),"")</f>
        <v/>
      </c>
      <c r="T52" s="12" t="str">
        <f>+IFERROR(VLOOKUP(A52,[1]Directorio!$B$1:$Y$1001,20,FALSE),"")</f>
        <v/>
      </c>
      <c r="U52" s="15" t="str">
        <f>+IFERROR(VLOOKUP(A52,[1]Directorio!$B$1:$Y$1001,21,FALSE),"")</f>
        <v/>
      </c>
      <c r="V52" s="15" t="str">
        <f>+IFERROR(VLOOKUP(A52,[1]Directorio!$B$1:$Y$1001,22,FALSE),"")</f>
        <v/>
      </c>
      <c r="W52" s="16" t="str">
        <f>+IFERROR(VLOOKUP(A52,[1]Directorio!$B$1:$Y$1001,23,FALSE),"")</f>
        <v/>
      </c>
      <c r="X52" s="15" t="str">
        <f>+IFERROR(VLOOKUP(A52,[1]Directorio!$B$1:$Y$1001,24,FALSE),"")</f>
        <v/>
      </c>
      <c r="Y52" s="10"/>
      <c r="Z52" s="10"/>
      <c r="AA52" s="17"/>
      <c r="AB52" s="18"/>
      <c r="AC52" s="10"/>
      <c r="AD52" s="18"/>
      <c r="AE52" s="10"/>
      <c r="AF52" s="18"/>
      <c r="AG52" s="18"/>
      <c r="AH52" s="19"/>
    </row>
    <row r="53" spans="1:34" x14ac:dyDescent="0.25">
      <c r="A53" s="11"/>
      <c r="B53" s="12" t="str">
        <f>+IFERROR(VLOOKUP(A53,[1]Directorio!$B$1:$Y$1001,2,FALSE),"")</f>
        <v/>
      </c>
      <c r="C53" s="13" t="str">
        <f>+IFERROR(VLOOKUP(A53,[1]Directorio!$B$1:$Y$1001,3,FALSE),"")</f>
        <v/>
      </c>
      <c r="D53" s="12" t="str">
        <f>+IFERROR(VLOOKUP(A53,[1]Directorio!$B$1:$Y$1001,4,FALSE),"")</f>
        <v/>
      </c>
      <c r="E53" s="12" t="str">
        <f>+IFERROR(VLOOKUP(A53,[1]Directorio!$B$1:$Y$1001,5,FALSE),"")</f>
        <v/>
      </c>
      <c r="F53" s="12" t="str">
        <f>+IFERROR(VLOOKUP(A53,[1]Directorio!$B$1:$Y$1001,6,FALSE),"")</f>
        <v/>
      </c>
      <c r="G53" s="12" t="str">
        <f>+IFERROR(VLOOKUP(A53,[1]Directorio!$B$1:$Y$1001,7,FALSE),"")</f>
        <v/>
      </c>
      <c r="H53" s="12" t="str">
        <f>+IFERROR(VLOOKUP(A53,[1]Directorio!$B$1:$Y$1001,8,FALSE),"")</f>
        <v/>
      </c>
      <c r="I53" s="12" t="str">
        <f>+IFERROR(VLOOKUP(A53,[1]Directorio!$B$1:$Y$1001,9,FALSE),"")</f>
        <v/>
      </c>
      <c r="J53" s="12" t="str">
        <f>+IFERROR(VLOOKUP(A53,[1]Directorio!$B$1:$Y$1001,10,FALSE),"")</f>
        <v/>
      </c>
      <c r="K53" s="12" t="str">
        <f>+IFERROR(VLOOKUP(A53,[1]Directorio!$B$1:$Y$1001,11,FALSE),"")</f>
        <v/>
      </c>
      <c r="L53" s="14" t="str">
        <f>+IFERROR(VLOOKUP(A53,[1]Directorio!$B$1:$Y$1001,12,FALSE),"")</f>
        <v/>
      </c>
      <c r="M53" s="12" t="str">
        <f>+IFERROR(VLOOKUP(A53,[1]Directorio!$B$1:$Y$1001,13,FALSE),"")</f>
        <v/>
      </c>
      <c r="N53" s="12" t="str">
        <f>+IFERROR(VLOOKUP(A53,[1]Directorio!$B$1:$Y$1001,14,FALSE),"")</f>
        <v/>
      </c>
      <c r="O53" s="12" t="str">
        <f>+IFERROR(VLOOKUP(A53,[1]Directorio!$B$1:$Y$1001,15,FALSE),"")</f>
        <v/>
      </c>
      <c r="P53" s="12" t="str">
        <f>+IFERROR(VLOOKUP(A53,[1]Directorio!$B$1:$Y$1001,16,FALSE),"")</f>
        <v/>
      </c>
      <c r="Q53" s="12" t="str">
        <f>+IFERROR(VLOOKUP(A53,[1]Directorio!$B$1:$Y$1001,17,FALSE),"")</f>
        <v/>
      </c>
      <c r="R53" s="12" t="str">
        <f>+IFERROR(VLOOKUP(A53,[1]Directorio!$B$1:$Y$1001,18,FALSE),"")</f>
        <v/>
      </c>
      <c r="S53" s="12" t="str">
        <f>+IFERROR(VLOOKUP(A53,[1]Directorio!$B$1:$Y$1001,19,FALSE),"")</f>
        <v/>
      </c>
      <c r="T53" s="12" t="str">
        <f>+IFERROR(VLOOKUP(A53,[1]Directorio!$B$1:$Y$1001,20,FALSE),"")</f>
        <v/>
      </c>
      <c r="U53" s="15" t="str">
        <f>+IFERROR(VLOOKUP(A53,[1]Directorio!$B$1:$Y$1001,21,FALSE),"")</f>
        <v/>
      </c>
      <c r="V53" s="15" t="str">
        <f>+IFERROR(VLOOKUP(A53,[1]Directorio!$B$1:$Y$1001,22,FALSE),"")</f>
        <v/>
      </c>
      <c r="W53" s="16" t="str">
        <f>+IFERROR(VLOOKUP(A53,[1]Directorio!$B$1:$Y$1001,23,FALSE),"")</f>
        <v/>
      </c>
      <c r="X53" s="15" t="str">
        <f>+IFERROR(VLOOKUP(A53,[1]Directorio!$B$1:$Y$1001,24,FALSE),"")</f>
        <v/>
      </c>
      <c r="Y53" s="10"/>
      <c r="Z53" s="10"/>
      <c r="AA53" s="17"/>
      <c r="AB53" s="18"/>
      <c r="AC53" s="10"/>
      <c r="AD53" s="18"/>
      <c r="AE53" s="10"/>
      <c r="AF53" s="18"/>
      <c r="AG53" s="18"/>
      <c r="AH53" s="19"/>
    </row>
    <row r="54" spans="1:34" x14ac:dyDescent="0.25">
      <c r="A54" s="11"/>
      <c r="B54" s="12" t="str">
        <f>+IFERROR(VLOOKUP(A54,[1]Directorio!$B$1:$Y$1001,2,FALSE),"")</f>
        <v/>
      </c>
      <c r="C54" s="13" t="str">
        <f>+IFERROR(VLOOKUP(A54,[1]Directorio!$B$1:$Y$1001,3,FALSE),"")</f>
        <v/>
      </c>
      <c r="D54" s="12" t="str">
        <f>+IFERROR(VLOOKUP(A54,[1]Directorio!$B$1:$Y$1001,4,FALSE),"")</f>
        <v/>
      </c>
      <c r="E54" s="12" t="str">
        <f>+IFERROR(VLOOKUP(A54,[1]Directorio!$B$1:$Y$1001,5,FALSE),"")</f>
        <v/>
      </c>
      <c r="F54" s="12" t="str">
        <f>+IFERROR(VLOOKUP(A54,[1]Directorio!$B$1:$Y$1001,6,FALSE),"")</f>
        <v/>
      </c>
      <c r="G54" s="12" t="str">
        <f>+IFERROR(VLOOKUP(A54,[1]Directorio!$B$1:$Y$1001,7,FALSE),"")</f>
        <v/>
      </c>
      <c r="H54" s="12" t="str">
        <f>+IFERROR(VLOOKUP(A54,[1]Directorio!$B$1:$Y$1001,8,FALSE),"")</f>
        <v/>
      </c>
      <c r="I54" s="12" t="str">
        <f>+IFERROR(VLOOKUP(A54,[1]Directorio!$B$1:$Y$1001,9,FALSE),"")</f>
        <v/>
      </c>
      <c r="J54" s="12" t="str">
        <f>+IFERROR(VLOOKUP(A54,[1]Directorio!$B$1:$Y$1001,10,FALSE),"")</f>
        <v/>
      </c>
      <c r="K54" s="12" t="str">
        <f>+IFERROR(VLOOKUP(A54,[1]Directorio!$B$1:$Y$1001,11,FALSE),"")</f>
        <v/>
      </c>
      <c r="L54" s="14" t="str">
        <f>+IFERROR(VLOOKUP(A54,[1]Directorio!$B$1:$Y$1001,12,FALSE),"")</f>
        <v/>
      </c>
      <c r="M54" s="12" t="str">
        <f>+IFERROR(VLOOKUP(A54,[1]Directorio!$B$1:$Y$1001,13,FALSE),"")</f>
        <v/>
      </c>
      <c r="N54" s="12" t="str">
        <f>+IFERROR(VLOOKUP(A54,[1]Directorio!$B$1:$Y$1001,14,FALSE),"")</f>
        <v/>
      </c>
      <c r="O54" s="12" t="str">
        <f>+IFERROR(VLOOKUP(A54,[1]Directorio!$B$1:$Y$1001,15,FALSE),"")</f>
        <v/>
      </c>
      <c r="P54" s="12" t="str">
        <f>+IFERROR(VLOOKUP(A54,[1]Directorio!$B$1:$Y$1001,16,FALSE),"")</f>
        <v/>
      </c>
      <c r="Q54" s="12" t="str">
        <f>+IFERROR(VLOOKUP(A54,[1]Directorio!$B$1:$Y$1001,17,FALSE),"")</f>
        <v/>
      </c>
      <c r="R54" s="12" t="str">
        <f>+IFERROR(VLOOKUP(A54,[1]Directorio!$B$1:$Y$1001,18,FALSE),"")</f>
        <v/>
      </c>
      <c r="S54" s="12" t="str">
        <f>+IFERROR(VLOOKUP(A54,[1]Directorio!$B$1:$Y$1001,19,FALSE),"")</f>
        <v/>
      </c>
      <c r="T54" s="12" t="str">
        <f>+IFERROR(VLOOKUP(A54,[1]Directorio!$B$1:$Y$1001,20,FALSE),"")</f>
        <v/>
      </c>
      <c r="U54" s="15" t="str">
        <f>+IFERROR(VLOOKUP(A54,[1]Directorio!$B$1:$Y$1001,21,FALSE),"")</f>
        <v/>
      </c>
      <c r="V54" s="15" t="str">
        <f>+IFERROR(VLOOKUP(A54,[1]Directorio!$B$1:$Y$1001,22,FALSE),"")</f>
        <v/>
      </c>
      <c r="W54" s="16" t="str">
        <f>+IFERROR(VLOOKUP(A54,[1]Directorio!$B$1:$Y$1001,23,FALSE),"")</f>
        <v/>
      </c>
      <c r="X54" s="15" t="str">
        <f>+IFERROR(VLOOKUP(A54,[1]Directorio!$B$1:$Y$1001,24,FALSE),"")</f>
        <v/>
      </c>
      <c r="Y54" s="10"/>
      <c r="Z54" s="10"/>
      <c r="AA54" s="17"/>
      <c r="AB54" s="18"/>
      <c r="AC54" s="10"/>
      <c r="AD54" s="18"/>
      <c r="AE54" s="10"/>
      <c r="AF54" s="18"/>
      <c r="AG54" s="18"/>
      <c r="AH54" s="19"/>
    </row>
    <row r="55" spans="1:34" x14ac:dyDescent="0.25">
      <c r="A55" s="11"/>
      <c r="B55" s="12" t="str">
        <f>+IFERROR(VLOOKUP(A55,[1]Directorio!$B$1:$Y$1001,2,FALSE),"")</f>
        <v/>
      </c>
      <c r="C55" s="13" t="str">
        <f>+IFERROR(VLOOKUP(A55,[1]Directorio!$B$1:$Y$1001,3,FALSE),"")</f>
        <v/>
      </c>
      <c r="D55" s="12" t="str">
        <f>+IFERROR(VLOOKUP(A55,[1]Directorio!$B$1:$Y$1001,4,FALSE),"")</f>
        <v/>
      </c>
      <c r="E55" s="12" t="str">
        <f>+IFERROR(VLOOKUP(A55,[1]Directorio!$B$1:$Y$1001,5,FALSE),"")</f>
        <v/>
      </c>
      <c r="F55" s="12" t="str">
        <f>+IFERROR(VLOOKUP(A55,[1]Directorio!$B$1:$Y$1001,6,FALSE),"")</f>
        <v/>
      </c>
      <c r="G55" s="12" t="str">
        <f>+IFERROR(VLOOKUP(A55,[1]Directorio!$B$1:$Y$1001,7,FALSE),"")</f>
        <v/>
      </c>
      <c r="H55" s="12" t="str">
        <f>+IFERROR(VLOOKUP(A55,[1]Directorio!$B$1:$Y$1001,8,FALSE),"")</f>
        <v/>
      </c>
      <c r="I55" s="12" t="str">
        <f>+IFERROR(VLOOKUP(A55,[1]Directorio!$B$1:$Y$1001,9,FALSE),"")</f>
        <v/>
      </c>
      <c r="J55" s="12" t="str">
        <f>+IFERROR(VLOOKUP(A55,[1]Directorio!$B$1:$Y$1001,10,FALSE),"")</f>
        <v/>
      </c>
      <c r="K55" s="12" t="str">
        <f>+IFERROR(VLOOKUP(A55,[1]Directorio!$B$1:$Y$1001,11,FALSE),"")</f>
        <v/>
      </c>
      <c r="L55" s="14" t="str">
        <f>+IFERROR(VLOOKUP(A55,[1]Directorio!$B$1:$Y$1001,12,FALSE),"")</f>
        <v/>
      </c>
      <c r="M55" s="12" t="str">
        <f>+IFERROR(VLOOKUP(A55,[1]Directorio!$B$1:$Y$1001,13,FALSE),"")</f>
        <v/>
      </c>
      <c r="N55" s="12" t="str">
        <f>+IFERROR(VLOOKUP(A55,[1]Directorio!$B$1:$Y$1001,14,FALSE),"")</f>
        <v/>
      </c>
      <c r="O55" s="12" t="str">
        <f>+IFERROR(VLOOKUP(A55,[1]Directorio!$B$1:$Y$1001,15,FALSE),"")</f>
        <v/>
      </c>
      <c r="P55" s="12" t="str">
        <f>+IFERROR(VLOOKUP(A55,[1]Directorio!$B$1:$Y$1001,16,FALSE),"")</f>
        <v/>
      </c>
      <c r="Q55" s="12" t="str">
        <f>+IFERROR(VLOOKUP(A55,[1]Directorio!$B$1:$Y$1001,17,FALSE),"")</f>
        <v/>
      </c>
      <c r="R55" s="12" t="str">
        <f>+IFERROR(VLOOKUP(A55,[1]Directorio!$B$1:$Y$1001,18,FALSE),"")</f>
        <v/>
      </c>
      <c r="S55" s="12" t="str">
        <f>+IFERROR(VLOOKUP(A55,[1]Directorio!$B$1:$Y$1001,19,FALSE),"")</f>
        <v/>
      </c>
      <c r="T55" s="12" t="str">
        <f>+IFERROR(VLOOKUP(A55,[1]Directorio!$B$1:$Y$1001,20,FALSE),"")</f>
        <v/>
      </c>
      <c r="U55" s="15" t="str">
        <f>+IFERROR(VLOOKUP(A55,[1]Directorio!$B$1:$Y$1001,21,FALSE),"")</f>
        <v/>
      </c>
      <c r="V55" s="15" t="str">
        <f>+IFERROR(VLOOKUP(A55,[1]Directorio!$B$1:$Y$1001,22,FALSE),"")</f>
        <v/>
      </c>
      <c r="W55" s="16" t="str">
        <f>+IFERROR(VLOOKUP(A55,[1]Directorio!$B$1:$Y$1001,23,FALSE),"")</f>
        <v/>
      </c>
      <c r="X55" s="15" t="str">
        <f>+IFERROR(VLOOKUP(A55,[1]Directorio!$B$1:$Y$1001,24,FALSE),"")</f>
        <v/>
      </c>
      <c r="Y55" s="10"/>
      <c r="Z55" s="10"/>
      <c r="AA55" s="17"/>
      <c r="AB55" s="18"/>
      <c r="AC55" s="10"/>
      <c r="AD55" s="18"/>
      <c r="AE55" s="10"/>
      <c r="AF55" s="18"/>
      <c r="AG55" s="18"/>
      <c r="AH55" s="19"/>
    </row>
    <row r="56" spans="1:34" x14ac:dyDescent="0.25">
      <c r="A56" s="11"/>
      <c r="B56" s="12" t="str">
        <f>+IFERROR(VLOOKUP(A56,[1]Directorio!$B$1:$Y$1001,2,FALSE),"")</f>
        <v/>
      </c>
      <c r="C56" s="13" t="str">
        <f>+IFERROR(VLOOKUP(A56,[1]Directorio!$B$1:$Y$1001,3,FALSE),"")</f>
        <v/>
      </c>
      <c r="D56" s="12" t="str">
        <f>+IFERROR(VLOOKUP(A56,[1]Directorio!$B$1:$Y$1001,4,FALSE),"")</f>
        <v/>
      </c>
      <c r="E56" s="12" t="str">
        <f>+IFERROR(VLOOKUP(A56,[1]Directorio!$B$1:$Y$1001,5,FALSE),"")</f>
        <v/>
      </c>
      <c r="F56" s="12" t="str">
        <f>+IFERROR(VLOOKUP(A56,[1]Directorio!$B$1:$Y$1001,6,FALSE),"")</f>
        <v/>
      </c>
      <c r="G56" s="12" t="str">
        <f>+IFERROR(VLOOKUP(A56,[1]Directorio!$B$1:$Y$1001,7,FALSE),"")</f>
        <v/>
      </c>
      <c r="H56" s="12" t="str">
        <f>+IFERROR(VLOOKUP(A56,[1]Directorio!$B$1:$Y$1001,8,FALSE),"")</f>
        <v/>
      </c>
      <c r="I56" s="12" t="str">
        <f>+IFERROR(VLOOKUP(A56,[1]Directorio!$B$1:$Y$1001,9,FALSE),"")</f>
        <v/>
      </c>
      <c r="J56" s="12" t="str">
        <f>+IFERROR(VLOOKUP(A56,[1]Directorio!$B$1:$Y$1001,10,FALSE),"")</f>
        <v/>
      </c>
      <c r="K56" s="12" t="str">
        <f>+IFERROR(VLOOKUP(A56,[1]Directorio!$B$1:$Y$1001,11,FALSE),"")</f>
        <v/>
      </c>
      <c r="L56" s="14" t="str">
        <f>+IFERROR(VLOOKUP(A56,[1]Directorio!$B$1:$Y$1001,12,FALSE),"")</f>
        <v/>
      </c>
      <c r="M56" s="12" t="str">
        <f>+IFERROR(VLOOKUP(A56,[1]Directorio!$B$1:$Y$1001,13,FALSE),"")</f>
        <v/>
      </c>
      <c r="N56" s="12" t="str">
        <f>+IFERROR(VLOOKUP(A56,[1]Directorio!$B$1:$Y$1001,14,FALSE),"")</f>
        <v/>
      </c>
      <c r="O56" s="12" t="str">
        <f>+IFERROR(VLOOKUP(A56,[1]Directorio!$B$1:$Y$1001,15,FALSE),"")</f>
        <v/>
      </c>
      <c r="P56" s="12" t="str">
        <f>+IFERROR(VLOOKUP(A56,[1]Directorio!$B$1:$Y$1001,16,FALSE),"")</f>
        <v/>
      </c>
      <c r="Q56" s="12" t="str">
        <f>+IFERROR(VLOOKUP(A56,[1]Directorio!$B$1:$Y$1001,17,FALSE),"")</f>
        <v/>
      </c>
      <c r="R56" s="12" t="str">
        <f>+IFERROR(VLOOKUP(A56,[1]Directorio!$B$1:$Y$1001,18,FALSE),"")</f>
        <v/>
      </c>
      <c r="S56" s="12" t="str">
        <f>+IFERROR(VLOOKUP(A56,[1]Directorio!$B$1:$Y$1001,19,FALSE),"")</f>
        <v/>
      </c>
      <c r="T56" s="12" t="str">
        <f>+IFERROR(VLOOKUP(A56,[1]Directorio!$B$1:$Y$1001,20,FALSE),"")</f>
        <v/>
      </c>
      <c r="U56" s="15" t="str">
        <f>+IFERROR(VLOOKUP(A56,[1]Directorio!$B$1:$Y$1001,21,FALSE),"")</f>
        <v/>
      </c>
      <c r="V56" s="15" t="str">
        <f>+IFERROR(VLOOKUP(A56,[1]Directorio!$B$1:$Y$1001,22,FALSE),"")</f>
        <v/>
      </c>
      <c r="W56" s="16" t="str">
        <f>+IFERROR(VLOOKUP(A56,[1]Directorio!$B$1:$Y$1001,23,FALSE),"")</f>
        <v/>
      </c>
      <c r="X56" s="15" t="str">
        <f>+IFERROR(VLOOKUP(A56,[1]Directorio!$B$1:$Y$1001,24,FALSE),"")</f>
        <v/>
      </c>
      <c r="Y56" s="10"/>
      <c r="Z56" s="10"/>
      <c r="AA56" s="17"/>
      <c r="AB56" s="18"/>
      <c r="AC56" s="10"/>
      <c r="AD56" s="18"/>
      <c r="AE56" s="10"/>
      <c r="AF56" s="18"/>
      <c r="AG56" s="18"/>
      <c r="AH56" s="19"/>
    </row>
    <row r="57" spans="1:34" x14ac:dyDescent="0.25">
      <c r="A57" s="11"/>
      <c r="B57" s="12" t="str">
        <f>+IFERROR(VLOOKUP(A57,[1]Directorio!$B$1:$Y$1001,2,FALSE),"")</f>
        <v/>
      </c>
      <c r="C57" s="13" t="str">
        <f>+IFERROR(VLOOKUP(A57,[1]Directorio!$B$1:$Y$1001,3,FALSE),"")</f>
        <v/>
      </c>
      <c r="D57" s="12" t="str">
        <f>+IFERROR(VLOOKUP(A57,[1]Directorio!$B$1:$Y$1001,4,FALSE),"")</f>
        <v/>
      </c>
      <c r="E57" s="12" t="str">
        <f>+IFERROR(VLOOKUP(A57,[1]Directorio!$B$1:$Y$1001,5,FALSE),"")</f>
        <v/>
      </c>
      <c r="F57" s="12" t="str">
        <f>+IFERROR(VLOOKUP(A57,[1]Directorio!$B$1:$Y$1001,6,FALSE),"")</f>
        <v/>
      </c>
      <c r="G57" s="12" t="str">
        <f>+IFERROR(VLOOKUP(A57,[1]Directorio!$B$1:$Y$1001,7,FALSE),"")</f>
        <v/>
      </c>
      <c r="H57" s="12" t="str">
        <f>+IFERROR(VLOOKUP(A57,[1]Directorio!$B$1:$Y$1001,8,FALSE),"")</f>
        <v/>
      </c>
      <c r="I57" s="12" t="str">
        <f>+IFERROR(VLOOKUP(A57,[1]Directorio!$B$1:$Y$1001,9,FALSE),"")</f>
        <v/>
      </c>
      <c r="J57" s="12" t="str">
        <f>+IFERROR(VLOOKUP(A57,[1]Directorio!$B$1:$Y$1001,10,FALSE),"")</f>
        <v/>
      </c>
      <c r="K57" s="12" t="str">
        <f>+IFERROR(VLOOKUP(A57,[1]Directorio!$B$1:$Y$1001,11,FALSE),"")</f>
        <v/>
      </c>
      <c r="L57" s="14" t="str">
        <f>+IFERROR(VLOOKUP(A57,[1]Directorio!$B$1:$Y$1001,12,FALSE),"")</f>
        <v/>
      </c>
      <c r="M57" s="12" t="str">
        <f>+IFERROR(VLOOKUP(A57,[1]Directorio!$B$1:$Y$1001,13,FALSE),"")</f>
        <v/>
      </c>
      <c r="N57" s="12" t="str">
        <f>+IFERROR(VLOOKUP(A57,[1]Directorio!$B$1:$Y$1001,14,FALSE),"")</f>
        <v/>
      </c>
      <c r="O57" s="12" t="str">
        <f>+IFERROR(VLOOKUP(A57,[1]Directorio!$B$1:$Y$1001,15,FALSE),"")</f>
        <v/>
      </c>
      <c r="P57" s="12" t="str">
        <f>+IFERROR(VLOOKUP(A57,[1]Directorio!$B$1:$Y$1001,16,FALSE),"")</f>
        <v/>
      </c>
      <c r="Q57" s="12" t="str">
        <f>+IFERROR(VLOOKUP(A57,[1]Directorio!$B$1:$Y$1001,17,FALSE),"")</f>
        <v/>
      </c>
      <c r="R57" s="12" t="str">
        <f>+IFERROR(VLOOKUP(A57,[1]Directorio!$B$1:$Y$1001,18,FALSE),"")</f>
        <v/>
      </c>
      <c r="S57" s="12" t="str">
        <f>+IFERROR(VLOOKUP(A57,[1]Directorio!$B$1:$Y$1001,19,FALSE),"")</f>
        <v/>
      </c>
      <c r="T57" s="12" t="str">
        <f>+IFERROR(VLOOKUP(A57,[1]Directorio!$B$1:$Y$1001,20,FALSE),"")</f>
        <v/>
      </c>
      <c r="U57" s="15" t="str">
        <f>+IFERROR(VLOOKUP(A57,[1]Directorio!$B$1:$Y$1001,21,FALSE),"")</f>
        <v/>
      </c>
      <c r="V57" s="15" t="str">
        <f>+IFERROR(VLOOKUP(A57,[1]Directorio!$B$1:$Y$1001,22,FALSE),"")</f>
        <v/>
      </c>
      <c r="W57" s="16" t="str">
        <f>+IFERROR(VLOOKUP(A57,[1]Directorio!$B$1:$Y$1001,23,FALSE),"")</f>
        <v/>
      </c>
      <c r="X57" s="15" t="str">
        <f>+IFERROR(VLOOKUP(A57,[1]Directorio!$B$1:$Y$1001,24,FALSE),"")</f>
        <v/>
      </c>
      <c r="Y57" s="10"/>
      <c r="Z57" s="10"/>
      <c r="AA57" s="17"/>
      <c r="AB57" s="18"/>
      <c r="AC57" s="10"/>
      <c r="AD57" s="18"/>
      <c r="AE57" s="10"/>
      <c r="AF57" s="18"/>
      <c r="AG57" s="18"/>
      <c r="AH57" s="19"/>
    </row>
    <row r="58" spans="1:34" x14ac:dyDescent="0.25">
      <c r="A58" s="11"/>
      <c r="B58" s="12" t="str">
        <f>+IFERROR(VLOOKUP(A58,[1]Directorio!$B$1:$Y$1001,2,FALSE),"")</f>
        <v/>
      </c>
      <c r="C58" s="13" t="str">
        <f>+IFERROR(VLOOKUP(A58,[1]Directorio!$B$1:$Y$1001,3,FALSE),"")</f>
        <v/>
      </c>
      <c r="D58" s="12" t="str">
        <f>+IFERROR(VLOOKUP(A58,[1]Directorio!$B$1:$Y$1001,4,FALSE),"")</f>
        <v/>
      </c>
      <c r="E58" s="12" t="str">
        <f>+IFERROR(VLOOKUP(A58,[1]Directorio!$B$1:$Y$1001,5,FALSE),"")</f>
        <v/>
      </c>
      <c r="F58" s="12" t="str">
        <f>+IFERROR(VLOOKUP(A58,[1]Directorio!$B$1:$Y$1001,6,FALSE),"")</f>
        <v/>
      </c>
      <c r="G58" s="12" t="str">
        <f>+IFERROR(VLOOKUP(A58,[1]Directorio!$B$1:$Y$1001,7,FALSE),"")</f>
        <v/>
      </c>
      <c r="H58" s="12" t="str">
        <f>+IFERROR(VLOOKUP(A58,[1]Directorio!$B$1:$Y$1001,8,FALSE),"")</f>
        <v/>
      </c>
      <c r="I58" s="12" t="str">
        <f>+IFERROR(VLOOKUP(A58,[1]Directorio!$B$1:$Y$1001,9,FALSE),"")</f>
        <v/>
      </c>
      <c r="J58" s="12" t="str">
        <f>+IFERROR(VLOOKUP(A58,[1]Directorio!$B$1:$Y$1001,10,FALSE),"")</f>
        <v/>
      </c>
      <c r="K58" s="12" t="str">
        <f>+IFERROR(VLOOKUP(A58,[1]Directorio!$B$1:$Y$1001,11,FALSE),"")</f>
        <v/>
      </c>
      <c r="L58" s="14" t="str">
        <f>+IFERROR(VLOOKUP(A58,[1]Directorio!$B$1:$Y$1001,12,FALSE),"")</f>
        <v/>
      </c>
      <c r="M58" s="12" t="str">
        <f>+IFERROR(VLOOKUP(A58,[1]Directorio!$B$1:$Y$1001,13,FALSE),"")</f>
        <v/>
      </c>
      <c r="N58" s="12" t="str">
        <f>+IFERROR(VLOOKUP(A58,[1]Directorio!$B$1:$Y$1001,14,FALSE),"")</f>
        <v/>
      </c>
      <c r="O58" s="12" t="str">
        <f>+IFERROR(VLOOKUP(A58,[1]Directorio!$B$1:$Y$1001,15,FALSE),"")</f>
        <v/>
      </c>
      <c r="P58" s="12" t="str">
        <f>+IFERROR(VLOOKUP(A58,[1]Directorio!$B$1:$Y$1001,16,FALSE),"")</f>
        <v/>
      </c>
      <c r="Q58" s="12" t="str">
        <f>+IFERROR(VLOOKUP(A58,[1]Directorio!$B$1:$Y$1001,17,FALSE),"")</f>
        <v/>
      </c>
      <c r="R58" s="12" t="str">
        <f>+IFERROR(VLOOKUP(A58,[1]Directorio!$B$1:$Y$1001,18,FALSE),"")</f>
        <v/>
      </c>
      <c r="S58" s="12" t="str">
        <f>+IFERROR(VLOOKUP(A58,[1]Directorio!$B$1:$Y$1001,19,FALSE),"")</f>
        <v/>
      </c>
      <c r="T58" s="12" t="str">
        <f>+IFERROR(VLOOKUP(A58,[1]Directorio!$B$1:$Y$1001,20,FALSE),"")</f>
        <v/>
      </c>
      <c r="U58" s="15" t="str">
        <f>+IFERROR(VLOOKUP(A58,[1]Directorio!$B$1:$Y$1001,21,FALSE),"")</f>
        <v/>
      </c>
      <c r="V58" s="15" t="str">
        <f>+IFERROR(VLOOKUP(A58,[1]Directorio!$B$1:$Y$1001,22,FALSE),"")</f>
        <v/>
      </c>
      <c r="W58" s="16" t="str">
        <f>+IFERROR(VLOOKUP(A58,[1]Directorio!$B$1:$Y$1001,23,FALSE),"")</f>
        <v/>
      </c>
      <c r="X58" s="15" t="str">
        <f>+IFERROR(VLOOKUP(A58,[1]Directorio!$B$1:$Y$1001,24,FALSE),"")</f>
        <v/>
      </c>
      <c r="Y58" s="10"/>
      <c r="Z58" s="10"/>
      <c r="AA58" s="17"/>
      <c r="AB58" s="18"/>
      <c r="AC58" s="10"/>
      <c r="AD58" s="18"/>
      <c r="AE58" s="10"/>
      <c r="AF58" s="18"/>
      <c r="AG58" s="18"/>
      <c r="AH58" s="19"/>
    </row>
    <row r="59" spans="1:34" x14ac:dyDescent="0.25">
      <c r="A59" s="11"/>
      <c r="B59" s="12" t="str">
        <f>+IFERROR(VLOOKUP(A59,[1]Directorio!$B$1:$Y$1001,2,FALSE),"")</f>
        <v/>
      </c>
      <c r="C59" s="13" t="str">
        <f>+IFERROR(VLOOKUP(A59,[1]Directorio!$B$1:$Y$1001,3,FALSE),"")</f>
        <v/>
      </c>
      <c r="D59" s="12" t="str">
        <f>+IFERROR(VLOOKUP(A59,[1]Directorio!$B$1:$Y$1001,4,FALSE),"")</f>
        <v/>
      </c>
      <c r="E59" s="12" t="str">
        <f>+IFERROR(VLOOKUP(A59,[1]Directorio!$B$1:$Y$1001,5,FALSE),"")</f>
        <v/>
      </c>
      <c r="F59" s="12" t="str">
        <f>+IFERROR(VLOOKUP(A59,[1]Directorio!$B$1:$Y$1001,6,FALSE),"")</f>
        <v/>
      </c>
      <c r="G59" s="12" t="str">
        <f>+IFERROR(VLOOKUP(A59,[1]Directorio!$B$1:$Y$1001,7,FALSE),"")</f>
        <v/>
      </c>
      <c r="H59" s="12" t="str">
        <f>+IFERROR(VLOOKUP(A59,[1]Directorio!$B$1:$Y$1001,8,FALSE),"")</f>
        <v/>
      </c>
      <c r="I59" s="12" t="str">
        <f>+IFERROR(VLOOKUP(A59,[1]Directorio!$B$1:$Y$1001,9,FALSE),"")</f>
        <v/>
      </c>
      <c r="J59" s="12" t="str">
        <f>+IFERROR(VLOOKUP(A59,[1]Directorio!$B$1:$Y$1001,10,FALSE),"")</f>
        <v/>
      </c>
      <c r="K59" s="12" t="str">
        <f>+IFERROR(VLOOKUP(A59,[1]Directorio!$B$1:$Y$1001,11,FALSE),"")</f>
        <v/>
      </c>
      <c r="L59" s="14" t="str">
        <f>+IFERROR(VLOOKUP(A59,[1]Directorio!$B$1:$Y$1001,12,FALSE),"")</f>
        <v/>
      </c>
      <c r="M59" s="12" t="str">
        <f>+IFERROR(VLOOKUP(A59,[1]Directorio!$B$1:$Y$1001,13,FALSE),"")</f>
        <v/>
      </c>
      <c r="N59" s="12" t="str">
        <f>+IFERROR(VLOOKUP(A59,[1]Directorio!$B$1:$Y$1001,14,FALSE),"")</f>
        <v/>
      </c>
      <c r="O59" s="12" t="str">
        <f>+IFERROR(VLOOKUP(A59,[1]Directorio!$B$1:$Y$1001,15,FALSE),"")</f>
        <v/>
      </c>
      <c r="P59" s="12" t="str">
        <f>+IFERROR(VLOOKUP(A59,[1]Directorio!$B$1:$Y$1001,16,FALSE),"")</f>
        <v/>
      </c>
      <c r="Q59" s="12" t="str">
        <f>+IFERROR(VLOOKUP(A59,[1]Directorio!$B$1:$Y$1001,17,FALSE),"")</f>
        <v/>
      </c>
      <c r="R59" s="12" t="str">
        <f>+IFERROR(VLOOKUP(A59,[1]Directorio!$B$1:$Y$1001,18,FALSE),"")</f>
        <v/>
      </c>
      <c r="S59" s="12" t="str">
        <f>+IFERROR(VLOOKUP(A59,[1]Directorio!$B$1:$Y$1001,19,FALSE),"")</f>
        <v/>
      </c>
      <c r="T59" s="12" t="str">
        <f>+IFERROR(VLOOKUP(A59,[1]Directorio!$B$1:$Y$1001,20,FALSE),"")</f>
        <v/>
      </c>
      <c r="U59" s="15" t="str">
        <f>+IFERROR(VLOOKUP(A59,[1]Directorio!$B$1:$Y$1001,21,FALSE),"")</f>
        <v/>
      </c>
      <c r="V59" s="15" t="str">
        <f>+IFERROR(VLOOKUP(A59,[1]Directorio!$B$1:$Y$1001,22,FALSE),"")</f>
        <v/>
      </c>
      <c r="W59" s="16" t="str">
        <f>+IFERROR(VLOOKUP(A59,[1]Directorio!$B$1:$Y$1001,23,FALSE),"")</f>
        <v/>
      </c>
      <c r="X59" s="15" t="str">
        <f>+IFERROR(VLOOKUP(A59,[1]Directorio!$B$1:$Y$1001,24,FALSE),"")</f>
        <v/>
      </c>
      <c r="Y59" s="10"/>
      <c r="Z59" s="10"/>
      <c r="AA59" s="17"/>
      <c r="AB59" s="18"/>
      <c r="AC59" s="10"/>
      <c r="AD59" s="18"/>
      <c r="AE59" s="10"/>
      <c r="AF59" s="18"/>
      <c r="AG59" s="18"/>
      <c r="AH59" s="19"/>
    </row>
    <row r="60" spans="1:34" x14ac:dyDescent="0.25">
      <c r="A60" s="11"/>
      <c r="B60" s="12" t="str">
        <f>+IFERROR(VLOOKUP(A60,[1]Directorio!$B$1:$Y$1001,2,FALSE),"")</f>
        <v/>
      </c>
      <c r="C60" s="13" t="str">
        <f>+IFERROR(VLOOKUP(A60,[1]Directorio!$B$1:$Y$1001,3,FALSE),"")</f>
        <v/>
      </c>
      <c r="D60" s="12" t="str">
        <f>+IFERROR(VLOOKUP(A60,[1]Directorio!$B$1:$Y$1001,4,FALSE),"")</f>
        <v/>
      </c>
      <c r="E60" s="12" t="str">
        <f>+IFERROR(VLOOKUP(A60,[1]Directorio!$B$1:$Y$1001,5,FALSE),"")</f>
        <v/>
      </c>
      <c r="F60" s="12" t="str">
        <f>+IFERROR(VLOOKUP(A60,[1]Directorio!$B$1:$Y$1001,6,FALSE),"")</f>
        <v/>
      </c>
      <c r="G60" s="12" t="str">
        <f>+IFERROR(VLOOKUP(A60,[1]Directorio!$B$1:$Y$1001,7,FALSE),"")</f>
        <v/>
      </c>
      <c r="H60" s="12" t="str">
        <f>+IFERROR(VLOOKUP(A60,[1]Directorio!$B$1:$Y$1001,8,FALSE),"")</f>
        <v/>
      </c>
      <c r="I60" s="12" t="str">
        <f>+IFERROR(VLOOKUP(A60,[1]Directorio!$B$1:$Y$1001,9,FALSE),"")</f>
        <v/>
      </c>
      <c r="J60" s="12" t="str">
        <f>+IFERROR(VLOOKUP(A60,[1]Directorio!$B$1:$Y$1001,10,FALSE),"")</f>
        <v/>
      </c>
      <c r="K60" s="12" t="str">
        <f>+IFERROR(VLOOKUP(A60,[1]Directorio!$B$1:$Y$1001,11,FALSE),"")</f>
        <v/>
      </c>
      <c r="L60" s="14" t="str">
        <f>+IFERROR(VLOOKUP(A60,[1]Directorio!$B$1:$Y$1001,12,FALSE),"")</f>
        <v/>
      </c>
      <c r="M60" s="12" t="str">
        <f>+IFERROR(VLOOKUP(A60,[1]Directorio!$B$1:$Y$1001,13,FALSE),"")</f>
        <v/>
      </c>
      <c r="N60" s="12" t="str">
        <f>+IFERROR(VLOOKUP(A60,[1]Directorio!$B$1:$Y$1001,14,FALSE),"")</f>
        <v/>
      </c>
      <c r="O60" s="12" t="str">
        <f>+IFERROR(VLOOKUP(A60,[1]Directorio!$B$1:$Y$1001,15,FALSE),"")</f>
        <v/>
      </c>
      <c r="P60" s="12" t="str">
        <f>+IFERROR(VLOOKUP(A60,[1]Directorio!$B$1:$Y$1001,16,FALSE),"")</f>
        <v/>
      </c>
      <c r="Q60" s="12" t="str">
        <f>+IFERROR(VLOOKUP(A60,[1]Directorio!$B$1:$Y$1001,17,FALSE),"")</f>
        <v/>
      </c>
      <c r="R60" s="12" t="str">
        <f>+IFERROR(VLOOKUP(A60,[1]Directorio!$B$1:$Y$1001,18,FALSE),"")</f>
        <v/>
      </c>
      <c r="S60" s="12" t="str">
        <f>+IFERROR(VLOOKUP(A60,[1]Directorio!$B$1:$Y$1001,19,FALSE),"")</f>
        <v/>
      </c>
      <c r="T60" s="12" t="str">
        <f>+IFERROR(VLOOKUP(A60,[1]Directorio!$B$1:$Y$1001,20,FALSE),"")</f>
        <v/>
      </c>
      <c r="U60" s="15" t="str">
        <f>+IFERROR(VLOOKUP(A60,[1]Directorio!$B$1:$Y$1001,21,FALSE),"")</f>
        <v/>
      </c>
      <c r="V60" s="15" t="str">
        <f>+IFERROR(VLOOKUP(A60,[1]Directorio!$B$1:$Y$1001,22,FALSE),"")</f>
        <v/>
      </c>
      <c r="W60" s="16" t="str">
        <f>+IFERROR(VLOOKUP(A60,[1]Directorio!$B$1:$Y$1001,23,FALSE),"")</f>
        <v/>
      </c>
      <c r="X60" s="15" t="str">
        <f>+IFERROR(VLOOKUP(A60,[1]Directorio!$B$1:$Y$1001,24,FALSE),"")</f>
        <v/>
      </c>
      <c r="Y60" s="10"/>
      <c r="Z60" s="10"/>
      <c r="AA60" s="17"/>
      <c r="AB60" s="18"/>
      <c r="AC60" s="10"/>
      <c r="AD60" s="18"/>
      <c r="AE60" s="10"/>
      <c r="AF60" s="18"/>
      <c r="AG60" s="18"/>
      <c r="AH60" s="19"/>
    </row>
    <row r="61" spans="1:34" x14ac:dyDescent="0.25">
      <c r="A61" s="11"/>
      <c r="B61" s="12" t="str">
        <f>+IFERROR(VLOOKUP(A61,[1]Directorio!$B$1:$Y$1001,2,FALSE),"")</f>
        <v/>
      </c>
      <c r="C61" s="13" t="str">
        <f>+IFERROR(VLOOKUP(A61,[1]Directorio!$B$1:$Y$1001,3,FALSE),"")</f>
        <v/>
      </c>
      <c r="D61" s="12" t="str">
        <f>+IFERROR(VLOOKUP(A61,[1]Directorio!$B$1:$Y$1001,4,FALSE),"")</f>
        <v/>
      </c>
      <c r="E61" s="12" t="str">
        <f>+IFERROR(VLOOKUP(A61,[1]Directorio!$B$1:$Y$1001,5,FALSE),"")</f>
        <v/>
      </c>
      <c r="F61" s="12" t="str">
        <f>+IFERROR(VLOOKUP(A61,[1]Directorio!$B$1:$Y$1001,6,FALSE),"")</f>
        <v/>
      </c>
      <c r="G61" s="12" t="str">
        <f>+IFERROR(VLOOKUP(A61,[1]Directorio!$B$1:$Y$1001,7,FALSE),"")</f>
        <v/>
      </c>
      <c r="H61" s="12" t="str">
        <f>+IFERROR(VLOOKUP(A61,[1]Directorio!$B$1:$Y$1001,8,FALSE),"")</f>
        <v/>
      </c>
      <c r="I61" s="12" t="str">
        <f>+IFERROR(VLOOKUP(A61,[1]Directorio!$B$1:$Y$1001,9,FALSE),"")</f>
        <v/>
      </c>
      <c r="J61" s="12" t="str">
        <f>+IFERROR(VLOOKUP(A61,[1]Directorio!$B$1:$Y$1001,10,FALSE),"")</f>
        <v/>
      </c>
      <c r="K61" s="12" t="str">
        <f>+IFERROR(VLOOKUP(A61,[1]Directorio!$B$1:$Y$1001,11,FALSE),"")</f>
        <v/>
      </c>
      <c r="L61" s="14" t="str">
        <f>+IFERROR(VLOOKUP(A61,[1]Directorio!$B$1:$Y$1001,12,FALSE),"")</f>
        <v/>
      </c>
      <c r="M61" s="12" t="str">
        <f>+IFERROR(VLOOKUP(A61,[1]Directorio!$B$1:$Y$1001,13,FALSE),"")</f>
        <v/>
      </c>
      <c r="N61" s="12" t="str">
        <f>+IFERROR(VLOOKUP(A61,[1]Directorio!$B$1:$Y$1001,14,FALSE),"")</f>
        <v/>
      </c>
      <c r="O61" s="12" t="str">
        <f>+IFERROR(VLOOKUP(A61,[1]Directorio!$B$1:$Y$1001,15,FALSE),"")</f>
        <v/>
      </c>
      <c r="P61" s="12" t="str">
        <f>+IFERROR(VLOOKUP(A61,[1]Directorio!$B$1:$Y$1001,16,FALSE),"")</f>
        <v/>
      </c>
      <c r="Q61" s="12" t="str">
        <f>+IFERROR(VLOOKUP(A61,[1]Directorio!$B$1:$Y$1001,17,FALSE),"")</f>
        <v/>
      </c>
      <c r="R61" s="12" t="str">
        <f>+IFERROR(VLOOKUP(A61,[1]Directorio!$B$1:$Y$1001,18,FALSE),"")</f>
        <v/>
      </c>
      <c r="S61" s="12" t="str">
        <f>+IFERROR(VLOOKUP(A61,[1]Directorio!$B$1:$Y$1001,19,FALSE),"")</f>
        <v/>
      </c>
      <c r="T61" s="12" t="str">
        <f>+IFERROR(VLOOKUP(A61,[1]Directorio!$B$1:$Y$1001,20,FALSE),"")</f>
        <v/>
      </c>
      <c r="U61" s="15" t="str">
        <f>+IFERROR(VLOOKUP(A61,[1]Directorio!$B$1:$Y$1001,21,FALSE),"")</f>
        <v/>
      </c>
      <c r="V61" s="15" t="str">
        <f>+IFERROR(VLOOKUP(A61,[1]Directorio!$B$1:$Y$1001,22,FALSE),"")</f>
        <v/>
      </c>
      <c r="W61" s="16" t="str">
        <f>+IFERROR(VLOOKUP(A61,[1]Directorio!$B$1:$Y$1001,23,FALSE),"")</f>
        <v/>
      </c>
      <c r="X61" s="15" t="str">
        <f>+IFERROR(VLOOKUP(A61,[1]Directorio!$B$1:$Y$1001,24,FALSE),"")</f>
        <v/>
      </c>
      <c r="Y61" s="10"/>
      <c r="Z61" s="10"/>
      <c r="AA61" s="17"/>
      <c r="AB61" s="18"/>
      <c r="AC61" s="10"/>
      <c r="AD61" s="18"/>
      <c r="AE61" s="10"/>
      <c r="AF61" s="18"/>
      <c r="AG61" s="18"/>
      <c r="AH61" s="19"/>
    </row>
    <row r="62" spans="1:34" x14ac:dyDescent="0.25">
      <c r="A62" s="11"/>
      <c r="B62" s="12" t="str">
        <f>+IFERROR(VLOOKUP(A62,[1]Directorio!$B$1:$Y$1001,2,FALSE),"")</f>
        <v/>
      </c>
      <c r="C62" s="13" t="str">
        <f>+IFERROR(VLOOKUP(A62,[1]Directorio!$B$1:$Y$1001,3,FALSE),"")</f>
        <v/>
      </c>
      <c r="D62" s="12" t="str">
        <f>+IFERROR(VLOOKUP(A62,[1]Directorio!$B$1:$Y$1001,4,FALSE),"")</f>
        <v/>
      </c>
      <c r="E62" s="12" t="str">
        <f>+IFERROR(VLOOKUP(A62,[1]Directorio!$B$1:$Y$1001,5,FALSE),"")</f>
        <v/>
      </c>
      <c r="F62" s="12" t="str">
        <f>+IFERROR(VLOOKUP(A62,[1]Directorio!$B$1:$Y$1001,6,FALSE),"")</f>
        <v/>
      </c>
      <c r="G62" s="12" t="str">
        <f>+IFERROR(VLOOKUP(A62,[1]Directorio!$B$1:$Y$1001,7,FALSE),"")</f>
        <v/>
      </c>
      <c r="H62" s="12" t="str">
        <f>+IFERROR(VLOOKUP(A62,[1]Directorio!$B$1:$Y$1001,8,FALSE),"")</f>
        <v/>
      </c>
      <c r="I62" s="12" t="str">
        <f>+IFERROR(VLOOKUP(A62,[1]Directorio!$B$1:$Y$1001,9,FALSE),"")</f>
        <v/>
      </c>
      <c r="J62" s="12" t="str">
        <f>+IFERROR(VLOOKUP(A62,[1]Directorio!$B$1:$Y$1001,10,FALSE),"")</f>
        <v/>
      </c>
      <c r="K62" s="12" t="str">
        <f>+IFERROR(VLOOKUP(A62,[1]Directorio!$B$1:$Y$1001,11,FALSE),"")</f>
        <v/>
      </c>
      <c r="L62" s="14" t="str">
        <f>+IFERROR(VLOOKUP(A62,[1]Directorio!$B$1:$Y$1001,12,FALSE),"")</f>
        <v/>
      </c>
      <c r="M62" s="12" t="str">
        <f>+IFERROR(VLOOKUP(A62,[1]Directorio!$B$1:$Y$1001,13,FALSE),"")</f>
        <v/>
      </c>
      <c r="N62" s="12" t="str">
        <f>+IFERROR(VLOOKUP(A62,[1]Directorio!$B$1:$Y$1001,14,FALSE),"")</f>
        <v/>
      </c>
      <c r="O62" s="12" t="str">
        <f>+IFERROR(VLOOKUP(A62,[1]Directorio!$B$1:$Y$1001,15,FALSE),"")</f>
        <v/>
      </c>
      <c r="P62" s="12" t="str">
        <f>+IFERROR(VLOOKUP(A62,[1]Directorio!$B$1:$Y$1001,16,FALSE),"")</f>
        <v/>
      </c>
      <c r="Q62" s="12" t="str">
        <f>+IFERROR(VLOOKUP(A62,[1]Directorio!$B$1:$Y$1001,17,FALSE),"")</f>
        <v/>
      </c>
      <c r="R62" s="12" t="str">
        <f>+IFERROR(VLOOKUP(A62,[1]Directorio!$B$1:$Y$1001,18,FALSE),"")</f>
        <v/>
      </c>
      <c r="S62" s="12" t="str">
        <f>+IFERROR(VLOOKUP(A62,[1]Directorio!$B$1:$Y$1001,19,FALSE),"")</f>
        <v/>
      </c>
      <c r="T62" s="12" t="str">
        <f>+IFERROR(VLOOKUP(A62,[1]Directorio!$B$1:$Y$1001,20,FALSE),"")</f>
        <v/>
      </c>
      <c r="U62" s="15" t="str">
        <f>+IFERROR(VLOOKUP(A62,[1]Directorio!$B$1:$Y$1001,21,FALSE),"")</f>
        <v/>
      </c>
      <c r="V62" s="15" t="str">
        <f>+IFERROR(VLOOKUP(A62,[1]Directorio!$B$1:$Y$1001,22,FALSE),"")</f>
        <v/>
      </c>
      <c r="W62" s="16" t="str">
        <f>+IFERROR(VLOOKUP(A62,[1]Directorio!$B$1:$Y$1001,23,FALSE),"")</f>
        <v/>
      </c>
      <c r="X62" s="15" t="str">
        <f>+IFERROR(VLOOKUP(A62,[1]Directorio!$B$1:$Y$1001,24,FALSE),"")</f>
        <v/>
      </c>
      <c r="Y62" s="10"/>
      <c r="Z62" s="10"/>
      <c r="AA62" s="17"/>
      <c r="AB62" s="18"/>
      <c r="AC62" s="10"/>
      <c r="AD62" s="18"/>
      <c r="AE62" s="10"/>
      <c r="AF62" s="18"/>
      <c r="AG62" s="18"/>
      <c r="AH62" s="19"/>
    </row>
    <row r="63" spans="1:34" x14ac:dyDescent="0.25">
      <c r="A63" s="11"/>
      <c r="B63" s="12" t="str">
        <f>+IFERROR(VLOOKUP(A63,[1]Directorio!$B$1:$Y$1001,2,FALSE),"")</f>
        <v/>
      </c>
      <c r="C63" s="13" t="str">
        <f>+IFERROR(VLOOKUP(A63,[1]Directorio!$B$1:$Y$1001,3,FALSE),"")</f>
        <v/>
      </c>
      <c r="D63" s="12" t="str">
        <f>+IFERROR(VLOOKUP(A63,[1]Directorio!$B$1:$Y$1001,4,FALSE),"")</f>
        <v/>
      </c>
      <c r="E63" s="12" t="str">
        <f>+IFERROR(VLOOKUP(A63,[1]Directorio!$B$1:$Y$1001,5,FALSE),"")</f>
        <v/>
      </c>
      <c r="F63" s="12" t="str">
        <f>+IFERROR(VLOOKUP(A63,[1]Directorio!$B$1:$Y$1001,6,FALSE),"")</f>
        <v/>
      </c>
      <c r="G63" s="12" t="str">
        <f>+IFERROR(VLOOKUP(A63,[1]Directorio!$B$1:$Y$1001,7,FALSE),"")</f>
        <v/>
      </c>
      <c r="H63" s="12" t="str">
        <f>+IFERROR(VLOOKUP(A63,[1]Directorio!$B$1:$Y$1001,8,FALSE),"")</f>
        <v/>
      </c>
      <c r="I63" s="12" t="str">
        <f>+IFERROR(VLOOKUP(A63,[1]Directorio!$B$1:$Y$1001,9,FALSE),"")</f>
        <v/>
      </c>
      <c r="J63" s="12" t="str">
        <f>+IFERROR(VLOOKUP(A63,[1]Directorio!$B$1:$Y$1001,10,FALSE),"")</f>
        <v/>
      </c>
      <c r="K63" s="12" t="str">
        <f>+IFERROR(VLOOKUP(A63,[1]Directorio!$B$1:$Y$1001,11,FALSE),"")</f>
        <v/>
      </c>
      <c r="L63" s="14" t="str">
        <f>+IFERROR(VLOOKUP(A63,[1]Directorio!$B$1:$Y$1001,12,FALSE),"")</f>
        <v/>
      </c>
      <c r="M63" s="12" t="str">
        <f>+IFERROR(VLOOKUP(A63,[1]Directorio!$B$1:$Y$1001,13,FALSE),"")</f>
        <v/>
      </c>
      <c r="N63" s="12" t="str">
        <f>+IFERROR(VLOOKUP(A63,[1]Directorio!$B$1:$Y$1001,14,FALSE),"")</f>
        <v/>
      </c>
      <c r="O63" s="12" t="str">
        <f>+IFERROR(VLOOKUP(A63,[1]Directorio!$B$1:$Y$1001,15,FALSE),"")</f>
        <v/>
      </c>
      <c r="P63" s="12" t="str">
        <f>+IFERROR(VLOOKUP(A63,[1]Directorio!$B$1:$Y$1001,16,FALSE),"")</f>
        <v/>
      </c>
      <c r="Q63" s="12" t="str">
        <f>+IFERROR(VLOOKUP(A63,[1]Directorio!$B$1:$Y$1001,17,FALSE),"")</f>
        <v/>
      </c>
      <c r="R63" s="12" t="str">
        <f>+IFERROR(VLOOKUP(A63,[1]Directorio!$B$1:$Y$1001,18,FALSE),"")</f>
        <v/>
      </c>
      <c r="S63" s="12" t="str">
        <f>+IFERROR(VLOOKUP(A63,[1]Directorio!$B$1:$Y$1001,19,FALSE),"")</f>
        <v/>
      </c>
      <c r="T63" s="12" t="str">
        <f>+IFERROR(VLOOKUP(A63,[1]Directorio!$B$1:$Y$1001,20,FALSE),"")</f>
        <v/>
      </c>
      <c r="U63" s="15" t="str">
        <f>+IFERROR(VLOOKUP(A63,[1]Directorio!$B$1:$Y$1001,21,FALSE),"")</f>
        <v/>
      </c>
      <c r="V63" s="15" t="str">
        <f>+IFERROR(VLOOKUP(A63,[1]Directorio!$B$1:$Y$1001,22,FALSE),"")</f>
        <v/>
      </c>
      <c r="W63" s="16" t="str">
        <f>+IFERROR(VLOOKUP(A63,[1]Directorio!$B$1:$Y$1001,23,FALSE),"")</f>
        <v/>
      </c>
      <c r="X63" s="15" t="str">
        <f>+IFERROR(VLOOKUP(A63,[1]Directorio!$B$1:$Y$1001,24,FALSE),"")</f>
        <v/>
      </c>
      <c r="Y63" s="10"/>
      <c r="Z63" s="10"/>
      <c r="AA63" s="17"/>
      <c r="AB63" s="18"/>
      <c r="AC63" s="10"/>
      <c r="AD63" s="18"/>
      <c r="AE63" s="10"/>
      <c r="AF63" s="18"/>
      <c r="AG63" s="18"/>
      <c r="AH63" s="19"/>
    </row>
    <row r="64" spans="1:34" x14ac:dyDescent="0.25">
      <c r="A64" s="11"/>
      <c r="B64" s="12" t="str">
        <f>+IFERROR(VLOOKUP(A64,[1]Directorio!$B$1:$Y$1001,2,FALSE),"")</f>
        <v/>
      </c>
      <c r="C64" s="13" t="str">
        <f>+IFERROR(VLOOKUP(A64,[1]Directorio!$B$1:$Y$1001,3,FALSE),"")</f>
        <v/>
      </c>
      <c r="D64" s="12" t="str">
        <f>+IFERROR(VLOOKUP(A64,[1]Directorio!$B$1:$Y$1001,4,FALSE),"")</f>
        <v/>
      </c>
      <c r="E64" s="12" t="str">
        <f>+IFERROR(VLOOKUP(A64,[1]Directorio!$B$1:$Y$1001,5,FALSE),"")</f>
        <v/>
      </c>
      <c r="F64" s="12" t="str">
        <f>+IFERROR(VLOOKUP(A64,[1]Directorio!$B$1:$Y$1001,6,FALSE),"")</f>
        <v/>
      </c>
      <c r="G64" s="12" t="str">
        <f>+IFERROR(VLOOKUP(A64,[1]Directorio!$B$1:$Y$1001,7,FALSE),"")</f>
        <v/>
      </c>
      <c r="H64" s="12" t="str">
        <f>+IFERROR(VLOOKUP(A64,[1]Directorio!$B$1:$Y$1001,8,FALSE),"")</f>
        <v/>
      </c>
      <c r="I64" s="12" t="str">
        <f>+IFERROR(VLOOKUP(A64,[1]Directorio!$B$1:$Y$1001,9,FALSE),"")</f>
        <v/>
      </c>
      <c r="J64" s="12" t="str">
        <f>+IFERROR(VLOOKUP(A64,[1]Directorio!$B$1:$Y$1001,10,FALSE),"")</f>
        <v/>
      </c>
      <c r="K64" s="12" t="str">
        <f>+IFERROR(VLOOKUP(A64,[1]Directorio!$B$1:$Y$1001,11,FALSE),"")</f>
        <v/>
      </c>
      <c r="L64" s="14" t="str">
        <f>+IFERROR(VLOOKUP(A64,[1]Directorio!$B$1:$Y$1001,12,FALSE),"")</f>
        <v/>
      </c>
      <c r="M64" s="12" t="str">
        <f>+IFERROR(VLOOKUP(A64,[1]Directorio!$B$1:$Y$1001,13,FALSE),"")</f>
        <v/>
      </c>
      <c r="N64" s="12" t="str">
        <f>+IFERROR(VLOOKUP(A64,[1]Directorio!$B$1:$Y$1001,14,FALSE),"")</f>
        <v/>
      </c>
      <c r="O64" s="12" t="str">
        <f>+IFERROR(VLOOKUP(A64,[1]Directorio!$B$1:$Y$1001,15,FALSE),"")</f>
        <v/>
      </c>
      <c r="P64" s="12" t="str">
        <f>+IFERROR(VLOOKUP(A64,[1]Directorio!$B$1:$Y$1001,16,FALSE),"")</f>
        <v/>
      </c>
      <c r="Q64" s="12" t="str">
        <f>+IFERROR(VLOOKUP(A64,[1]Directorio!$B$1:$Y$1001,17,FALSE),"")</f>
        <v/>
      </c>
      <c r="R64" s="12" t="str">
        <f>+IFERROR(VLOOKUP(A64,[1]Directorio!$B$1:$Y$1001,18,FALSE),"")</f>
        <v/>
      </c>
      <c r="S64" s="12" t="str">
        <f>+IFERROR(VLOOKUP(A64,[1]Directorio!$B$1:$Y$1001,19,FALSE),"")</f>
        <v/>
      </c>
      <c r="T64" s="12" t="str">
        <f>+IFERROR(VLOOKUP(A64,[1]Directorio!$B$1:$Y$1001,20,FALSE),"")</f>
        <v/>
      </c>
      <c r="U64" s="15" t="str">
        <f>+IFERROR(VLOOKUP(A64,[1]Directorio!$B$1:$Y$1001,21,FALSE),"")</f>
        <v/>
      </c>
      <c r="V64" s="15" t="str">
        <f>+IFERROR(VLOOKUP(A64,[1]Directorio!$B$1:$Y$1001,22,FALSE),"")</f>
        <v/>
      </c>
      <c r="W64" s="16" t="str">
        <f>+IFERROR(VLOOKUP(A64,[1]Directorio!$B$1:$Y$1001,23,FALSE),"")</f>
        <v/>
      </c>
      <c r="X64" s="15" t="str">
        <f>+IFERROR(VLOOKUP(A64,[1]Directorio!$B$1:$Y$1001,24,FALSE),"")</f>
        <v/>
      </c>
      <c r="Y64" s="10"/>
      <c r="Z64" s="10"/>
      <c r="AA64" s="17"/>
      <c r="AB64" s="18"/>
      <c r="AC64" s="10"/>
      <c r="AD64" s="18"/>
      <c r="AE64" s="10"/>
      <c r="AF64" s="18"/>
      <c r="AG64" s="18"/>
      <c r="AH64" s="19"/>
    </row>
    <row r="65" spans="1:34" x14ac:dyDescent="0.25">
      <c r="A65" s="11"/>
      <c r="B65" s="12" t="str">
        <f>+IFERROR(VLOOKUP(A65,[1]Directorio!$B$1:$Y$1001,2,FALSE),"")</f>
        <v/>
      </c>
      <c r="C65" s="13" t="str">
        <f>+IFERROR(VLOOKUP(A65,[1]Directorio!$B$1:$Y$1001,3,FALSE),"")</f>
        <v/>
      </c>
      <c r="D65" s="12" t="str">
        <f>+IFERROR(VLOOKUP(A65,[1]Directorio!$B$1:$Y$1001,4,FALSE),"")</f>
        <v/>
      </c>
      <c r="E65" s="12" t="str">
        <f>+IFERROR(VLOOKUP(A65,[1]Directorio!$B$1:$Y$1001,5,FALSE),"")</f>
        <v/>
      </c>
      <c r="F65" s="12" t="str">
        <f>+IFERROR(VLOOKUP(A65,[1]Directorio!$B$1:$Y$1001,6,FALSE),"")</f>
        <v/>
      </c>
      <c r="G65" s="12" t="str">
        <f>+IFERROR(VLOOKUP(A65,[1]Directorio!$B$1:$Y$1001,7,FALSE),"")</f>
        <v/>
      </c>
      <c r="H65" s="12" t="str">
        <f>+IFERROR(VLOOKUP(A65,[1]Directorio!$B$1:$Y$1001,8,FALSE),"")</f>
        <v/>
      </c>
      <c r="I65" s="12" t="str">
        <f>+IFERROR(VLOOKUP(A65,[1]Directorio!$B$1:$Y$1001,9,FALSE),"")</f>
        <v/>
      </c>
      <c r="J65" s="12" t="str">
        <f>+IFERROR(VLOOKUP(A65,[1]Directorio!$B$1:$Y$1001,10,FALSE),"")</f>
        <v/>
      </c>
      <c r="K65" s="12" t="str">
        <f>+IFERROR(VLOOKUP(A65,[1]Directorio!$B$1:$Y$1001,11,FALSE),"")</f>
        <v/>
      </c>
      <c r="L65" s="14" t="str">
        <f>+IFERROR(VLOOKUP(A65,[1]Directorio!$B$1:$Y$1001,12,FALSE),"")</f>
        <v/>
      </c>
      <c r="M65" s="12" t="str">
        <f>+IFERROR(VLOOKUP(A65,[1]Directorio!$B$1:$Y$1001,13,FALSE),"")</f>
        <v/>
      </c>
      <c r="N65" s="12" t="str">
        <f>+IFERROR(VLOOKUP(A65,[1]Directorio!$B$1:$Y$1001,14,FALSE),"")</f>
        <v/>
      </c>
      <c r="O65" s="12" t="str">
        <f>+IFERROR(VLOOKUP(A65,[1]Directorio!$B$1:$Y$1001,15,FALSE),"")</f>
        <v/>
      </c>
      <c r="P65" s="12" t="str">
        <f>+IFERROR(VLOOKUP(A65,[1]Directorio!$B$1:$Y$1001,16,FALSE),"")</f>
        <v/>
      </c>
      <c r="Q65" s="12" t="str">
        <f>+IFERROR(VLOOKUP(A65,[1]Directorio!$B$1:$Y$1001,17,FALSE),"")</f>
        <v/>
      </c>
      <c r="R65" s="12" t="str">
        <f>+IFERROR(VLOOKUP(A65,[1]Directorio!$B$1:$Y$1001,18,FALSE),"")</f>
        <v/>
      </c>
      <c r="S65" s="12" t="str">
        <f>+IFERROR(VLOOKUP(A65,[1]Directorio!$B$1:$Y$1001,19,FALSE),"")</f>
        <v/>
      </c>
      <c r="T65" s="12" t="str">
        <f>+IFERROR(VLOOKUP(A65,[1]Directorio!$B$1:$Y$1001,20,FALSE),"")</f>
        <v/>
      </c>
      <c r="U65" s="15" t="str">
        <f>+IFERROR(VLOOKUP(A65,[1]Directorio!$B$1:$Y$1001,21,FALSE),"")</f>
        <v/>
      </c>
      <c r="V65" s="15" t="str">
        <f>+IFERROR(VLOOKUP(A65,[1]Directorio!$B$1:$Y$1001,22,FALSE),"")</f>
        <v/>
      </c>
      <c r="W65" s="16" t="str">
        <f>+IFERROR(VLOOKUP(A65,[1]Directorio!$B$1:$Y$1001,23,FALSE),"")</f>
        <v/>
      </c>
      <c r="X65" s="15" t="str">
        <f>+IFERROR(VLOOKUP(A65,[1]Directorio!$B$1:$Y$1001,24,FALSE),"")</f>
        <v/>
      </c>
      <c r="Y65" s="10"/>
      <c r="Z65" s="10"/>
      <c r="AA65" s="17"/>
      <c r="AB65" s="18"/>
      <c r="AC65" s="10"/>
      <c r="AD65" s="18"/>
      <c r="AE65" s="10"/>
      <c r="AF65" s="18"/>
      <c r="AG65" s="18"/>
      <c r="AH65" s="19"/>
    </row>
    <row r="66" spans="1:34" x14ac:dyDescent="0.25">
      <c r="A66" s="11"/>
      <c r="B66" s="12" t="str">
        <f>+IFERROR(VLOOKUP(A66,[1]Directorio!$B$1:$Y$1001,2,FALSE),"")</f>
        <v/>
      </c>
      <c r="C66" s="13" t="str">
        <f>+IFERROR(VLOOKUP(A66,[1]Directorio!$B$1:$Y$1001,3,FALSE),"")</f>
        <v/>
      </c>
      <c r="D66" s="12" t="str">
        <f>+IFERROR(VLOOKUP(A66,[1]Directorio!$B$1:$Y$1001,4,FALSE),"")</f>
        <v/>
      </c>
      <c r="E66" s="12" t="str">
        <f>+IFERROR(VLOOKUP(A66,[1]Directorio!$B$1:$Y$1001,5,FALSE),"")</f>
        <v/>
      </c>
      <c r="F66" s="12" t="str">
        <f>+IFERROR(VLOOKUP(A66,[1]Directorio!$B$1:$Y$1001,6,FALSE),"")</f>
        <v/>
      </c>
      <c r="G66" s="12" t="str">
        <f>+IFERROR(VLOOKUP(A66,[1]Directorio!$B$1:$Y$1001,7,FALSE),"")</f>
        <v/>
      </c>
      <c r="H66" s="12" t="str">
        <f>+IFERROR(VLOOKUP(A66,[1]Directorio!$B$1:$Y$1001,8,FALSE),"")</f>
        <v/>
      </c>
      <c r="I66" s="12" t="str">
        <f>+IFERROR(VLOOKUP(A66,[1]Directorio!$B$1:$Y$1001,9,FALSE),"")</f>
        <v/>
      </c>
      <c r="J66" s="12" t="str">
        <f>+IFERROR(VLOOKUP(A66,[1]Directorio!$B$1:$Y$1001,10,FALSE),"")</f>
        <v/>
      </c>
      <c r="K66" s="12" t="str">
        <f>+IFERROR(VLOOKUP(A66,[1]Directorio!$B$1:$Y$1001,11,FALSE),"")</f>
        <v/>
      </c>
      <c r="L66" s="14" t="str">
        <f>+IFERROR(VLOOKUP(A66,[1]Directorio!$B$1:$Y$1001,12,FALSE),"")</f>
        <v/>
      </c>
      <c r="M66" s="12" t="str">
        <f>+IFERROR(VLOOKUP(A66,[1]Directorio!$B$1:$Y$1001,13,FALSE),"")</f>
        <v/>
      </c>
      <c r="N66" s="12" t="str">
        <f>+IFERROR(VLOOKUP(A66,[1]Directorio!$B$1:$Y$1001,14,FALSE),"")</f>
        <v/>
      </c>
      <c r="O66" s="12" t="str">
        <f>+IFERROR(VLOOKUP(A66,[1]Directorio!$B$1:$Y$1001,15,FALSE),"")</f>
        <v/>
      </c>
      <c r="P66" s="12" t="str">
        <f>+IFERROR(VLOOKUP(A66,[1]Directorio!$B$1:$Y$1001,16,FALSE),"")</f>
        <v/>
      </c>
      <c r="Q66" s="12" t="str">
        <f>+IFERROR(VLOOKUP(A66,[1]Directorio!$B$1:$Y$1001,17,FALSE),"")</f>
        <v/>
      </c>
      <c r="R66" s="12" t="str">
        <f>+IFERROR(VLOOKUP(A66,[1]Directorio!$B$1:$Y$1001,18,FALSE),"")</f>
        <v/>
      </c>
      <c r="S66" s="12" t="str">
        <f>+IFERROR(VLOOKUP(A66,[1]Directorio!$B$1:$Y$1001,19,FALSE),"")</f>
        <v/>
      </c>
      <c r="T66" s="12" t="str">
        <f>+IFERROR(VLOOKUP(A66,[1]Directorio!$B$1:$Y$1001,20,FALSE),"")</f>
        <v/>
      </c>
      <c r="U66" s="15" t="str">
        <f>+IFERROR(VLOOKUP(A66,[1]Directorio!$B$1:$Y$1001,21,FALSE),"")</f>
        <v/>
      </c>
      <c r="V66" s="15" t="str">
        <f>+IFERROR(VLOOKUP(A66,[1]Directorio!$B$1:$Y$1001,22,FALSE),"")</f>
        <v/>
      </c>
      <c r="W66" s="16" t="str">
        <f>+IFERROR(VLOOKUP(A66,[1]Directorio!$B$1:$Y$1001,23,FALSE),"")</f>
        <v/>
      </c>
      <c r="X66" s="15" t="str">
        <f>+IFERROR(VLOOKUP(A66,[1]Directorio!$B$1:$Y$1001,24,FALSE),"")</f>
        <v/>
      </c>
      <c r="Y66" s="10"/>
      <c r="Z66" s="10"/>
      <c r="AA66" s="17"/>
      <c r="AB66" s="18"/>
      <c r="AC66" s="10"/>
      <c r="AD66" s="18"/>
      <c r="AE66" s="10"/>
      <c r="AF66" s="18"/>
      <c r="AG66" s="18"/>
      <c r="AH66" s="19"/>
    </row>
    <row r="67" spans="1:34" x14ac:dyDescent="0.25">
      <c r="A67" s="11"/>
      <c r="B67" s="12" t="str">
        <f>+IFERROR(VLOOKUP(A67,[1]Directorio!$B$1:$Y$1001,2,FALSE),"")</f>
        <v/>
      </c>
      <c r="C67" s="13" t="str">
        <f>+IFERROR(VLOOKUP(A67,[1]Directorio!$B$1:$Y$1001,3,FALSE),"")</f>
        <v/>
      </c>
      <c r="D67" s="12" t="str">
        <f>+IFERROR(VLOOKUP(A67,[1]Directorio!$B$1:$Y$1001,4,FALSE),"")</f>
        <v/>
      </c>
      <c r="E67" s="12" t="str">
        <f>+IFERROR(VLOOKUP(A67,[1]Directorio!$B$1:$Y$1001,5,FALSE),"")</f>
        <v/>
      </c>
      <c r="F67" s="12" t="str">
        <f>+IFERROR(VLOOKUP(A67,[1]Directorio!$B$1:$Y$1001,6,FALSE),"")</f>
        <v/>
      </c>
      <c r="G67" s="12" t="str">
        <f>+IFERROR(VLOOKUP(A67,[1]Directorio!$B$1:$Y$1001,7,FALSE),"")</f>
        <v/>
      </c>
      <c r="H67" s="12" t="str">
        <f>+IFERROR(VLOOKUP(A67,[1]Directorio!$B$1:$Y$1001,8,FALSE),"")</f>
        <v/>
      </c>
      <c r="I67" s="12" t="str">
        <f>+IFERROR(VLOOKUP(A67,[1]Directorio!$B$1:$Y$1001,9,FALSE),"")</f>
        <v/>
      </c>
      <c r="J67" s="12" t="str">
        <f>+IFERROR(VLOOKUP(A67,[1]Directorio!$B$1:$Y$1001,10,FALSE),"")</f>
        <v/>
      </c>
      <c r="K67" s="12" t="str">
        <f>+IFERROR(VLOOKUP(A67,[1]Directorio!$B$1:$Y$1001,11,FALSE),"")</f>
        <v/>
      </c>
      <c r="L67" s="14" t="str">
        <f>+IFERROR(VLOOKUP(A67,[1]Directorio!$B$1:$Y$1001,12,FALSE),"")</f>
        <v/>
      </c>
      <c r="M67" s="12" t="str">
        <f>+IFERROR(VLOOKUP(A67,[1]Directorio!$B$1:$Y$1001,13,FALSE),"")</f>
        <v/>
      </c>
      <c r="N67" s="12" t="str">
        <f>+IFERROR(VLOOKUP(A67,[1]Directorio!$B$1:$Y$1001,14,FALSE),"")</f>
        <v/>
      </c>
      <c r="O67" s="12" t="str">
        <f>+IFERROR(VLOOKUP(A67,[1]Directorio!$B$1:$Y$1001,15,FALSE),"")</f>
        <v/>
      </c>
      <c r="P67" s="12" t="str">
        <f>+IFERROR(VLOOKUP(A67,[1]Directorio!$B$1:$Y$1001,16,FALSE),"")</f>
        <v/>
      </c>
      <c r="Q67" s="12" t="str">
        <f>+IFERROR(VLOOKUP(A67,[1]Directorio!$B$1:$Y$1001,17,FALSE),"")</f>
        <v/>
      </c>
      <c r="R67" s="12" t="str">
        <f>+IFERROR(VLOOKUP(A67,[1]Directorio!$B$1:$Y$1001,18,FALSE),"")</f>
        <v/>
      </c>
      <c r="S67" s="12" t="str">
        <f>+IFERROR(VLOOKUP(A67,[1]Directorio!$B$1:$Y$1001,19,FALSE),"")</f>
        <v/>
      </c>
      <c r="T67" s="12" t="str">
        <f>+IFERROR(VLOOKUP(A67,[1]Directorio!$B$1:$Y$1001,20,FALSE),"")</f>
        <v/>
      </c>
      <c r="U67" s="15" t="str">
        <f>+IFERROR(VLOOKUP(A67,[1]Directorio!$B$1:$Y$1001,21,FALSE),"")</f>
        <v/>
      </c>
      <c r="V67" s="15" t="str">
        <f>+IFERROR(VLOOKUP(A67,[1]Directorio!$B$1:$Y$1001,22,FALSE),"")</f>
        <v/>
      </c>
      <c r="W67" s="16" t="str">
        <f>+IFERROR(VLOOKUP(A67,[1]Directorio!$B$1:$Y$1001,23,FALSE),"")</f>
        <v/>
      </c>
      <c r="X67" s="15" t="str">
        <f>+IFERROR(VLOOKUP(A67,[1]Directorio!$B$1:$Y$1001,24,FALSE),"")</f>
        <v/>
      </c>
      <c r="Y67" s="10"/>
      <c r="Z67" s="10"/>
      <c r="AA67" s="17"/>
      <c r="AB67" s="18"/>
      <c r="AC67" s="10"/>
      <c r="AD67" s="18"/>
      <c r="AE67" s="10"/>
      <c r="AF67" s="18"/>
      <c r="AG67" s="18"/>
      <c r="AH67" s="19"/>
    </row>
    <row r="68" spans="1:34" x14ac:dyDescent="0.25">
      <c r="A68" s="11"/>
      <c r="B68" s="12" t="str">
        <f>+IFERROR(VLOOKUP(A68,[1]Directorio!$B$1:$Y$1001,2,FALSE),"")</f>
        <v/>
      </c>
      <c r="C68" s="13" t="str">
        <f>+IFERROR(VLOOKUP(A68,[1]Directorio!$B$1:$Y$1001,3,FALSE),"")</f>
        <v/>
      </c>
      <c r="D68" s="12" t="str">
        <f>+IFERROR(VLOOKUP(A68,[1]Directorio!$B$1:$Y$1001,4,FALSE),"")</f>
        <v/>
      </c>
      <c r="E68" s="12" t="str">
        <f>+IFERROR(VLOOKUP(A68,[1]Directorio!$B$1:$Y$1001,5,FALSE),"")</f>
        <v/>
      </c>
      <c r="F68" s="12" t="str">
        <f>+IFERROR(VLOOKUP(A68,[1]Directorio!$B$1:$Y$1001,6,FALSE),"")</f>
        <v/>
      </c>
      <c r="G68" s="12" t="str">
        <f>+IFERROR(VLOOKUP(A68,[1]Directorio!$B$1:$Y$1001,7,FALSE),"")</f>
        <v/>
      </c>
      <c r="H68" s="12" t="str">
        <f>+IFERROR(VLOOKUP(A68,[1]Directorio!$B$1:$Y$1001,8,FALSE),"")</f>
        <v/>
      </c>
      <c r="I68" s="12" t="str">
        <f>+IFERROR(VLOOKUP(A68,[1]Directorio!$B$1:$Y$1001,9,FALSE),"")</f>
        <v/>
      </c>
      <c r="J68" s="12" t="str">
        <f>+IFERROR(VLOOKUP(A68,[1]Directorio!$B$1:$Y$1001,10,FALSE),"")</f>
        <v/>
      </c>
      <c r="K68" s="12" t="str">
        <f>+IFERROR(VLOOKUP(A68,[1]Directorio!$B$1:$Y$1001,11,FALSE),"")</f>
        <v/>
      </c>
      <c r="L68" s="14" t="str">
        <f>+IFERROR(VLOOKUP(A68,[1]Directorio!$B$1:$Y$1001,12,FALSE),"")</f>
        <v/>
      </c>
      <c r="M68" s="12" t="str">
        <f>+IFERROR(VLOOKUP(A68,[1]Directorio!$B$1:$Y$1001,13,FALSE),"")</f>
        <v/>
      </c>
      <c r="N68" s="12" t="str">
        <f>+IFERROR(VLOOKUP(A68,[1]Directorio!$B$1:$Y$1001,14,FALSE),"")</f>
        <v/>
      </c>
      <c r="O68" s="12" t="str">
        <f>+IFERROR(VLOOKUP(A68,[1]Directorio!$B$1:$Y$1001,15,FALSE),"")</f>
        <v/>
      </c>
      <c r="P68" s="12" t="str">
        <f>+IFERROR(VLOOKUP(A68,[1]Directorio!$B$1:$Y$1001,16,FALSE),"")</f>
        <v/>
      </c>
      <c r="Q68" s="12" t="str">
        <f>+IFERROR(VLOOKUP(A68,[1]Directorio!$B$1:$Y$1001,17,FALSE),"")</f>
        <v/>
      </c>
      <c r="R68" s="12" t="str">
        <f>+IFERROR(VLOOKUP(A68,[1]Directorio!$B$1:$Y$1001,18,FALSE),"")</f>
        <v/>
      </c>
      <c r="S68" s="12" t="str">
        <f>+IFERROR(VLOOKUP(A68,[1]Directorio!$B$1:$Y$1001,19,FALSE),"")</f>
        <v/>
      </c>
      <c r="T68" s="12" t="str">
        <f>+IFERROR(VLOOKUP(A68,[1]Directorio!$B$1:$Y$1001,20,FALSE),"")</f>
        <v/>
      </c>
      <c r="U68" s="15" t="str">
        <f>+IFERROR(VLOOKUP(A68,[1]Directorio!$B$1:$Y$1001,21,FALSE),"")</f>
        <v/>
      </c>
      <c r="V68" s="15" t="str">
        <f>+IFERROR(VLOOKUP(A68,[1]Directorio!$B$1:$Y$1001,22,FALSE),"")</f>
        <v/>
      </c>
      <c r="W68" s="16" t="str">
        <f>+IFERROR(VLOOKUP(A68,[1]Directorio!$B$1:$Y$1001,23,FALSE),"")</f>
        <v/>
      </c>
      <c r="X68" s="15" t="str">
        <f>+IFERROR(VLOOKUP(A68,[1]Directorio!$B$1:$Y$1001,24,FALSE),"")</f>
        <v/>
      </c>
      <c r="Y68" s="10"/>
      <c r="Z68" s="10"/>
      <c r="AA68" s="17"/>
      <c r="AB68" s="18"/>
      <c r="AC68" s="10"/>
      <c r="AD68" s="18"/>
      <c r="AE68" s="10"/>
      <c r="AF68" s="18"/>
      <c r="AG68" s="18"/>
      <c r="AH68" s="19"/>
    </row>
    <row r="69" spans="1:34" x14ac:dyDescent="0.25">
      <c r="A69" s="11"/>
      <c r="B69" s="12" t="str">
        <f>+IFERROR(VLOOKUP(A69,[1]Directorio!$B$1:$Y$1001,2,FALSE),"")</f>
        <v/>
      </c>
      <c r="C69" s="13" t="str">
        <f>+IFERROR(VLOOKUP(A69,[1]Directorio!$B$1:$Y$1001,3,FALSE),"")</f>
        <v/>
      </c>
      <c r="D69" s="12" t="str">
        <f>+IFERROR(VLOOKUP(A69,[1]Directorio!$B$1:$Y$1001,4,FALSE),"")</f>
        <v/>
      </c>
      <c r="E69" s="12" t="str">
        <f>+IFERROR(VLOOKUP(A69,[1]Directorio!$B$1:$Y$1001,5,FALSE),"")</f>
        <v/>
      </c>
      <c r="F69" s="12" t="str">
        <f>+IFERROR(VLOOKUP(A69,[1]Directorio!$B$1:$Y$1001,6,FALSE),"")</f>
        <v/>
      </c>
      <c r="G69" s="12" t="str">
        <f>+IFERROR(VLOOKUP(A69,[1]Directorio!$B$1:$Y$1001,7,FALSE),"")</f>
        <v/>
      </c>
      <c r="H69" s="12" t="str">
        <f>+IFERROR(VLOOKUP(A69,[1]Directorio!$B$1:$Y$1001,8,FALSE),"")</f>
        <v/>
      </c>
      <c r="I69" s="12" t="str">
        <f>+IFERROR(VLOOKUP(A69,[1]Directorio!$B$1:$Y$1001,9,FALSE),"")</f>
        <v/>
      </c>
      <c r="J69" s="12" t="str">
        <f>+IFERROR(VLOOKUP(A69,[1]Directorio!$B$1:$Y$1001,10,FALSE),"")</f>
        <v/>
      </c>
      <c r="K69" s="12" t="str">
        <f>+IFERROR(VLOOKUP(A69,[1]Directorio!$B$1:$Y$1001,11,FALSE),"")</f>
        <v/>
      </c>
      <c r="L69" s="14" t="str">
        <f>+IFERROR(VLOOKUP(A69,[1]Directorio!$B$1:$Y$1001,12,FALSE),"")</f>
        <v/>
      </c>
      <c r="M69" s="12" t="str">
        <f>+IFERROR(VLOOKUP(A69,[1]Directorio!$B$1:$Y$1001,13,FALSE),"")</f>
        <v/>
      </c>
      <c r="N69" s="12" t="str">
        <f>+IFERROR(VLOOKUP(A69,[1]Directorio!$B$1:$Y$1001,14,FALSE),"")</f>
        <v/>
      </c>
      <c r="O69" s="12" t="str">
        <f>+IFERROR(VLOOKUP(A69,[1]Directorio!$B$1:$Y$1001,15,FALSE),"")</f>
        <v/>
      </c>
      <c r="P69" s="12" t="str">
        <f>+IFERROR(VLOOKUP(A69,[1]Directorio!$B$1:$Y$1001,16,FALSE),"")</f>
        <v/>
      </c>
      <c r="Q69" s="12" t="str">
        <f>+IFERROR(VLOOKUP(A69,[1]Directorio!$B$1:$Y$1001,17,FALSE),"")</f>
        <v/>
      </c>
      <c r="R69" s="12" t="str">
        <f>+IFERROR(VLOOKUP(A69,[1]Directorio!$B$1:$Y$1001,18,FALSE),"")</f>
        <v/>
      </c>
      <c r="S69" s="12" t="str">
        <f>+IFERROR(VLOOKUP(A69,[1]Directorio!$B$1:$Y$1001,19,FALSE),"")</f>
        <v/>
      </c>
      <c r="T69" s="12" t="str">
        <f>+IFERROR(VLOOKUP(A69,[1]Directorio!$B$1:$Y$1001,20,FALSE),"")</f>
        <v/>
      </c>
      <c r="U69" s="15" t="str">
        <f>+IFERROR(VLOOKUP(A69,[1]Directorio!$B$1:$Y$1001,21,FALSE),"")</f>
        <v/>
      </c>
      <c r="V69" s="15" t="str">
        <f>+IFERROR(VLOOKUP(A69,[1]Directorio!$B$1:$Y$1001,22,FALSE),"")</f>
        <v/>
      </c>
      <c r="W69" s="16" t="str">
        <f>+IFERROR(VLOOKUP(A69,[1]Directorio!$B$1:$Y$1001,23,FALSE),"")</f>
        <v/>
      </c>
      <c r="X69" s="15" t="str">
        <f>+IFERROR(VLOOKUP(A69,[1]Directorio!$B$1:$Y$1001,24,FALSE),"")</f>
        <v/>
      </c>
      <c r="Y69" s="10"/>
      <c r="Z69" s="10"/>
      <c r="AA69" s="17"/>
      <c r="AB69" s="18"/>
      <c r="AC69" s="10"/>
      <c r="AD69" s="18"/>
      <c r="AE69" s="10"/>
      <c r="AF69" s="18"/>
      <c r="AG69" s="18"/>
      <c r="AH69" s="19"/>
    </row>
    <row r="70" spans="1:34" x14ac:dyDescent="0.25">
      <c r="A70" s="11"/>
      <c r="B70" s="12" t="str">
        <f>+IFERROR(VLOOKUP(A70,[1]Directorio!$B$1:$Y$1001,2,FALSE),"")</f>
        <v/>
      </c>
      <c r="C70" s="13" t="str">
        <f>+IFERROR(VLOOKUP(A70,[1]Directorio!$B$1:$Y$1001,3,FALSE),"")</f>
        <v/>
      </c>
      <c r="D70" s="12" t="str">
        <f>+IFERROR(VLOOKUP(A70,[1]Directorio!$B$1:$Y$1001,4,FALSE),"")</f>
        <v/>
      </c>
      <c r="E70" s="12" t="str">
        <f>+IFERROR(VLOOKUP(A70,[1]Directorio!$B$1:$Y$1001,5,FALSE),"")</f>
        <v/>
      </c>
      <c r="F70" s="12" t="str">
        <f>+IFERROR(VLOOKUP(A70,[1]Directorio!$B$1:$Y$1001,6,FALSE),"")</f>
        <v/>
      </c>
      <c r="G70" s="12" t="str">
        <f>+IFERROR(VLOOKUP(A70,[1]Directorio!$B$1:$Y$1001,7,FALSE),"")</f>
        <v/>
      </c>
      <c r="H70" s="12" t="str">
        <f>+IFERROR(VLOOKUP(A70,[1]Directorio!$B$1:$Y$1001,8,FALSE),"")</f>
        <v/>
      </c>
      <c r="I70" s="12" t="str">
        <f>+IFERROR(VLOOKUP(A70,[1]Directorio!$B$1:$Y$1001,9,FALSE),"")</f>
        <v/>
      </c>
      <c r="J70" s="12" t="str">
        <f>+IFERROR(VLOOKUP(A70,[1]Directorio!$B$1:$Y$1001,10,FALSE),"")</f>
        <v/>
      </c>
      <c r="K70" s="12" t="str">
        <f>+IFERROR(VLOOKUP(A70,[1]Directorio!$B$1:$Y$1001,11,FALSE),"")</f>
        <v/>
      </c>
      <c r="L70" s="14" t="str">
        <f>+IFERROR(VLOOKUP(A70,[1]Directorio!$B$1:$Y$1001,12,FALSE),"")</f>
        <v/>
      </c>
      <c r="M70" s="12" t="str">
        <f>+IFERROR(VLOOKUP(A70,[1]Directorio!$B$1:$Y$1001,13,FALSE),"")</f>
        <v/>
      </c>
      <c r="N70" s="12" t="str">
        <f>+IFERROR(VLOOKUP(A70,[1]Directorio!$B$1:$Y$1001,14,FALSE),"")</f>
        <v/>
      </c>
      <c r="O70" s="12" t="str">
        <f>+IFERROR(VLOOKUP(A70,[1]Directorio!$B$1:$Y$1001,15,FALSE),"")</f>
        <v/>
      </c>
      <c r="P70" s="12" t="str">
        <f>+IFERROR(VLOOKUP(A70,[1]Directorio!$B$1:$Y$1001,16,FALSE),"")</f>
        <v/>
      </c>
      <c r="Q70" s="12" t="str">
        <f>+IFERROR(VLOOKUP(A70,[1]Directorio!$B$1:$Y$1001,17,FALSE),"")</f>
        <v/>
      </c>
      <c r="R70" s="12" t="str">
        <f>+IFERROR(VLOOKUP(A70,[1]Directorio!$B$1:$Y$1001,18,FALSE),"")</f>
        <v/>
      </c>
      <c r="S70" s="12" t="str">
        <f>+IFERROR(VLOOKUP(A70,[1]Directorio!$B$1:$Y$1001,19,FALSE),"")</f>
        <v/>
      </c>
      <c r="T70" s="12" t="str">
        <f>+IFERROR(VLOOKUP(A70,[1]Directorio!$B$1:$Y$1001,20,FALSE),"")</f>
        <v/>
      </c>
      <c r="U70" s="15" t="str">
        <f>+IFERROR(VLOOKUP(A70,[1]Directorio!$B$1:$Y$1001,21,FALSE),"")</f>
        <v/>
      </c>
      <c r="V70" s="15" t="str">
        <f>+IFERROR(VLOOKUP(A70,[1]Directorio!$B$1:$Y$1001,22,FALSE),"")</f>
        <v/>
      </c>
      <c r="W70" s="16" t="str">
        <f>+IFERROR(VLOOKUP(A70,[1]Directorio!$B$1:$Y$1001,23,FALSE),"")</f>
        <v/>
      </c>
      <c r="X70" s="15" t="str">
        <f>+IFERROR(VLOOKUP(A70,[1]Directorio!$B$1:$Y$1001,24,FALSE),"")</f>
        <v/>
      </c>
      <c r="Y70" s="10"/>
      <c r="Z70" s="10"/>
      <c r="AA70" s="17"/>
      <c r="AB70" s="18"/>
      <c r="AC70" s="10"/>
      <c r="AD70" s="18"/>
      <c r="AE70" s="10"/>
      <c r="AF70" s="18"/>
      <c r="AG70" s="18"/>
      <c r="AH70" s="19"/>
    </row>
    <row r="71" spans="1:34" x14ac:dyDescent="0.25">
      <c r="A71" s="11"/>
      <c r="B71" s="12" t="str">
        <f>+IFERROR(VLOOKUP(A71,[1]Directorio!$B$1:$Y$1001,2,FALSE),"")</f>
        <v/>
      </c>
      <c r="C71" s="13" t="str">
        <f>+IFERROR(VLOOKUP(A71,[1]Directorio!$B$1:$Y$1001,3,FALSE),"")</f>
        <v/>
      </c>
      <c r="D71" s="12" t="str">
        <f>+IFERROR(VLOOKUP(A71,[1]Directorio!$B$1:$Y$1001,4,FALSE),"")</f>
        <v/>
      </c>
      <c r="E71" s="12" t="str">
        <f>+IFERROR(VLOOKUP(A71,[1]Directorio!$B$1:$Y$1001,5,FALSE),"")</f>
        <v/>
      </c>
      <c r="F71" s="12" t="str">
        <f>+IFERROR(VLOOKUP(A71,[1]Directorio!$B$1:$Y$1001,6,FALSE),"")</f>
        <v/>
      </c>
      <c r="G71" s="12" t="str">
        <f>+IFERROR(VLOOKUP(A71,[1]Directorio!$B$1:$Y$1001,7,FALSE),"")</f>
        <v/>
      </c>
      <c r="H71" s="12" t="str">
        <f>+IFERROR(VLOOKUP(A71,[1]Directorio!$B$1:$Y$1001,8,FALSE),"")</f>
        <v/>
      </c>
      <c r="I71" s="12" t="str">
        <f>+IFERROR(VLOOKUP(A71,[1]Directorio!$B$1:$Y$1001,9,FALSE),"")</f>
        <v/>
      </c>
      <c r="J71" s="12" t="str">
        <f>+IFERROR(VLOOKUP(A71,[1]Directorio!$B$1:$Y$1001,10,FALSE),"")</f>
        <v/>
      </c>
      <c r="K71" s="12" t="str">
        <f>+IFERROR(VLOOKUP(A71,[1]Directorio!$B$1:$Y$1001,11,FALSE),"")</f>
        <v/>
      </c>
      <c r="L71" s="14" t="str">
        <f>+IFERROR(VLOOKUP(A71,[1]Directorio!$B$1:$Y$1001,12,FALSE),"")</f>
        <v/>
      </c>
      <c r="M71" s="12" t="str">
        <f>+IFERROR(VLOOKUP(A71,[1]Directorio!$B$1:$Y$1001,13,FALSE),"")</f>
        <v/>
      </c>
      <c r="N71" s="12" t="str">
        <f>+IFERROR(VLOOKUP(A71,[1]Directorio!$B$1:$Y$1001,14,FALSE),"")</f>
        <v/>
      </c>
      <c r="O71" s="12" t="str">
        <f>+IFERROR(VLOOKUP(A71,[1]Directorio!$B$1:$Y$1001,15,FALSE),"")</f>
        <v/>
      </c>
      <c r="P71" s="12" t="str">
        <f>+IFERROR(VLOOKUP(A71,[1]Directorio!$B$1:$Y$1001,16,FALSE),"")</f>
        <v/>
      </c>
      <c r="Q71" s="12" t="str">
        <f>+IFERROR(VLOOKUP(A71,[1]Directorio!$B$1:$Y$1001,17,FALSE),"")</f>
        <v/>
      </c>
      <c r="R71" s="12" t="str">
        <f>+IFERROR(VLOOKUP(A71,[1]Directorio!$B$1:$Y$1001,18,FALSE),"")</f>
        <v/>
      </c>
      <c r="S71" s="12" t="str">
        <f>+IFERROR(VLOOKUP(A71,[1]Directorio!$B$1:$Y$1001,19,FALSE),"")</f>
        <v/>
      </c>
      <c r="T71" s="12" t="str">
        <f>+IFERROR(VLOOKUP(A71,[1]Directorio!$B$1:$Y$1001,20,FALSE),"")</f>
        <v/>
      </c>
      <c r="U71" s="15" t="str">
        <f>+IFERROR(VLOOKUP(A71,[1]Directorio!$B$1:$Y$1001,21,FALSE),"")</f>
        <v/>
      </c>
      <c r="V71" s="15" t="str">
        <f>+IFERROR(VLOOKUP(A71,[1]Directorio!$B$1:$Y$1001,22,FALSE),"")</f>
        <v/>
      </c>
      <c r="W71" s="16" t="str">
        <f>+IFERROR(VLOOKUP(A71,[1]Directorio!$B$1:$Y$1001,23,FALSE),"")</f>
        <v/>
      </c>
      <c r="X71" s="15" t="str">
        <f>+IFERROR(VLOOKUP(A71,[1]Directorio!$B$1:$Y$1001,24,FALSE),"")</f>
        <v/>
      </c>
      <c r="Y71" s="10"/>
      <c r="Z71" s="10"/>
      <c r="AA71" s="17"/>
      <c r="AB71" s="18"/>
      <c r="AC71" s="10"/>
      <c r="AD71" s="18"/>
      <c r="AE71" s="10"/>
      <c r="AF71" s="18"/>
      <c r="AG71" s="18"/>
      <c r="AH71" s="19"/>
    </row>
    <row r="72" spans="1:34" x14ac:dyDescent="0.25">
      <c r="A72" s="11"/>
      <c r="B72" s="12" t="str">
        <f>+IFERROR(VLOOKUP(A72,[1]Directorio!$B$1:$Y$1001,2,FALSE),"")</f>
        <v/>
      </c>
      <c r="C72" s="13" t="str">
        <f>+IFERROR(VLOOKUP(A72,[1]Directorio!$B$1:$Y$1001,3,FALSE),"")</f>
        <v/>
      </c>
      <c r="D72" s="12" t="str">
        <f>+IFERROR(VLOOKUP(A72,[1]Directorio!$B$1:$Y$1001,4,FALSE),"")</f>
        <v/>
      </c>
      <c r="E72" s="12" t="str">
        <f>+IFERROR(VLOOKUP(A72,[1]Directorio!$B$1:$Y$1001,5,FALSE),"")</f>
        <v/>
      </c>
      <c r="F72" s="12" t="str">
        <f>+IFERROR(VLOOKUP(A72,[1]Directorio!$B$1:$Y$1001,6,FALSE),"")</f>
        <v/>
      </c>
      <c r="G72" s="12" t="str">
        <f>+IFERROR(VLOOKUP(A72,[1]Directorio!$B$1:$Y$1001,7,FALSE),"")</f>
        <v/>
      </c>
      <c r="H72" s="12" t="str">
        <f>+IFERROR(VLOOKUP(A72,[1]Directorio!$B$1:$Y$1001,8,FALSE),"")</f>
        <v/>
      </c>
      <c r="I72" s="12" t="str">
        <f>+IFERROR(VLOOKUP(A72,[1]Directorio!$B$1:$Y$1001,9,FALSE),"")</f>
        <v/>
      </c>
      <c r="J72" s="12" t="str">
        <f>+IFERROR(VLOOKUP(A72,[1]Directorio!$B$1:$Y$1001,10,FALSE),"")</f>
        <v/>
      </c>
      <c r="K72" s="12" t="str">
        <f>+IFERROR(VLOOKUP(A72,[1]Directorio!$B$1:$Y$1001,11,FALSE),"")</f>
        <v/>
      </c>
      <c r="L72" s="14" t="str">
        <f>+IFERROR(VLOOKUP(A72,[1]Directorio!$B$1:$Y$1001,12,FALSE),"")</f>
        <v/>
      </c>
      <c r="M72" s="12" t="str">
        <f>+IFERROR(VLOOKUP(A72,[1]Directorio!$B$1:$Y$1001,13,FALSE),"")</f>
        <v/>
      </c>
      <c r="N72" s="12" t="str">
        <f>+IFERROR(VLOOKUP(A72,[1]Directorio!$B$1:$Y$1001,14,FALSE),"")</f>
        <v/>
      </c>
      <c r="O72" s="12" t="str">
        <f>+IFERROR(VLOOKUP(A72,[1]Directorio!$B$1:$Y$1001,15,FALSE),"")</f>
        <v/>
      </c>
      <c r="P72" s="12" t="str">
        <f>+IFERROR(VLOOKUP(A72,[1]Directorio!$B$1:$Y$1001,16,FALSE),"")</f>
        <v/>
      </c>
      <c r="Q72" s="12" t="str">
        <f>+IFERROR(VLOOKUP(A72,[1]Directorio!$B$1:$Y$1001,17,FALSE),"")</f>
        <v/>
      </c>
      <c r="R72" s="12" t="str">
        <f>+IFERROR(VLOOKUP(A72,[1]Directorio!$B$1:$Y$1001,18,FALSE),"")</f>
        <v/>
      </c>
      <c r="S72" s="12" t="str">
        <f>+IFERROR(VLOOKUP(A72,[1]Directorio!$B$1:$Y$1001,19,FALSE),"")</f>
        <v/>
      </c>
      <c r="T72" s="12" t="str">
        <f>+IFERROR(VLOOKUP(A72,[1]Directorio!$B$1:$Y$1001,20,FALSE),"")</f>
        <v/>
      </c>
      <c r="U72" s="15" t="str">
        <f>+IFERROR(VLOOKUP(A72,[1]Directorio!$B$1:$Y$1001,21,FALSE),"")</f>
        <v/>
      </c>
      <c r="V72" s="15" t="str">
        <f>+IFERROR(VLOOKUP(A72,[1]Directorio!$B$1:$Y$1001,22,FALSE),"")</f>
        <v/>
      </c>
      <c r="W72" s="16" t="str">
        <f>+IFERROR(VLOOKUP(A72,[1]Directorio!$B$1:$Y$1001,23,FALSE),"")</f>
        <v/>
      </c>
      <c r="X72" s="15" t="str">
        <f>+IFERROR(VLOOKUP(A72,[1]Directorio!$B$1:$Y$1001,24,FALSE),"")</f>
        <v/>
      </c>
      <c r="Y72" s="10"/>
      <c r="Z72" s="10"/>
      <c r="AA72" s="17"/>
      <c r="AB72" s="18"/>
      <c r="AC72" s="10"/>
      <c r="AD72" s="18"/>
      <c r="AE72" s="10"/>
      <c r="AF72" s="18"/>
      <c r="AG72" s="18"/>
      <c r="AH72" s="19"/>
    </row>
    <row r="73" spans="1:34" x14ac:dyDescent="0.25">
      <c r="A73" s="11"/>
      <c r="B73" s="12" t="str">
        <f>+IFERROR(VLOOKUP(A73,[1]Directorio!$B$1:$Y$1001,2,FALSE),"")</f>
        <v/>
      </c>
      <c r="C73" s="13" t="str">
        <f>+IFERROR(VLOOKUP(A73,[1]Directorio!$B$1:$Y$1001,3,FALSE),"")</f>
        <v/>
      </c>
      <c r="D73" s="12" t="str">
        <f>+IFERROR(VLOOKUP(A73,[1]Directorio!$B$1:$Y$1001,4,FALSE),"")</f>
        <v/>
      </c>
      <c r="E73" s="12" t="str">
        <f>+IFERROR(VLOOKUP(A73,[1]Directorio!$B$1:$Y$1001,5,FALSE),"")</f>
        <v/>
      </c>
      <c r="F73" s="12" t="str">
        <f>+IFERROR(VLOOKUP(A73,[1]Directorio!$B$1:$Y$1001,6,FALSE),"")</f>
        <v/>
      </c>
      <c r="G73" s="12" t="str">
        <f>+IFERROR(VLOOKUP(A73,[1]Directorio!$B$1:$Y$1001,7,FALSE),"")</f>
        <v/>
      </c>
      <c r="H73" s="12" t="str">
        <f>+IFERROR(VLOOKUP(A73,[1]Directorio!$B$1:$Y$1001,8,FALSE),"")</f>
        <v/>
      </c>
      <c r="I73" s="12" t="str">
        <f>+IFERROR(VLOOKUP(A73,[1]Directorio!$B$1:$Y$1001,9,FALSE),"")</f>
        <v/>
      </c>
      <c r="J73" s="12" t="str">
        <f>+IFERROR(VLOOKUP(A73,[1]Directorio!$B$1:$Y$1001,10,FALSE),"")</f>
        <v/>
      </c>
      <c r="K73" s="12" t="str">
        <f>+IFERROR(VLOOKUP(A73,[1]Directorio!$B$1:$Y$1001,11,FALSE),"")</f>
        <v/>
      </c>
      <c r="L73" s="14" t="str">
        <f>+IFERROR(VLOOKUP(A73,[1]Directorio!$B$1:$Y$1001,12,FALSE),"")</f>
        <v/>
      </c>
      <c r="M73" s="12" t="str">
        <f>+IFERROR(VLOOKUP(A73,[1]Directorio!$B$1:$Y$1001,13,FALSE),"")</f>
        <v/>
      </c>
      <c r="N73" s="12" t="str">
        <f>+IFERROR(VLOOKUP(A73,[1]Directorio!$B$1:$Y$1001,14,FALSE),"")</f>
        <v/>
      </c>
      <c r="O73" s="12" t="str">
        <f>+IFERROR(VLOOKUP(A73,[1]Directorio!$B$1:$Y$1001,15,FALSE),"")</f>
        <v/>
      </c>
      <c r="P73" s="12" t="str">
        <f>+IFERROR(VLOOKUP(A73,[1]Directorio!$B$1:$Y$1001,16,FALSE),"")</f>
        <v/>
      </c>
      <c r="Q73" s="12" t="str">
        <f>+IFERROR(VLOOKUP(A73,[1]Directorio!$B$1:$Y$1001,17,FALSE),"")</f>
        <v/>
      </c>
      <c r="R73" s="12" t="str">
        <f>+IFERROR(VLOOKUP(A73,[1]Directorio!$B$1:$Y$1001,18,FALSE),"")</f>
        <v/>
      </c>
      <c r="S73" s="12" t="str">
        <f>+IFERROR(VLOOKUP(A73,[1]Directorio!$B$1:$Y$1001,19,FALSE),"")</f>
        <v/>
      </c>
      <c r="T73" s="12" t="str">
        <f>+IFERROR(VLOOKUP(A73,[1]Directorio!$B$1:$Y$1001,20,FALSE),"")</f>
        <v/>
      </c>
      <c r="U73" s="15" t="str">
        <f>+IFERROR(VLOOKUP(A73,[1]Directorio!$B$1:$Y$1001,21,FALSE),"")</f>
        <v/>
      </c>
      <c r="V73" s="15" t="str">
        <f>+IFERROR(VLOOKUP(A73,[1]Directorio!$B$1:$Y$1001,22,FALSE),"")</f>
        <v/>
      </c>
      <c r="W73" s="16" t="str">
        <f>+IFERROR(VLOOKUP(A73,[1]Directorio!$B$1:$Y$1001,23,FALSE),"")</f>
        <v/>
      </c>
      <c r="X73" s="15" t="str">
        <f>+IFERROR(VLOOKUP(A73,[1]Directorio!$B$1:$Y$1001,24,FALSE),"")</f>
        <v/>
      </c>
      <c r="Y73" s="10"/>
      <c r="Z73" s="10"/>
      <c r="AA73" s="17"/>
      <c r="AB73" s="18"/>
      <c r="AC73" s="10"/>
      <c r="AD73" s="18"/>
      <c r="AE73" s="10"/>
      <c r="AF73" s="18"/>
      <c r="AG73" s="18"/>
      <c r="AH73" s="19"/>
    </row>
    <row r="74" spans="1:34" x14ac:dyDescent="0.25">
      <c r="A74" s="11"/>
      <c r="B74" s="12" t="str">
        <f>+IFERROR(VLOOKUP(A74,[1]Directorio!$B$1:$Y$1001,2,FALSE),"")</f>
        <v/>
      </c>
      <c r="C74" s="13" t="str">
        <f>+IFERROR(VLOOKUP(A74,[1]Directorio!$B$1:$Y$1001,3,FALSE),"")</f>
        <v/>
      </c>
      <c r="D74" s="12" t="str">
        <f>+IFERROR(VLOOKUP(A74,[1]Directorio!$B$1:$Y$1001,4,FALSE),"")</f>
        <v/>
      </c>
      <c r="E74" s="12" t="str">
        <f>+IFERROR(VLOOKUP(A74,[1]Directorio!$B$1:$Y$1001,5,FALSE),"")</f>
        <v/>
      </c>
      <c r="F74" s="12" t="str">
        <f>+IFERROR(VLOOKUP(A74,[1]Directorio!$B$1:$Y$1001,6,FALSE),"")</f>
        <v/>
      </c>
      <c r="G74" s="12" t="str">
        <f>+IFERROR(VLOOKUP(A74,[1]Directorio!$B$1:$Y$1001,7,FALSE),"")</f>
        <v/>
      </c>
      <c r="H74" s="12" t="str">
        <f>+IFERROR(VLOOKUP(A74,[1]Directorio!$B$1:$Y$1001,8,FALSE),"")</f>
        <v/>
      </c>
      <c r="I74" s="12" t="str">
        <f>+IFERROR(VLOOKUP(A74,[1]Directorio!$B$1:$Y$1001,9,FALSE),"")</f>
        <v/>
      </c>
      <c r="J74" s="12" t="str">
        <f>+IFERROR(VLOOKUP(A74,[1]Directorio!$B$1:$Y$1001,10,FALSE),"")</f>
        <v/>
      </c>
      <c r="K74" s="12" t="str">
        <f>+IFERROR(VLOOKUP(A74,[1]Directorio!$B$1:$Y$1001,11,FALSE),"")</f>
        <v/>
      </c>
      <c r="L74" s="14" t="str">
        <f>+IFERROR(VLOOKUP(A74,[1]Directorio!$B$1:$Y$1001,12,FALSE),"")</f>
        <v/>
      </c>
      <c r="M74" s="12" t="str">
        <f>+IFERROR(VLOOKUP(A74,[1]Directorio!$B$1:$Y$1001,13,FALSE),"")</f>
        <v/>
      </c>
      <c r="N74" s="12" t="str">
        <f>+IFERROR(VLOOKUP(A74,[1]Directorio!$B$1:$Y$1001,14,FALSE),"")</f>
        <v/>
      </c>
      <c r="O74" s="12" t="str">
        <f>+IFERROR(VLOOKUP(A74,[1]Directorio!$B$1:$Y$1001,15,FALSE),"")</f>
        <v/>
      </c>
      <c r="P74" s="12" t="str">
        <f>+IFERROR(VLOOKUP(A74,[1]Directorio!$B$1:$Y$1001,16,FALSE),"")</f>
        <v/>
      </c>
      <c r="Q74" s="12" t="str">
        <f>+IFERROR(VLOOKUP(A74,[1]Directorio!$B$1:$Y$1001,17,FALSE),"")</f>
        <v/>
      </c>
      <c r="R74" s="12" t="str">
        <f>+IFERROR(VLOOKUP(A74,[1]Directorio!$B$1:$Y$1001,18,FALSE),"")</f>
        <v/>
      </c>
      <c r="S74" s="12" t="str">
        <f>+IFERROR(VLOOKUP(A74,[1]Directorio!$B$1:$Y$1001,19,FALSE),"")</f>
        <v/>
      </c>
      <c r="T74" s="12" t="str">
        <f>+IFERROR(VLOOKUP(A74,[1]Directorio!$B$1:$Y$1001,20,FALSE),"")</f>
        <v/>
      </c>
      <c r="U74" s="15" t="str">
        <f>+IFERROR(VLOOKUP(A74,[1]Directorio!$B$1:$Y$1001,21,FALSE),"")</f>
        <v/>
      </c>
      <c r="V74" s="15" t="str">
        <f>+IFERROR(VLOOKUP(A74,[1]Directorio!$B$1:$Y$1001,22,FALSE),"")</f>
        <v/>
      </c>
      <c r="W74" s="16" t="str">
        <f>+IFERROR(VLOOKUP(A74,[1]Directorio!$B$1:$Y$1001,23,FALSE),"")</f>
        <v/>
      </c>
      <c r="X74" s="15" t="str">
        <f>+IFERROR(VLOOKUP(A74,[1]Directorio!$B$1:$Y$1001,24,FALSE),"")</f>
        <v/>
      </c>
      <c r="Y74" s="10"/>
      <c r="Z74" s="10"/>
      <c r="AA74" s="17"/>
      <c r="AB74" s="18"/>
      <c r="AC74" s="10"/>
      <c r="AD74" s="18"/>
      <c r="AE74" s="10"/>
      <c r="AF74" s="18"/>
      <c r="AG74" s="18"/>
      <c r="AH74" s="19"/>
    </row>
    <row r="75" spans="1:34" x14ac:dyDescent="0.25">
      <c r="A75" s="11"/>
      <c r="B75" s="12" t="str">
        <f>+IFERROR(VLOOKUP(A75,[1]Directorio!$B$1:$Y$1001,2,FALSE),"")</f>
        <v/>
      </c>
      <c r="C75" s="13" t="str">
        <f>+IFERROR(VLOOKUP(A75,[1]Directorio!$B$1:$Y$1001,3,FALSE),"")</f>
        <v/>
      </c>
      <c r="D75" s="12" t="str">
        <f>+IFERROR(VLOOKUP(A75,[1]Directorio!$B$1:$Y$1001,4,FALSE),"")</f>
        <v/>
      </c>
      <c r="E75" s="12" t="str">
        <f>+IFERROR(VLOOKUP(A75,[1]Directorio!$B$1:$Y$1001,5,FALSE),"")</f>
        <v/>
      </c>
      <c r="F75" s="12" t="str">
        <f>+IFERROR(VLOOKUP(A75,[1]Directorio!$B$1:$Y$1001,6,FALSE),"")</f>
        <v/>
      </c>
      <c r="G75" s="12" t="str">
        <f>+IFERROR(VLOOKUP(A75,[1]Directorio!$B$1:$Y$1001,7,FALSE),"")</f>
        <v/>
      </c>
      <c r="H75" s="12" t="str">
        <f>+IFERROR(VLOOKUP(A75,[1]Directorio!$B$1:$Y$1001,8,FALSE),"")</f>
        <v/>
      </c>
      <c r="I75" s="12" t="str">
        <f>+IFERROR(VLOOKUP(A75,[1]Directorio!$B$1:$Y$1001,9,FALSE),"")</f>
        <v/>
      </c>
      <c r="J75" s="12" t="str">
        <f>+IFERROR(VLOOKUP(A75,[1]Directorio!$B$1:$Y$1001,10,FALSE),"")</f>
        <v/>
      </c>
      <c r="K75" s="12" t="str">
        <f>+IFERROR(VLOOKUP(A75,[1]Directorio!$B$1:$Y$1001,11,FALSE),"")</f>
        <v/>
      </c>
      <c r="L75" s="14" t="str">
        <f>+IFERROR(VLOOKUP(A75,[1]Directorio!$B$1:$Y$1001,12,FALSE),"")</f>
        <v/>
      </c>
      <c r="M75" s="12" t="str">
        <f>+IFERROR(VLOOKUP(A75,[1]Directorio!$B$1:$Y$1001,13,FALSE),"")</f>
        <v/>
      </c>
      <c r="N75" s="12" t="str">
        <f>+IFERROR(VLOOKUP(A75,[1]Directorio!$B$1:$Y$1001,14,FALSE),"")</f>
        <v/>
      </c>
      <c r="O75" s="12" t="str">
        <f>+IFERROR(VLOOKUP(A75,[1]Directorio!$B$1:$Y$1001,15,FALSE),"")</f>
        <v/>
      </c>
      <c r="P75" s="12" t="str">
        <f>+IFERROR(VLOOKUP(A75,[1]Directorio!$B$1:$Y$1001,16,FALSE),"")</f>
        <v/>
      </c>
      <c r="Q75" s="12" t="str">
        <f>+IFERROR(VLOOKUP(A75,[1]Directorio!$B$1:$Y$1001,17,FALSE),"")</f>
        <v/>
      </c>
      <c r="R75" s="12" t="str">
        <f>+IFERROR(VLOOKUP(A75,[1]Directorio!$B$1:$Y$1001,18,FALSE),"")</f>
        <v/>
      </c>
      <c r="S75" s="12" t="str">
        <f>+IFERROR(VLOOKUP(A75,[1]Directorio!$B$1:$Y$1001,19,FALSE),"")</f>
        <v/>
      </c>
      <c r="T75" s="12" t="str">
        <f>+IFERROR(VLOOKUP(A75,[1]Directorio!$B$1:$Y$1001,20,FALSE),"")</f>
        <v/>
      </c>
      <c r="U75" s="15" t="str">
        <f>+IFERROR(VLOOKUP(A75,[1]Directorio!$B$1:$Y$1001,21,FALSE),"")</f>
        <v/>
      </c>
      <c r="V75" s="15" t="str">
        <f>+IFERROR(VLOOKUP(A75,[1]Directorio!$B$1:$Y$1001,22,FALSE),"")</f>
        <v/>
      </c>
      <c r="W75" s="16" t="str">
        <f>+IFERROR(VLOOKUP(A75,[1]Directorio!$B$1:$Y$1001,23,FALSE),"")</f>
        <v/>
      </c>
      <c r="X75" s="15" t="str">
        <f>+IFERROR(VLOOKUP(A75,[1]Directorio!$B$1:$Y$1001,24,FALSE),"")</f>
        <v/>
      </c>
      <c r="Y75" s="10"/>
      <c r="Z75" s="10"/>
      <c r="AA75" s="17"/>
      <c r="AB75" s="18"/>
      <c r="AC75" s="10"/>
      <c r="AD75" s="18"/>
      <c r="AE75" s="10"/>
      <c r="AF75" s="18"/>
      <c r="AG75" s="18"/>
      <c r="AH75" s="19"/>
    </row>
    <row r="76" spans="1:34" x14ac:dyDescent="0.25">
      <c r="A76" s="11"/>
      <c r="B76" s="12" t="str">
        <f>+IFERROR(VLOOKUP(A76,[1]Directorio!$B$1:$Y$1001,2,FALSE),"")</f>
        <v/>
      </c>
      <c r="C76" s="13" t="str">
        <f>+IFERROR(VLOOKUP(A76,[1]Directorio!$B$1:$Y$1001,3,FALSE),"")</f>
        <v/>
      </c>
      <c r="D76" s="12" t="str">
        <f>+IFERROR(VLOOKUP(A76,[1]Directorio!$B$1:$Y$1001,4,FALSE),"")</f>
        <v/>
      </c>
      <c r="E76" s="12" t="str">
        <f>+IFERROR(VLOOKUP(A76,[1]Directorio!$B$1:$Y$1001,5,FALSE),"")</f>
        <v/>
      </c>
      <c r="F76" s="12" t="str">
        <f>+IFERROR(VLOOKUP(A76,[1]Directorio!$B$1:$Y$1001,6,FALSE),"")</f>
        <v/>
      </c>
      <c r="G76" s="12" t="str">
        <f>+IFERROR(VLOOKUP(A76,[1]Directorio!$B$1:$Y$1001,7,FALSE),"")</f>
        <v/>
      </c>
      <c r="H76" s="12" t="str">
        <f>+IFERROR(VLOOKUP(A76,[1]Directorio!$B$1:$Y$1001,8,FALSE),"")</f>
        <v/>
      </c>
      <c r="I76" s="12" t="str">
        <f>+IFERROR(VLOOKUP(A76,[1]Directorio!$B$1:$Y$1001,9,FALSE),"")</f>
        <v/>
      </c>
      <c r="J76" s="12" t="str">
        <f>+IFERROR(VLOOKUP(A76,[1]Directorio!$B$1:$Y$1001,10,FALSE),"")</f>
        <v/>
      </c>
      <c r="K76" s="12" t="str">
        <f>+IFERROR(VLOOKUP(A76,[1]Directorio!$B$1:$Y$1001,11,FALSE),"")</f>
        <v/>
      </c>
      <c r="L76" s="14" t="str">
        <f>+IFERROR(VLOOKUP(A76,[1]Directorio!$B$1:$Y$1001,12,FALSE),"")</f>
        <v/>
      </c>
      <c r="M76" s="12" t="str">
        <f>+IFERROR(VLOOKUP(A76,[1]Directorio!$B$1:$Y$1001,13,FALSE),"")</f>
        <v/>
      </c>
      <c r="N76" s="12" t="str">
        <f>+IFERROR(VLOOKUP(A76,[1]Directorio!$B$1:$Y$1001,14,FALSE),"")</f>
        <v/>
      </c>
      <c r="O76" s="12" t="str">
        <f>+IFERROR(VLOOKUP(A76,[1]Directorio!$B$1:$Y$1001,15,FALSE),"")</f>
        <v/>
      </c>
      <c r="P76" s="12" t="str">
        <f>+IFERROR(VLOOKUP(A76,[1]Directorio!$B$1:$Y$1001,16,FALSE),"")</f>
        <v/>
      </c>
      <c r="Q76" s="12" t="str">
        <f>+IFERROR(VLOOKUP(A76,[1]Directorio!$B$1:$Y$1001,17,FALSE),"")</f>
        <v/>
      </c>
      <c r="R76" s="12" t="str">
        <f>+IFERROR(VLOOKUP(A76,[1]Directorio!$B$1:$Y$1001,18,FALSE),"")</f>
        <v/>
      </c>
      <c r="S76" s="12" t="str">
        <f>+IFERROR(VLOOKUP(A76,[1]Directorio!$B$1:$Y$1001,19,FALSE),"")</f>
        <v/>
      </c>
      <c r="T76" s="12" t="str">
        <f>+IFERROR(VLOOKUP(A76,[1]Directorio!$B$1:$Y$1001,20,FALSE),"")</f>
        <v/>
      </c>
      <c r="U76" s="15" t="str">
        <f>+IFERROR(VLOOKUP(A76,[1]Directorio!$B$1:$Y$1001,21,FALSE),"")</f>
        <v/>
      </c>
      <c r="V76" s="15" t="str">
        <f>+IFERROR(VLOOKUP(A76,[1]Directorio!$B$1:$Y$1001,22,FALSE),"")</f>
        <v/>
      </c>
      <c r="W76" s="16" t="str">
        <f>+IFERROR(VLOOKUP(A76,[1]Directorio!$B$1:$Y$1001,23,FALSE),"")</f>
        <v/>
      </c>
      <c r="X76" s="15" t="str">
        <f>+IFERROR(VLOOKUP(A76,[1]Directorio!$B$1:$Y$1001,24,FALSE),"")</f>
        <v/>
      </c>
      <c r="Y76" s="10"/>
      <c r="Z76" s="10"/>
      <c r="AA76" s="17"/>
      <c r="AB76" s="18"/>
      <c r="AC76" s="10"/>
      <c r="AD76" s="18"/>
      <c r="AE76" s="10"/>
      <c r="AF76" s="18"/>
      <c r="AG76" s="18"/>
      <c r="AH76" s="19"/>
    </row>
    <row r="77" spans="1:34" x14ac:dyDescent="0.25">
      <c r="A77" s="11"/>
      <c r="B77" s="12" t="str">
        <f>+IFERROR(VLOOKUP(A77,[1]Directorio!$B$1:$Y$1001,2,FALSE),"")</f>
        <v/>
      </c>
      <c r="C77" s="13" t="str">
        <f>+IFERROR(VLOOKUP(A77,[1]Directorio!$B$1:$Y$1001,3,FALSE),"")</f>
        <v/>
      </c>
      <c r="D77" s="12" t="str">
        <f>+IFERROR(VLOOKUP(A77,[1]Directorio!$B$1:$Y$1001,4,FALSE),"")</f>
        <v/>
      </c>
      <c r="E77" s="12" t="str">
        <f>+IFERROR(VLOOKUP(A77,[1]Directorio!$B$1:$Y$1001,5,FALSE),"")</f>
        <v/>
      </c>
      <c r="F77" s="12" t="str">
        <f>+IFERROR(VLOOKUP(A77,[1]Directorio!$B$1:$Y$1001,6,FALSE),"")</f>
        <v/>
      </c>
      <c r="G77" s="12" t="str">
        <f>+IFERROR(VLOOKUP(A77,[1]Directorio!$B$1:$Y$1001,7,FALSE),"")</f>
        <v/>
      </c>
      <c r="H77" s="12" t="str">
        <f>+IFERROR(VLOOKUP(A77,[1]Directorio!$B$1:$Y$1001,8,FALSE),"")</f>
        <v/>
      </c>
      <c r="I77" s="12" t="str">
        <f>+IFERROR(VLOOKUP(A77,[1]Directorio!$B$1:$Y$1001,9,FALSE),"")</f>
        <v/>
      </c>
      <c r="J77" s="12" t="str">
        <f>+IFERROR(VLOOKUP(A77,[1]Directorio!$B$1:$Y$1001,10,FALSE),"")</f>
        <v/>
      </c>
      <c r="K77" s="12" t="str">
        <f>+IFERROR(VLOOKUP(A77,[1]Directorio!$B$1:$Y$1001,11,FALSE),"")</f>
        <v/>
      </c>
      <c r="L77" s="14" t="str">
        <f>+IFERROR(VLOOKUP(A77,[1]Directorio!$B$1:$Y$1001,12,FALSE),"")</f>
        <v/>
      </c>
      <c r="M77" s="12" t="str">
        <f>+IFERROR(VLOOKUP(A77,[1]Directorio!$B$1:$Y$1001,13,FALSE),"")</f>
        <v/>
      </c>
      <c r="N77" s="12" t="str">
        <f>+IFERROR(VLOOKUP(A77,[1]Directorio!$B$1:$Y$1001,14,FALSE),"")</f>
        <v/>
      </c>
      <c r="O77" s="12" t="str">
        <f>+IFERROR(VLOOKUP(A77,[1]Directorio!$B$1:$Y$1001,15,FALSE),"")</f>
        <v/>
      </c>
      <c r="P77" s="12" t="str">
        <f>+IFERROR(VLOOKUP(A77,[1]Directorio!$B$1:$Y$1001,16,FALSE),"")</f>
        <v/>
      </c>
      <c r="Q77" s="12" t="str">
        <f>+IFERROR(VLOOKUP(A77,[1]Directorio!$B$1:$Y$1001,17,FALSE),"")</f>
        <v/>
      </c>
      <c r="R77" s="12" t="str">
        <f>+IFERROR(VLOOKUP(A77,[1]Directorio!$B$1:$Y$1001,18,FALSE),"")</f>
        <v/>
      </c>
      <c r="S77" s="12" t="str">
        <f>+IFERROR(VLOOKUP(A77,[1]Directorio!$B$1:$Y$1001,19,FALSE),"")</f>
        <v/>
      </c>
      <c r="T77" s="12" t="str">
        <f>+IFERROR(VLOOKUP(A77,[1]Directorio!$B$1:$Y$1001,20,FALSE),"")</f>
        <v/>
      </c>
      <c r="U77" s="15" t="str">
        <f>+IFERROR(VLOOKUP(A77,[1]Directorio!$B$1:$Y$1001,21,FALSE),"")</f>
        <v/>
      </c>
      <c r="V77" s="15" t="str">
        <f>+IFERROR(VLOOKUP(A77,[1]Directorio!$B$1:$Y$1001,22,FALSE),"")</f>
        <v/>
      </c>
      <c r="W77" s="16" t="str">
        <f>+IFERROR(VLOOKUP(A77,[1]Directorio!$B$1:$Y$1001,23,FALSE),"")</f>
        <v/>
      </c>
      <c r="X77" s="15" t="str">
        <f>+IFERROR(VLOOKUP(A77,[1]Directorio!$B$1:$Y$1001,24,FALSE),"")</f>
        <v/>
      </c>
      <c r="Y77" s="10"/>
      <c r="Z77" s="10"/>
      <c r="AA77" s="17"/>
      <c r="AB77" s="18"/>
      <c r="AC77" s="10"/>
      <c r="AD77" s="18"/>
      <c r="AE77" s="10"/>
      <c r="AF77" s="18"/>
      <c r="AG77" s="18"/>
      <c r="AH77" s="19"/>
    </row>
    <row r="78" spans="1:34" x14ac:dyDescent="0.25">
      <c r="A78" s="11"/>
      <c r="B78" s="12" t="str">
        <f>+IFERROR(VLOOKUP(A78,[1]Directorio!$B$1:$Y$1001,2,FALSE),"")</f>
        <v/>
      </c>
      <c r="C78" s="13" t="str">
        <f>+IFERROR(VLOOKUP(A78,[1]Directorio!$B$1:$Y$1001,3,FALSE),"")</f>
        <v/>
      </c>
      <c r="D78" s="12" t="str">
        <f>+IFERROR(VLOOKUP(A78,[1]Directorio!$B$1:$Y$1001,4,FALSE),"")</f>
        <v/>
      </c>
      <c r="E78" s="12" t="str">
        <f>+IFERROR(VLOOKUP(A78,[1]Directorio!$B$1:$Y$1001,5,FALSE),"")</f>
        <v/>
      </c>
      <c r="F78" s="12" t="str">
        <f>+IFERROR(VLOOKUP(A78,[1]Directorio!$B$1:$Y$1001,6,FALSE),"")</f>
        <v/>
      </c>
      <c r="G78" s="12" t="str">
        <f>+IFERROR(VLOOKUP(A78,[1]Directorio!$B$1:$Y$1001,7,FALSE),"")</f>
        <v/>
      </c>
      <c r="H78" s="12" t="str">
        <f>+IFERROR(VLOOKUP(A78,[1]Directorio!$B$1:$Y$1001,8,FALSE),"")</f>
        <v/>
      </c>
      <c r="I78" s="12" t="str">
        <f>+IFERROR(VLOOKUP(A78,[1]Directorio!$B$1:$Y$1001,9,FALSE),"")</f>
        <v/>
      </c>
      <c r="J78" s="12" t="str">
        <f>+IFERROR(VLOOKUP(A78,[1]Directorio!$B$1:$Y$1001,10,FALSE),"")</f>
        <v/>
      </c>
      <c r="K78" s="12" t="str">
        <f>+IFERROR(VLOOKUP(A78,[1]Directorio!$B$1:$Y$1001,11,FALSE),"")</f>
        <v/>
      </c>
      <c r="L78" s="14" t="str">
        <f>+IFERROR(VLOOKUP(A78,[1]Directorio!$B$1:$Y$1001,12,FALSE),"")</f>
        <v/>
      </c>
      <c r="M78" s="12" t="str">
        <f>+IFERROR(VLOOKUP(A78,[1]Directorio!$B$1:$Y$1001,13,FALSE),"")</f>
        <v/>
      </c>
      <c r="N78" s="12" t="str">
        <f>+IFERROR(VLOOKUP(A78,[1]Directorio!$B$1:$Y$1001,14,FALSE),"")</f>
        <v/>
      </c>
      <c r="O78" s="12" t="str">
        <f>+IFERROR(VLOOKUP(A78,[1]Directorio!$B$1:$Y$1001,15,FALSE),"")</f>
        <v/>
      </c>
      <c r="P78" s="12" t="str">
        <f>+IFERROR(VLOOKUP(A78,[1]Directorio!$B$1:$Y$1001,16,FALSE),"")</f>
        <v/>
      </c>
      <c r="Q78" s="12" t="str">
        <f>+IFERROR(VLOOKUP(A78,[1]Directorio!$B$1:$Y$1001,17,FALSE),"")</f>
        <v/>
      </c>
      <c r="R78" s="12" t="str">
        <f>+IFERROR(VLOOKUP(A78,[1]Directorio!$B$1:$Y$1001,18,FALSE),"")</f>
        <v/>
      </c>
      <c r="S78" s="12" t="str">
        <f>+IFERROR(VLOOKUP(A78,[1]Directorio!$B$1:$Y$1001,19,FALSE),"")</f>
        <v/>
      </c>
      <c r="T78" s="12" t="str">
        <f>+IFERROR(VLOOKUP(A78,[1]Directorio!$B$1:$Y$1001,20,FALSE),"")</f>
        <v/>
      </c>
      <c r="U78" s="15" t="str">
        <f>+IFERROR(VLOOKUP(A78,[1]Directorio!$B$1:$Y$1001,21,FALSE),"")</f>
        <v/>
      </c>
      <c r="V78" s="15" t="str">
        <f>+IFERROR(VLOOKUP(A78,[1]Directorio!$B$1:$Y$1001,22,FALSE),"")</f>
        <v/>
      </c>
      <c r="W78" s="16" t="str">
        <f>+IFERROR(VLOOKUP(A78,[1]Directorio!$B$1:$Y$1001,23,FALSE),"")</f>
        <v/>
      </c>
      <c r="X78" s="15" t="str">
        <f>+IFERROR(VLOOKUP(A78,[1]Directorio!$B$1:$Y$1001,24,FALSE),"")</f>
        <v/>
      </c>
      <c r="Y78" s="10"/>
      <c r="Z78" s="10"/>
      <c r="AA78" s="17"/>
      <c r="AB78" s="18"/>
      <c r="AC78" s="10"/>
      <c r="AD78" s="18"/>
      <c r="AE78" s="10"/>
      <c r="AF78" s="18"/>
      <c r="AG78" s="18"/>
      <c r="AH78" s="19"/>
    </row>
    <row r="79" spans="1:34" x14ac:dyDescent="0.25">
      <c r="A79" s="11"/>
      <c r="B79" s="12" t="str">
        <f>+IFERROR(VLOOKUP(A79,[1]Directorio!$B$1:$Y$1001,2,FALSE),"")</f>
        <v/>
      </c>
      <c r="C79" s="13" t="str">
        <f>+IFERROR(VLOOKUP(A79,[1]Directorio!$B$1:$Y$1001,3,FALSE),"")</f>
        <v/>
      </c>
      <c r="D79" s="12" t="str">
        <f>+IFERROR(VLOOKUP(A79,[1]Directorio!$B$1:$Y$1001,4,FALSE),"")</f>
        <v/>
      </c>
      <c r="E79" s="12" t="str">
        <f>+IFERROR(VLOOKUP(A79,[1]Directorio!$B$1:$Y$1001,5,FALSE),"")</f>
        <v/>
      </c>
      <c r="F79" s="12" t="str">
        <f>+IFERROR(VLOOKUP(A79,[1]Directorio!$B$1:$Y$1001,6,FALSE),"")</f>
        <v/>
      </c>
      <c r="G79" s="12" t="str">
        <f>+IFERROR(VLOOKUP(A79,[1]Directorio!$B$1:$Y$1001,7,FALSE),"")</f>
        <v/>
      </c>
      <c r="H79" s="12" t="str">
        <f>+IFERROR(VLOOKUP(A79,[1]Directorio!$B$1:$Y$1001,8,FALSE),"")</f>
        <v/>
      </c>
      <c r="I79" s="12" t="str">
        <f>+IFERROR(VLOOKUP(A79,[1]Directorio!$B$1:$Y$1001,9,FALSE),"")</f>
        <v/>
      </c>
      <c r="J79" s="12" t="str">
        <f>+IFERROR(VLOOKUP(A79,[1]Directorio!$B$1:$Y$1001,10,FALSE),"")</f>
        <v/>
      </c>
      <c r="K79" s="12" t="str">
        <f>+IFERROR(VLOOKUP(A79,[1]Directorio!$B$1:$Y$1001,11,FALSE),"")</f>
        <v/>
      </c>
      <c r="L79" s="14" t="str">
        <f>+IFERROR(VLOOKUP(A79,[1]Directorio!$B$1:$Y$1001,12,FALSE),"")</f>
        <v/>
      </c>
      <c r="M79" s="12" t="str">
        <f>+IFERROR(VLOOKUP(A79,[1]Directorio!$B$1:$Y$1001,13,FALSE),"")</f>
        <v/>
      </c>
      <c r="N79" s="12" t="str">
        <f>+IFERROR(VLOOKUP(A79,[1]Directorio!$B$1:$Y$1001,14,FALSE),"")</f>
        <v/>
      </c>
      <c r="O79" s="12" t="str">
        <f>+IFERROR(VLOOKUP(A79,[1]Directorio!$B$1:$Y$1001,15,FALSE),"")</f>
        <v/>
      </c>
      <c r="P79" s="12" t="str">
        <f>+IFERROR(VLOOKUP(A79,[1]Directorio!$B$1:$Y$1001,16,FALSE),"")</f>
        <v/>
      </c>
      <c r="Q79" s="12" t="str">
        <f>+IFERROR(VLOOKUP(A79,[1]Directorio!$B$1:$Y$1001,17,FALSE),"")</f>
        <v/>
      </c>
      <c r="R79" s="12" t="str">
        <f>+IFERROR(VLOOKUP(A79,[1]Directorio!$B$1:$Y$1001,18,FALSE),"")</f>
        <v/>
      </c>
      <c r="S79" s="12" t="str">
        <f>+IFERROR(VLOOKUP(A79,[1]Directorio!$B$1:$Y$1001,19,FALSE),"")</f>
        <v/>
      </c>
      <c r="T79" s="12" t="str">
        <f>+IFERROR(VLOOKUP(A79,[1]Directorio!$B$1:$Y$1001,20,FALSE),"")</f>
        <v/>
      </c>
      <c r="U79" s="15" t="str">
        <f>+IFERROR(VLOOKUP(A79,[1]Directorio!$B$1:$Y$1001,21,FALSE),"")</f>
        <v/>
      </c>
      <c r="V79" s="15" t="str">
        <f>+IFERROR(VLOOKUP(A79,[1]Directorio!$B$1:$Y$1001,22,FALSE),"")</f>
        <v/>
      </c>
      <c r="W79" s="16" t="str">
        <f>+IFERROR(VLOOKUP(A79,[1]Directorio!$B$1:$Y$1001,23,FALSE),"")</f>
        <v/>
      </c>
      <c r="X79" s="15" t="str">
        <f>+IFERROR(VLOOKUP(A79,[1]Directorio!$B$1:$Y$1001,24,FALSE),"")</f>
        <v/>
      </c>
      <c r="Y79" s="10"/>
      <c r="Z79" s="10"/>
      <c r="AA79" s="17"/>
      <c r="AB79" s="18"/>
      <c r="AC79" s="10"/>
      <c r="AD79" s="18"/>
      <c r="AE79" s="10"/>
      <c r="AF79" s="18"/>
      <c r="AG79" s="18"/>
      <c r="AH79" s="19"/>
    </row>
    <row r="80" spans="1:34" x14ac:dyDescent="0.25">
      <c r="A80" s="11"/>
      <c r="B80" s="12" t="str">
        <f>+IFERROR(VLOOKUP(A80,[1]Directorio!$B$1:$Y$1001,2,FALSE),"")</f>
        <v/>
      </c>
      <c r="C80" s="13" t="str">
        <f>+IFERROR(VLOOKUP(A80,[1]Directorio!$B$1:$Y$1001,3,FALSE),"")</f>
        <v/>
      </c>
      <c r="D80" s="12" t="str">
        <f>+IFERROR(VLOOKUP(A80,[1]Directorio!$B$1:$Y$1001,4,FALSE),"")</f>
        <v/>
      </c>
      <c r="E80" s="12" t="str">
        <f>+IFERROR(VLOOKUP(A80,[1]Directorio!$B$1:$Y$1001,5,FALSE),"")</f>
        <v/>
      </c>
      <c r="F80" s="12" t="str">
        <f>+IFERROR(VLOOKUP(A80,[1]Directorio!$B$1:$Y$1001,6,FALSE),"")</f>
        <v/>
      </c>
      <c r="G80" s="12" t="str">
        <f>+IFERROR(VLOOKUP(A80,[1]Directorio!$B$1:$Y$1001,7,FALSE),"")</f>
        <v/>
      </c>
      <c r="H80" s="12" t="str">
        <f>+IFERROR(VLOOKUP(A80,[1]Directorio!$B$1:$Y$1001,8,FALSE),"")</f>
        <v/>
      </c>
      <c r="I80" s="12" t="str">
        <f>+IFERROR(VLOOKUP(A80,[1]Directorio!$B$1:$Y$1001,9,FALSE),"")</f>
        <v/>
      </c>
      <c r="J80" s="12" t="str">
        <f>+IFERROR(VLOOKUP(A80,[1]Directorio!$B$1:$Y$1001,10,FALSE),"")</f>
        <v/>
      </c>
      <c r="K80" s="12" t="str">
        <f>+IFERROR(VLOOKUP(A80,[1]Directorio!$B$1:$Y$1001,11,FALSE),"")</f>
        <v/>
      </c>
      <c r="L80" s="14" t="str">
        <f>+IFERROR(VLOOKUP(A80,[1]Directorio!$B$1:$Y$1001,12,FALSE),"")</f>
        <v/>
      </c>
      <c r="M80" s="12" t="str">
        <f>+IFERROR(VLOOKUP(A80,[1]Directorio!$B$1:$Y$1001,13,FALSE),"")</f>
        <v/>
      </c>
      <c r="N80" s="12" t="str">
        <f>+IFERROR(VLOOKUP(A80,[1]Directorio!$B$1:$Y$1001,14,FALSE),"")</f>
        <v/>
      </c>
      <c r="O80" s="12" t="str">
        <f>+IFERROR(VLOOKUP(A80,[1]Directorio!$B$1:$Y$1001,15,FALSE),"")</f>
        <v/>
      </c>
      <c r="P80" s="12" t="str">
        <f>+IFERROR(VLOOKUP(A80,[1]Directorio!$B$1:$Y$1001,16,FALSE),"")</f>
        <v/>
      </c>
      <c r="Q80" s="12" t="str">
        <f>+IFERROR(VLOOKUP(A80,[1]Directorio!$B$1:$Y$1001,17,FALSE),"")</f>
        <v/>
      </c>
      <c r="R80" s="12" t="str">
        <f>+IFERROR(VLOOKUP(A80,[1]Directorio!$B$1:$Y$1001,18,FALSE),"")</f>
        <v/>
      </c>
      <c r="S80" s="12" t="str">
        <f>+IFERROR(VLOOKUP(A80,[1]Directorio!$B$1:$Y$1001,19,FALSE),"")</f>
        <v/>
      </c>
      <c r="T80" s="12" t="str">
        <f>+IFERROR(VLOOKUP(A80,[1]Directorio!$B$1:$Y$1001,20,FALSE),"")</f>
        <v/>
      </c>
      <c r="U80" s="15" t="str">
        <f>+IFERROR(VLOOKUP(A80,[1]Directorio!$B$1:$Y$1001,21,FALSE),"")</f>
        <v/>
      </c>
      <c r="V80" s="15" t="str">
        <f>+IFERROR(VLOOKUP(A80,[1]Directorio!$B$1:$Y$1001,22,FALSE),"")</f>
        <v/>
      </c>
      <c r="W80" s="16" t="str">
        <f>+IFERROR(VLOOKUP(A80,[1]Directorio!$B$1:$Y$1001,23,FALSE),"")</f>
        <v/>
      </c>
      <c r="X80" s="15" t="str">
        <f>+IFERROR(VLOOKUP(A80,[1]Directorio!$B$1:$Y$1001,24,FALSE),"")</f>
        <v/>
      </c>
      <c r="Y80" s="10"/>
      <c r="Z80" s="10"/>
      <c r="AA80" s="17"/>
      <c r="AB80" s="18"/>
      <c r="AC80" s="10"/>
      <c r="AD80" s="18"/>
      <c r="AE80" s="10"/>
      <c r="AF80" s="18"/>
      <c r="AG80" s="18"/>
      <c r="AH80" s="19"/>
    </row>
    <row r="81" spans="1:34" x14ac:dyDescent="0.25">
      <c r="A81" s="11"/>
      <c r="B81" s="12" t="str">
        <f>+IFERROR(VLOOKUP(A81,[1]Directorio!$B$1:$Y$1001,2,FALSE),"")</f>
        <v/>
      </c>
      <c r="C81" s="13" t="str">
        <f>+IFERROR(VLOOKUP(A81,[1]Directorio!$B$1:$Y$1001,3,FALSE),"")</f>
        <v/>
      </c>
      <c r="D81" s="12" t="str">
        <f>+IFERROR(VLOOKUP(A81,[1]Directorio!$B$1:$Y$1001,4,FALSE),"")</f>
        <v/>
      </c>
      <c r="E81" s="12" t="str">
        <f>+IFERROR(VLOOKUP(A81,[1]Directorio!$B$1:$Y$1001,5,FALSE),"")</f>
        <v/>
      </c>
      <c r="F81" s="12" t="str">
        <f>+IFERROR(VLOOKUP(A81,[1]Directorio!$B$1:$Y$1001,6,FALSE),"")</f>
        <v/>
      </c>
      <c r="G81" s="12" t="str">
        <f>+IFERROR(VLOOKUP(A81,[1]Directorio!$B$1:$Y$1001,7,FALSE),"")</f>
        <v/>
      </c>
      <c r="H81" s="12" t="str">
        <f>+IFERROR(VLOOKUP(A81,[1]Directorio!$B$1:$Y$1001,8,FALSE),"")</f>
        <v/>
      </c>
      <c r="I81" s="12" t="str">
        <f>+IFERROR(VLOOKUP(A81,[1]Directorio!$B$1:$Y$1001,9,FALSE),"")</f>
        <v/>
      </c>
      <c r="J81" s="12" t="str">
        <f>+IFERROR(VLOOKUP(A81,[1]Directorio!$B$1:$Y$1001,10,FALSE),"")</f>
        <v/>
      </c>
      <c r="K81" s="12" t="str">
        <f>+IFERROR(VLOOKUP(A81,[1]Directorio!$B$1:$Y$1001,11,FALSE),"")</f>
        <v/>
      </c>
      <c r="L81" s="14" t="str">
        <f>+IFERROR(VLOOKUP(A81,[1]Directorio!$B$1:$Y$1001,12,FALSE),"")</f>
        <v/>
      </c>
      <c r="M81" s="12" t="str">
        <f>+IFERROR(VLOOKUP(A81,[1]Directorio!$B$1:$Y$1001,13,FALSE),"")</f>
        <v/>
      </c>
      <c r="N81" s="12" t="str">
        <f>+IFERROR(VLOOKUP(A81,[1]Directorio!$B$1:$Y$1001,14,FALSE),"")</f>
        <v/>
      </c>
      <c r="O81" s="12" t="str">
        <f>+IFERROR(VLOOKUP(A81,[1]Directorio!$B$1:$Y$1001,15,FALSE),"")</f>
        <v/>
      </c>
      <c r="P81" s="12" t="str">
        <f>+IFERROR(VLOOKUP(A81,[1]Directorio!$B$1:$Y$1001,16,FALSE),"")</f>
        <v/>
      </c>
      <c r="Q81" s="12" t="str">
        <f>+IFERROR(VLOOKUP(A81,[1]Directorio!$B$1:$Y$1001,17,FALSE),"")</f>
        <v/>
      </c>
      <c r="R81" s="12" t="str">
        <f>+IFERROR(VLOOKUP(A81,[1]Directorio!$B$1:$Y$1001,18,FALSE),"")</f>
        <v/>
      </c>
      <c r="S81" s="12" t="str">
        <f>+IFERROR(VLOOKUP(A81,[1]Directorio!$B$1:$Y$1001,19,FALSE),"")</f>
        <v/>
      </c>
      <c r="T81" s="12" t="str">
        <f>+IFERROR(VLOOKUP(A81,[1]Directorio!$B$1:$Y$1001,20,FALSE),"")</f>
        <v/>
      </c>
      <c r="U81" s="15" t="str">
        <f>+IFERROR(VLOOKUP(A81,[1]Directorio!$B$1:$Y$1001,21,FALSE),"")</f>
        <v/>
      </c>
      <c r="V81" s="15" t="str">
        <f>+IFERROR(VLOOKUP(A81,[1]Directorio!$B$1:$Y$1001,22,FALSE),"")</f>
        <v/>
      </c>
      <c r="W81" s="16" t="str">
        <f>+IFERROR(VLOOKUP(A81,[1]Directorio!$B$1:$Y$1001,23,FALSE),"")</f>
        <v/>
      </c>
      <c r="X81" s="15" t="str">
        <f>+IFERROR(VLOOKUP(A81,[1]Directorio!$B$1:$Y$1001,24,FALSE),"")</f>
        <v/>
      </c>
      <c r="Y81" s="10"/>
      <c r="Z81" s="10"/>
      <c r="AA81" s="17"/>
      <c r="AB81" s="18"/>
      <c r="AC81" s="10"/>
      <c r="AD81" s="18"/>
      <c r="AE81" s="10"/>
      <c r="AF81" s="18"/>
      <c r="AG81" s="18"/>
      <c r="AH81" s="19"/>
    </row>
    <row r="82" spans="1:34" x14ac:dyDescent="0.25">
      <c r="A82" s="11"/>
      <c r="B82" s="12" t="str">
        <f>+IFERROR(VLOOKUP(A82,[1]Directorio!$B$1:$Y$1001,2,FALSE),"")</f>
        <v/>
      </c>
      <c r="C82" s="13" t="str">
        <f>+IFERROR(VLOOKUP(A82,[1]Directorio!$B$1:$Y$1001,3,FALSE),"")</f>
        <v/>
      </c>
      <c r="D82" s="12" t="str">
        <f>+IFERROR(VLOOKUP(A82,[1]Directorio!$B$1:$Y$1001,4,FALSE),"")</f>
        <v/>
      </c>
      <c r="E82" s="12" t="str">
        <f>+IFERROR(VLOOKUP(A82,[1]Directorio!$B$1:$Y$1001,5,FALSE),"")</f>
        <v/>
      </c>
      <c r="F82" s="12" t="str">
        <f>+IFERROR(VLOOKUP(A82,[1]Directorio!$B$1:$Y$1001,6,FALSE),"")</f>
        <v/>
      </c>
      <c r="G82" s="12" t="str">
        <f>+IFERROR(VLOOKUP(A82,[1]Directorio!$B$1:$Y$1001,7,FALSE),"")</f>
        <v/>
      </c>
      <c r="H82" s="12" t="str">
        <f>+IFERROR(VLOOKUP(A82,[1]Directorio!$B$1:$Y$1001,8,FALSE),"")</f>
        <v/>
      </c>
      <c r="I82" s="12" t="str">
        <f>+IFERROR(VLOOKUP(A82,[1]Directorio!$B$1:$Y$1001,9,FALSE),"")</f>
        <v/>
      </c>
      <c r="J82" s="12" t="str">
        <f>+IFERROR(VLOOKUP(A82,[1]Directorio!$B$1:$Y$1001,10,FALSE),"")</f>
        <v/>
      </c>
      <c r="K82" s="12" t="str">
        <f>+IFERROR(VLOOKUP(A82,[1]Directorio!$B$1:$Y$1001,11,FALSE),"")</f>
        <v/>
      </c>
      <c r="L82" s="14" t="str">
        <f>+IFERROR(VLOOKUP(A82,[1]Directorio!$B$1:$Y$1001,12,FALSE),"")</f>
        <v/>
      </c>
      <c r="M82" s="12" t="str">
        <f>+IFERROR(VLOOKUP(A82,[1]Directorio!$B$1:$Y$1001,13,FALSE),"")</f>
        <v/>
      </c>
      <c r="N82" s="12" t="str">
        <f>+IFERROR(VLOOKUP(A82,[1]Directorio!$B$1:$Y$1001,14,FALSE),"")</f>
        <v/>
      </c>
      <c r="O82" s="12" t="str">
        <f>+IFERROR(VLOOKUP(A82,[1]Directorio!$B$1:$Y$1001,15,FALSE),"")</f>
        <v/>
      </c>
      <c r="P82" s="12" t="str">
        <f>+IFERROR(VLOOKUP(A82,[1]Directorio!$B$1:$Y$1001,16,FALSE),"")</f>
        <v/>
      </c>
      <c r="Q82" s="12" t="str">
        <f>+IFERROR(VLOOKUP(A82,[1]Directorio!$B$1:$Y$1001,17,FALSE),"")</f>
        <v/>
      </c>
      <c r="R82" s="12" t="str">
        <f>+IFERROR(VLOOKUP(A82,[1]Directorio!$B$1:$Y$1001,18,FALSE),"")</f>
        <v/>
      </c>
      <c r="S82" s="12" t="str">
        <f>+IFERROR(VLOOKUP(A82,[1]Directorio!$B$1:$Y$1001,19,FALSE),"")</f>
        <v/>
      </c>
      <c r="T82" s="12" t="str">
        <f>+IFERROR(VLOOKUP(A82,[1]Directorio!$B$1:$Y$1001,20,FALSE),"")</f>
        <v/>
      </c>
      <c r="U82" s="15" t="str">
        <f>+IFERROR(VLOOKUP(A82,[1]Directorio!$B$1:$Y$1001,21,FALSE),"")</f>
        <v/>
      </c>
      <c r="V82" s="15" t="str">
        <f>+IFERROR(VLOOKUP(A82,[1]Directorio!$B$1:$Y$1001,22,FALSE),"")</f>
        <v/>
      </c>
      <c r="W82" s="16" t="str">
        <f>+IFERROR(VLOOKUP(A82,[1]Directorio!$B$1:$Y$1001,23,FALSE),"")</f>
        <v/>
      </c>
      <c r="X82" s="15" t="str">
        <f>+IFERROR(VLOOKUP(A82,[1]Directorio!$B$1:$Y$1001,24,FALSE),"")</f>
        <v/>
      </c>
      <c r="Y82" s="10"/>
      <c r="Z82" s="10"/>
      <c r="AA82" s="17"/>
      <c r="AB82" s="18"/>
      <c r="AC82" s="10"/>
      <c r="AD82" s="18"/>
      <c r="AE82" s="10"/>
      <c r="AF82" s="18"/>
      <c r="AG82" s="18"/>
      <c r="AH82" s="19"/>
    </row>
    <row r="83" spans="1:34" x14ac:dyDescent="0.25">
      <c r="A83" s="11"/>
      <c r="B83" s="12" t="str">
        <f>+IFERROR(VLOOKUP(A83,[1]Directorio!$B$1:$Y$1001,2,FALSE),"")</f>
        <v/>
      </c>
      <c r="C83" s="13" t="str">
        <f>+IFERROR(VLOOKUP(A83,[1]Directorio!$B$1:$Y$1001,3,FALSE),"")</f>
        <v/>
      </c>
      <c r="D83" s="12" t="str">
        <f>+IFERROR(VLOOKUP(A83,[1]Directorio!$B$1:$Y$1001,4,FALSE),"")</f>
        <v/>
      </c>
      <c r="E83" s="12" t="str">
        <f>+IFERROR(VLOOKUP(A83,[1]Directorio!$B$1:$Y$1001,5,FALSE),"")</f>
        <v/>
      </c>
      <c r="F83" s="12" t="str">
        <f>+IFERROR(VLOOKUP(A83,[1]Directorio!$B$1:$Y$1001,6,FALSE),"")</f>
        <v/>
      </c>
      <c r="G83" s="12" t="str">
        <f>+IFERROR(VLOOKUP(A83,[1]Directorio!$B$1:$Y$1001,7,FALSE),"")</f>
        <v/>
      </c>
      <c r="H83" s="12" t="str">
        <f>+IFERROR(VLOOKUP(A83,[1]Directorio!$B$1:$Y$1001,8,FALSE),"")</f>
        <v/>
      </c>
      <c r="I83" s="12" t="str">
        <f>+IFERROR(VLOOKUP(A83,[1]Directorio!$B$1:$Y$1001,9,FALSE),"")</f>
        <v/>
      </c>
      <c r="J83" s="12" t="str">
        <f>+IFERROR(VLOOKUP(A83,[1]Directorio!$B$1:$Y$1001,10,FALSE),"")</f>
        <v/>
      </c>
      <c r="K83" s="12" t="str">
        <f>+IFERROR(VLOOKUP(A83,[1]Directorio!$B$1:$Y$1001,11,FALSE),"")</f>
        <v/>
      </c>
      <c r="L83" s="14" t="str">
        <f>+IFERROR(VLOOKUP(A83,[1]Directorio!$B$1:$Y$1001,12,FALSE),"")</f>
        <v/>
      </c>
      <c r="M83" s="12" t="str">
        <f>+IFERROR(VLOOKUP(A83,[1]Directorio!$B$1:$Y$1001,13,FALSE),"")</f>
        <v/>
      </c>
      <c r="N83" s="12" t="str">
        <f>+IFERROR(VLOOKUP(A83,[1]Directorio!$B$1:$Y$1001,14,FALSE),"")</f>
        <v/>
      </c>
      <c r="O83" s="12" t="str">
        <f>+IFERROR(VLOOKUP(A83,[1]Directorio!$B$1:$Y$1001,15,FALSE),"")</f>
        <v/>
      </c>
      <c r="P83" s="12" t="str">
        <f>+IFERROR(VLOOKUP(A83,[1]Directorio!$B$1:$Y$1001,16,FALSE),"")</f>
        <v/>
      </c>
      <c r="Q83" s="12" t="str">
        <f>+IFERROR(VLOOKUP(A83,[1]Directorio!$B$1:$Y$1001,17,FALSE),"")</f>
        <v/>
      </c>
      <c r="R83" s="12" t="str">
        <f>+IFERROR(VLOOKUP(A83,[1]Directorio!$B$1:$Y$1001,18,FALSE),"")</f>
        <v/>
      </c>
      <c r="S83" s="12" t="str">
        <f>+IFERROR(VLOOKUP(A83,[1]Directorio!$B$1:$Y$1001,19,FALSE),"")</f>
        <v/>
      </c>
      <c r="T83" s="12" t="str">
        <f>+IFERROR(VLOOKUP(A83,[1]Directorio!$B$1:$Y$1001,20,FALSE),"")</f>
        <v/>
      </c>
      <c r="U83" s="15" t="str">
        <f>+IFERROR(VLOOKUP(A83,[1]Directorio!$B$1:$Y$1001,21,FALSE),"")</f>
        <v/>
      </c>
      <c r="V83" s="15" t="str">
        <f>+IFERROR(VLOOKUP(A83,[1]Directorio!$B$1:$Y$1001,22,FALSE),"")</f>
        <v/>
      </c>
      <c r="W83" s="16" t="str">
        <f>+IFERROR(VLOOKUP(A83,[1]Directorio!$B$1:$Y$1001,23,FALSE),"")</f>
        <v/>
      </c>
      <c r="X83" s="15" t="str">
        <f>+IFERROR(VLOOKUP(A83,[1]Directorio!$B$1:$Y$1001,24,FALSE),"")</f>
        <v/>
      </c>
      <c r="Y83" s="10"/>
      <c r="Z83" s="10"/>
      <c r="AA83" s="17"/>
      <c r="AB83" s="18"/>
      <c r="AC83" s="10"/>
      <c r="AD83" s="18"/>
      <c r="AE83" s="10"/>
      <c r="AF83" s="18"/>
      <c r="AG83" s="18"/>
      <c r="AH83" s="19"/>
    </row>
    <row r="84" spans="1:34" x14ac:dyDescent="0.25">
      <c r="A84" s="11"/>
      <c r="B84" s="12" t="str">
        <f>+IFERROR(VLOOKUP(A84,[1]Directorio!$B$1:$Y$1001,2,FALSE),"")</f>
        <v/>
      </c>
      <c r="C84" s="13" t="str">
        <f>+IFERROR(VLOOKUP(A84,[1]Directorio!$B$1:$Y$1001,3,FALSE),"")</f>
        <v/>
      </c>
      <c r="D84" s="12" t="str">
        <f>+IFERROR(VLOOKUP(A84,[1]Directorio!$B$1:$Y$1001,4,FALSE),"")</f>
        <v/>
      </c>
      <c r="E84" s="12" t="str">
        <f>+IFERROR(VLOOKUP(A84,[1]Directorio!$B$1:$Y$1001,5,FALSE),"")</f>
        <v/>
      </c>
      <c r="F84" s="12" t="str">
        <f>+IFERROR(VLOOKUP(A84,[1]Directorio!$B$1:$Y$1001,6,FALSE),"")</f>
        <v/>
      </c>
      <c r="G84" s="12" t="str">
        <f>+IFERROR(VLOOKUP(A84,[1]Directorio!$B$1:$Y$1001,7,FALSE),"")</f>
        <v/>
      </c>
      <c r="H84" s="12" t="str">
        <f>+IFERROR(VLOOKUP(A84,[1]Directorio!$B$1:$Y$1001,8,FALSE),"")</f>
        <v/>
      </c>
      <c r="I84" s="12" t="str">
        <f>+IFERROR(VLOOKUP(A84,[1]Directorio!$B$1:$Y$1001,9,FALSE),"")</f>
        <v/>
      </c>
      <c r="J84" s="12" t="str">
        <f>+IFERROR(VLOOKUP(A84,[1]Directorio!$B$1:$Y$1001,10,FALSE),"")</f>
        <v/>
      </c>
      <c r="K84" s="12" t="str">
        <f>+IFERROR(VLOOKUP(A84,[1]Directorio!$B$1:$Y$1001,11,FALSE),"")</f>
        <v/>
      </c>
      <c r="L84" s="14" t="str">
        <f>+IFERROR(VLOOKUP(A84,[1]Directorio!$B$1:$Y$1001,12,FALSE),"")</f>
        <v/>
      </c>
      <c r="M84" s="12" t="str">
        <f>+IFERROR(VLOOKUP(A84,[1]Directorio!$B$1:$Y$1001,13,FALSE),"")</f>
        <v/>
      </c>
      <c r="N84" s="12" t="str">
        <f>+IFERROR(VLOOKUP(A84,[1]Directorio!$B$1:$Y$1001,14,FALSE),"")</f>
        <v/>
      </c>
      <c r="O84" s="12" t="str">
        <f>+IFERROR(VLOOKUP(A84,[1]Directorio!$B$1:$Y$1001,15,FALSE),"")</f>
        <v/>
      </c>
      <c r="P84" s="12" t="str">
        <f>+IFERROR(VLOOKUP(A84,[1]Directorio!$B$1:$Y$1001,16,FALSE),"")</f>
        <v/>
      </c>
      <c r="Q84" s="12" t="str">
        <f>+IFERROR(VLOOKUP(A84,[1]Directorio!$B$1:$Y$1001,17,FALSE),"")</f>
        <v/>
      </c>
      <c r="R84" s="12" t="str">
        <f>+IFERROR(VLOOKUP(A84,[1]Directorio!$B$1:$Y$1001,18,FALSE),"")</f>
        <v/>
      </c>
      <c r="S84" s="12" t="str">
        <f>+IFERROR(VLOOKUP(A84,[1]Directorio!$B$1:$Y$1001,19,FALSE),"")</f>
        <v/>
      </c>
      <c r="T84" s="12" t="str">
        <f>+IFERROR(VLOOKUP(A84,[1]Directorio!$B$1:$Y$1001,20,FALSE),"")</f>
        <v/>
      </c>
      <c r="U84" s="15" t="str">
        <f>+IFERROR(VLOOKUP(A84,[1]Directorio!$B$1:$Y$1001,21,FALSE),"")</f>
        <v/>
      </c>
      <c r="V84" s="15" t="str">
        <f>+IFERROR(VLOOKUP(A84,[1]Directorio!$B$1:$Y$1001,22,FALSE),"")</f>
        <v/>
      </c>
      <c r="W84" s="16" t="str">
        <f>+IFERROR(VLOOKUP(A84,[1]Directorio!$B$1:$Y$1001,23,FALSE),"")</f>
        <v/>
      </c>
      <c r="X84" s="15" t="str">
        <f>+IFERROR(VLOOKUP(A84,[1]Directorio!$B$1:$Y$1001,24,FALSE),"")</f>
        <v/>
      </c>
      <c r="Y84" s="10"/>
      <c r="Z84" s="10"/>
      <c r="AA84" s="17"/>
      <c r="AB84" s="18"/>
      <c r="AC84" s="10"/>
      <c r="AD84" s="18"/>
      <c r="AE84" s="10"/>
      <c r="AF84" s="18"/>
      <c r="AG84" s="18"/>
      <c r="AH84" s="19"/>
    </row>
    <row r="85" spans="1:34" x14ac:dyDescent="0.25">
      <c r="A85" s="11"/>
      <c r="B85" s="12" t="str">
        <f>+IFERROR(VLOOKUP(A85,[1]Directorio!$B$1:$Y$1001,2,FALSE),"")</f>
        <v/>
      </c>
      <c r="C85" s="13" t="str">
        <f>+IFERROR(VLOOKUP(A85,[1]Directorio!$B$1:$Y$1001,3,FALSE),"")</f>
        <v/>
      </c>
      <c r="D85" s="12" t="str">
        <f>+IFERROR(VLOOKUP(A85,[1]Directorio!$B$1:$Y$1001,4,FALSE),"")</f>
        <v/>
      </c>
      <c r="E85" s="12" t="str">
        <f>+IFERROR(VLOOKUP(A85,[1]Directorio!$B$1:$Y$1001,5,FALSE),"")</f>
        <v/>
      </c>
      <c r="F85" s="12" t="str">
        <f>+IFERROR(VLOOKUP(A85,[1]Directorio!$B$1:$Y$1001,6,FALSE),"")</f>
        <v/>
      </c>
      <c r="G85" s="12" t="str">
        <f>+IFERROR(VLOOKUP(A85,[1]Directorio!$B$1:$Y$1001,7,FALSE),"")</f>
        <v/>
      </c>
      <c r="H85" s="12" t="str">
        <f>+IFERROR(VLOOKUP(A85,[1]Directorio!$B$1:$Y$1001,8,FALSE),"")</f>
        <v/>
      </c>
      <c r="I85" s="12" t="str">
        <f>+IFERROR(VLOOKUP(A85,[1]Directorio!$B$1:$Y$1001,9,FALSE),"")</f>
        <v/>
      </c>
      <c r="J85" s="12" t="str">
        <f>+IFERROR(VLOOKUP(A85,[1]Directorio!$B$1:$Y$1001,10,FALSE),"")</f>
        <v/>
      </c>
      <c r="K85" s="12" t="str">
        <f>+IFERROR(VLOOKUP(A85,[1]Directorio!$B$1:$Y$1001,11,FALSE),"")</f>
        <v/>
      </c>
      <c r="L85" s="14" t="str">
        <f>+IFERROR(VLOOKUP(A85,[1]Directorio!$B$1:$Y$1001,12,FALSE),"")</f>
        <v/>
      </c>
      <c r="M85" s="12" t="str">
        <f>+IFERROR(VLOOKUP(A85,[1]Directorio!$B$1:$Y$1001,13,FALSE),"")</f>
        <v/>
      </c>
      <c r="N85" s="12" t="str">
        <f>+IFERROR(VLOOKUP(A85,[1]Directorio!$B$1:$Y$1001,14,FALSE),"")</f>
        <v/>
      </c>
      <c r="O85" s="12" t="str">
        <f>+IFERROR(VLOOKUP(A85,[1]Directorio!$B$1:$Y$1001,15,FALSE),"")</f>
        <v/>
      </c>
      <c r="P85" s="12" t="str">
        <f>+IFERROR(VLOOKUP(A85,[1]Directorio!$B$1:$Y$1001,16,FALSE),"")</f>
        <v/>
      </c>
      <c r="Q85" s="12" t="str">
        <f>+IFERROR(VLOOKUP(A85,[1]Directorio!$B$1:$Y$1001,17,FALSE),"")</f>
        <v/>
      </c>
      <c r="R85" s="12" t="str">
        <f>+IFERROR(VLOOKUP(A85,[1]Directorio!$B$1:$Y$1001,18,FALSE),"")</f>
        <v/>
      </c>
      <c r="S85" s="12" t="str">
        <f>+IFERROR(VLOOKUP(A85,[1]Directorio!$B$1:$Y$1001,19,FALSE),"")</f>
        <v/>
      </c>
      <c r="T85" s="12" t="str">
        <f>+IFERROR(VLOOKUP(A85,[1]Directorio!$B$1:$Y$1001,20,FALSE),"")</f>
        <v/>
      </c>
      <c r="U85" s="15" t="str">
        <f>+IFERROR(VLOOKUP(A85,[1]Directorio!$B$1:$Y$1001,21,FALSE),"")</f>
        <v/>
      </c>
      <c r="V85" s="15" t="str">
        <f>+IFERROR(VLOOKUP(A85,[1]Directorio!$B$1:$Y$1001,22,FALSE),"")</f>
        <v/>
      </c>
      <c r="W85" s="16" t="str">
        <f>+IFERROR(VLOOKUP(A85,[1]Directorio!$B$1:$Y$1001,23,FALSE),"")</f>
        <v/>
      </c>
      <c r="X85" s="15" t="str">
        <f>+IFERROR(VLOOKUP(A85,[1]Directorio!$B$1:$Y$1001,24,FALSE),"")</f>
        <v/>
      </c>
      <c r="Y85" s="10"/>
      <c r="Z85" s="10"/>
      <c r="AA85" s="17"/>
      <c r="AB85" s="18"/>
      <c r="AC85" s="10"/>
      <c r="AD85" s="18"/>
      <c r="AE85" s="10"/>
      <c r="AF85" s="18"/>
      <c r="AG85" s="18"/>
      <c r="AH85" s="19"/>
    </row>
    <row r="86" spans="1:34" x14ac:dyDescent="0.25">
      <c r="A86" s="11"/>
      <c r="B86" s="12" t="str">
        <f>+IFERROR(VLOOKUP(A86,[1]Directorio!$B$1:$Y$1001,2,FALSE),"")</f>
        <v/>
      </c>
      <c r="C86" s="13" t="str">
        <f>+IFERROR(VLOOKUP(A86,[1]Directorio!$B$1:$Y$1001,3,FALSE),"")</f>
        <v/>
      </c>
      <c r="D86" s="12" t="str">
        <f>+IFERROR(VLOOKUP(A86,[1]Directorio!$B$1:$Y$1001,4,FALSE),"")</f>
        <v/>
      </c>
      <c r="E86" s="12" t="str">
        <f>+IFERROR(VLOOKUP(A86,[1]Directorio!$B$1:$Y$1001,5,FALSE),"")</f>
        <v/>
      </c>
      <c r="F86" s="12" t="str">
        <f>+IFERROR(VLOOKUP(A86,[1]Directorio!$B$1:$Y$1001,6,FALSE),"")</f>
        <v/>
      </c>
      <c r="G86" s="12" t="str">
        <f>+IFERROR(VLOOKUP(A86,[1]Directorio!$B$1:$Y$1001,7,FALSE),"")</f>
        <v/>
      </c>
      <c r="H86" s="12" t="str">
        <f>+IFERROR(VLOOKUP(A86,[1]Directorio!$B$1:$Y$1001,8,FALSE),"")</f>
        <v/>
      </c>
      <c r="I86" s="12" t="str">
        <f>+IFERROR(VLOOKUP(A86,[1]Directorio!$B$1:$Y$1001,9,FALSE),"")</f>
        <v/>
      </c>
      <c r="J86" s="12" t="str">
        <f>+IFERROR(VLOOKUP(A86,[1]Directorio!$B$1:$Y$1001,10,FALSE),"")</f>
        <v/>
      </c>
      <c r="K86" s="12" t="str">
        <f>+IFERROR(VLOOKUP(A86,[1]Directorio!$B$1:$Y$1001,11,FALSE),"")</f>
        <v/>
      </c>
      <c r="L86" s="14" t="str">
        <f>+IFERROR(VLOOKUP(A86,[1]Directorio!$B$1:$Y$1001,12,FALSE),"")</f>
        <v/>
      </c>
      <c r="M86" s="12" t="str">
        <f>+IFERROR(VLOOKUP(A86,[1]Directorio!$B$1:$Y$1001,13,FALSE),"")</f>
        <v/>
      </c>
      <c r="N86" s="12" t="str">
        <f>+IFERROR(VLOOKUP(A86,[1]Directorio!$B$1:$Y$1001,14,FALSE),"")</f>
        <v/>
      </c>
      <c r="O86" s="12" t="str">
        <f>+IFERROR(VLOOKUP(A86,[1]Directorio!$B$1:$Y$1001,15,FALSE),"")</f>
        <v/>
      </c>
      <c r="P86" s="12" t="str">
        <f>+IFERROR(VLOOKUP(A86,[1]Directorio!$B$1:$Y$1001,16,FALSE),"")</f>
        <v/>
      </c>
      <c r="Q86" s="12" t="str">
        <f>+IFERROR(VLOOKUP(A86,[1]Directorio!$B$1:$Y$1001,17,FALSE),"")</f>
        <v/>
      </c>
      <c r="R86" s="12" t="str">
        <f>+IFERROR(VLOOKUP(A86,[1]Directorio!$B$1:$Y$1001,18,FALSE),"")</f>
        <v/>
      </c>
      <c r="S86" s="12" t="str">
        <f>+IFERROR(VLOOKUP(A86,[1]Directorio!$B$1:$Y$1001,19,FALSE),"")</f>
        <v/>
      </c>
      <c r="T86" s="12" t="str">
        <f>+IFERROR(VLOOKUP(A86,[1]Directorio!$B$1:$Y$1001,20,FALSE),"")</f>
        <v/>
      </c>
      <c r="U86" s="15" t="str">
        <f>+IFERROR(VLOOKUP(A86,[1]Directorio!$B$1:$Y$1001,21,FALSE),"")</f>
        <v/>
      </c>
      <c r="V86" s="15" t="str">
        <f>+IFERROR(VLOOKUP(A86,[1]Directorio!$B$1:$Y$1001,22,FALSE),"")</f>
        <v/>
      </c>
      <c r="W86" s="16" t="str">
        <f>+IFERROR(VLOOKUP(A86,[1]Directorio!$B$1:$Y$1001,23,FALSE),"")</f>
        <v/>
      </c>
      <c r="X86" s="15" t="str">
        <f>+IFERROR(VLOOKUP(A86,[1]Directorio!$B$1:$Y$1001,24,FALSE),"")</f>
        <v/>
      </c>
      <c r="Y86" s="10"/>
      <c r="Z86" s="10"/>
      <c r="AA86" s="17"/>
      <c r="AB86" s="18"/>
      <c r="AC86" s="10"/>
      <c r="AD86" s="18"/>
      <c r="AE86" s="10"/>
      <c r="AF86" s="18"/>
      <c r="AG86" s="18"/>
      <c r="AH86" s="19"/>
    </row>
    <row r="87" spans="1:34" x14ac:dyDescent="0.25">
      <c r="A87" s="11"/>
      <c r="B87" s="12" t="str">
        <f>+IFERROR(VLOOKUP(A87,[1]Directorio!$B$1:$Y$1001,2,FALSE),"")</f>
        <v/>
      </c>
      <c r="C87" s="13" t="str">
        <f>+IFERROR(VLOOKUP(A87,[1]Directorio!$B$1:$Y$1001,3,FALSE),"")</f>
        <v/>
      </c>
      <c r="D87" s="12" t="str">
        <f>+IFERROR(VLOOKUP(A87,[1]Directorio!$B$1:$Y$1001,4,FALSE),"")</f>
        <v/>
      </c>
      <c r="E87" s="12" t="str">
        <f>+IFERROR(VLOOKUP(A87,[1]Directorio!$B$1:$Y$1001,5,FALSE),"")</f>
        <v/>
      </c>
      <c r="F87" s="12" t="str">
        <f>+IFERROR(VLOOKUP(A87,[1]Directorio!$B$1:$Y$1001,6,FALSE),"")</f>
        <v/>
      </c>
      <c r="G87" s="12" t="str">
        <f>+IFERROR(VLOOKUP(A87,[1]Directorio!$B$1:$Y$1001,7,FALSE),"")</f>
        <v/>
      </c>
      <c r="H87" s="12" t="str">
        <f>+IFERROR(VLOOKUP(A87,[1]Directorio!$B$1:$Y$1001,8,FALSE),"")</f>
        <v/>
      </c>
      <c r="I87" s="12" t="str">
        <f>+IFERROR(VLOOKUP(A87,[1]Directorio!$B$1:$Y$1001,9,FALSE),"")</f>
        <v/>
      </c>
      <c r="J87" s="12" t="str">
        <f>+IFERROR(VLOOKUP(A87,[1]Directorio!$B$1:$Y$1001,10,FALSE),"")</f>
        <v/>
      </c>
      <c r="K87" s="12" t="str">
        <f>+IFERROR(VLOOKUP(A87,[1]Directorio!$B$1:$Y$1001,11,FALSE),"")</f>
        <v/>
      </c>
      <c r="L87" s="14" t="str">
        <f>+IFERROR(VLOOKUP(A87,[1]Directorio!$B$1:$Y$1001,12,FALSE),"")</f>
        <v/>
      </c>
      <c r="M87" s="12" t="str">
        <f>+IFERROR(VLOOKUP(A87,[1]Directorio!$B$1:$Y$1001,13,FALSE),"")</f>
        <v/>
      </c>
      <c r="N87" s="12" t="str">
        <f>+IFERROR(VLOOKUP(A87,[1]Directorio!$B$1:$Y$1001,14,FALSE),"")</f>
        <v/>
      </c>
      <c r="O87" s="12" t="str">
        <f>+IFERROR(VLOOKUP(A87,[1]Directorio!$B$1:$Y$1001,15,FALSE),"")</f>
        <v/>
      </c>
      <c r="P87" s="12" t="str">
        <f>+IFERROR(VLOOKUP(A87,[1]Directorio!$B$1:$Y$1001,16,FALSE),"")</f>
        <v/>
      </c>
      <c r="Q87" s="12" t="str">
        <f>+IFERROR(VLOOKUP(A87,[1]Directorio!$B$1:$Y$1001,17,FALSE),"")</f>
        <v/>
      </c>
      <c r="R87" s="12" t="str">
        <f>+IFERROR(VLOOKUP(A87,[1]Directorio!$B$1:$Y$1001,18,FALSE),"")</f>
        <v/>
      </c>
      <c r="S87" s="12" t="str">
        <f>+IFERROR(VLOOKUP(A87,[1]Directorio!$B$1:$Y$1001,19,FALSE),"")</f>
        <v/>
      </c>
      <c r="T87" s="12" t="str">
        <f>+IFERROR(VLOOKUP(A87,[1]Directorio!$B$1:$Y$1001,20,FALSE),"")</f>
        <v/>
      </c>
      <c r="U87" s="15" t="str">
        <f>+IFERROR(VLOOKUP(A87,[1]Directorio!$B$1:$Y$1001,21,FALSE),"")</f>
        <v/>
      </c>
      <c r="V87" s="15" t="str">
        <f>+IFERROR(VLOOKUP(A87,[1]Directorio!$B$1:$Y$1001,22,FALSE),"")</f>
        <v/>
      </c>
      <c r="W87" s="16" t="str">
        <f>+IFERROR(VLOOKUP(A87,[1]Directorio!$B$1:$Y$1001,23,FALSE),"")</f>
        <v/>
      </c>
      <c r="X87" s="15" t="str">
        <f>+IFERROR(VLOOKUP(A87,[1]Directorio!$B$1:$Y$1001,24,FALSE),"")</f>
        <v/>
      </c>
      <c r="Y87" s="10"/>
      <c r="Z87" s="10"/>
      <c r="AA87" s="17"/>
      <c r="AB87" s="18"/>
      <c r="AC87" s="10"/>
      <c r="AD87" s="18"/>
      <c r="AE87" s="10"/>
      <c r="AF87" s="18"/>
      <c r="AG87" s="18"/>
      <c r="AH87" s="19"/>
    </row>
    <row r="88" spans="1:34" x14ac:dyDescent="0.25">
      <c r="A88" s="11"/>
      <c r="B88" s="12" t="str">
        <f>+IFERROR(VLOOKUP(A88,[1]Directorio!$B$1:$Y$1001,2,FALSE),"")</f>
        <v/>
      </c>
      <c r="C88" s="13" t="str">
        <f>+IFERROR(VLOOKUP(A88,[1]Directorio!$B$1:$Y$1001,3,FALSE),"")</f>
        <v/>
      </c>
      <c r="D88" s="12" t="str">
        <f>+IFERROR(VLOOKUP(A88,[1]Directorio!$B$1:$Y$1001,4,FALSE),"")</f>
        <v/>
      </c>
      <c r="E88" s="12" t="str">
        <f>+IFERROR(VLOOKUP(A88,[1]Directorio!$B$1:$Y$1001,5,FALSE),"")</f>
        <v/>
      </c>
      <c r="F88" s="12" t="str">
        <f>+IFERROR(VLOOKUP(A88,[1]Directorio!$B$1:$Y$1001,6,FALSE),"")</f>
        <v/>
      </c>
      <c r="G88" s="12" t="str">
        <f>+IFERROR(VLOOKUP(A88,[1]Directorio!$B$1:$Y$1001,7,FALSE),"")</f>
        <v/>
      </c>
      <c r="H88" s="12" t="str">
        <f>+IFERROR(VLOOKUP(A88,[1]Directorio!$B$1:$Y$1001,8,FALSE),"")</f>
        <v/>
      </c>
      <c r="I88" s="12" t="str">
        <f>+IFERROR(VLOOKUP(A88,[1]Directorio!$B$1:$Y$1001,9,FALSE),"")</f>
        <v/>
      </c>
      <c r="J88" s="12" t="str">
        <f>+IFERROR(VLOOKUP(A88,[1]Directorio!$B$1:$Y$1001,10,FALSE),"")</f>
        <v/>
      </c>
      <c r="K88" s="12" t="str">
        <f>+IFERROR(VLOOKUP(A88,[1]Directorio!$B$1:$Y$1001,11,FALSE),"")</f>
        <v/>
      </c>
      <c r="L88" s="14" t="str">
        <f>+IFERROR(VLOOKUP(A88,[1]Directorio!$B$1:$Y$1001,12,FALSE),"")</f>
        <v/>
      </c>
      <c r="M88" s="12" t="str">
        <f>+IFERROR(VLOOKUP(A88,[1]Directorio!$B$1:$Y$1001,13,FALSE),"")</f>
        <v/>
      </c>
      <c r="N88" s="12" t="str">
        <f>+IFERROR(VLOOKUP(A88,[1]Directorio!$B$1:$Y$1001,14,FALSE),"")</f>
        <v/>
      </c>
      <c r="O88" s="12" t="str">
        <f>+IFERROR(VLOOKUP(A88,[1]Directorio!$B$1:$Y$1001,15,FALSE),"")</f>
        <v/>
      </c>
      <c r="P88" s="12" t="str">
        <f>+IFERROR(VLOOKUP(A88,[1]Directorio!$B$1:$Y$1001,16,FALSE),"")</f>
        <v/>
      </c>
      <c r="Q88" s="12" t="str">
        <f>+IFERROR(VLOOKUP(A88,[1]Directorio!$B$1:$Y$1001,17,FALSE),"")</f>
        <v/>
      </c>
      <c r="R88" s="12" t="str">
        <f>+IFERROR(VLOOKUP(A88,[1]Directorio!$B$1:$Y$1001,18,FALSE),"")</f>
        <v/>
      </c>
      <c r="S88" s="12" t="str">
        <f>+IFERROR(VLOOKUP(A88,[1]Directorio!$B$1:$Y$1001,19,FALSE),"")</f>
        <v/>
      </c>
      <c r="T88" s="12" t="str">
        <f>+IFERROR(VLOOKUP(A88,[1]Directorio!$B$1:$Y$1001,20,FALSE),"")</f>
        <v/>
      </c>
      <c r="U88" s="15" t="str">
        <f>+IFERROR(VLOOKUP(A88,[1]Directorio!$B$1:$Y$1001,21,FALSE),"")</f>
        <v/>
      </c>
      <c r="V88" s="15" t="str">
        <f>+IFERROR(VLOOKUP(A88,[1]Directorio!$B$1:$Y$1001,22,FALSE),"")</f>
        <v/>
      </c>
      <c r="W88" s="16" t="str">
        <f>+IFERROR(VLOOKUP(A88,[1]Directorio!$B$1:$Y$1001,23,FALSE),"")</f>
        <v/>
      </c>
      <c r="X88" s="15" t="str">
        <f>+IFERROR(VLOOKUP(A88,[1]Directorio!$B$1:$Y$1001,24,FALSE),"")</f>
        <v/>
      </c>
      <c r="Y88" s="10"/>
      <c r="Z88" s="10"/>
      <c r="AA88" s="17"/>
      <c r="AB88" s="18"/>
      <c r="AC88" s="10"/>
      <c r="AD88" s="18"/>
      <c r="AE88" s="10"/>
      <c r="AF88" s="18"/>
      <c r="AG88" s="18"/>
      <c r="AH88" s="19"/>
    </row>
    <row r="89" spans="1:34" x14ac:dyDescent="0.25">
      <c r="A89" s="11"/>
      <c r="B89" s="12" t="str">
        <f>+IFERROR(VLOOKUP(A89,[1]Directorio!$B$1:$Y$1001,2,FALSE),"")</f>
        <v/>
      </c>
      <c r="C89" s="13" t="str">
        <f>+IFERROR(VLOOKUP(A89,[1]Directorio!$B$1:$Y$1001,3,FALSE),"")</f>
        <v/>
      </c>
      <c r="D89" s="12" t="str">
        <f>+IFERROR(VLOOKUP(A89,[1]Directorio!$B$1:$Y$1001,4,FALSE),"")</f>
        <v/>
      </c>
      <c r="E89" s="12" t="str">
        <f>+IFERROR(VLOOKUP(A89,[1]Directorio!$B$1:$Y$1001,5,FALSE),"")</f>
        <v/>
      </c>
      <c r="F89" s="12" t="str">
        <f>+IFERROR(VLOOKUP(A89,[1]Directorio!$B$1:$Y$1001,6,FALSE),"")</f>
        <v/>
      </c>
      <c r="G89" s="12" t="str">
        <f>+IFERROR(VLOOKUP(A89,[1]Directorio!$B$1:$Y$1001,7,FALSE),"")</f>
        <v/>
      </c>
      <c r="H89" s="12" t="str">
        <f>+IFERROR(VLOOKUP(A89,[1]Directorio!$B$1:$Y$1001,8,FALSE),"")</f>
        <v/>
      </c>
      <c r="I89" s="12" t="str">
        <f>+IFERROR(VLOOKUP(A89,[1]Directorio!$B$1:$Y$1001,9,FALSE),"")</f>
        <v/>
      </c>
      <c r="J89" s="12" t="str">
        <f>+IFERROR(VLOOKUP(A89,[1]Directorio!$B$1:$Y$1001,10,FALSE),"")</f>
        <v/>
      </c>
      <c r="K89" s="12" t="str">
        <f>+IFERROR(VLOOKUP(A89,[1]Directorio!$B$1:$Y$1001,11,FALSE),"")</f>
        <v/>
      </c>
      <c r="L89" s="14" t="str">
        <f>+IFERROR(VLOOKUP(A89,[1]Directorio!$B$1:$Y$1001,12,FALSE),"")</f>
        <v/>
      </c>
      <c r="M89" s="12" t="str">
        <f>+IFERROR(VLOOKUP(A89,[1]Directorio!$B$1:$Y$1001,13,FALSE),"")</f>
        <v/>
      </c>
      <c r="N89" s="12" t="str">
        <f>+IFERROR(VLOOKUP(A89,[1]Directorio!$B$1:$Y$1001,14,FALSE),"")</f>
        <v/>
      </c>
      <c r="O89" s="12" t="str">
        <f>+IFERROR(VLOOKUP(A89,[1]Directorio!$B$1:$Y$1001,15,FALSE),"")</f>
        <v/>
      </c>
      <c r="P89" s="12" t="str">
        <f>+IFERROR(VLOOKUP(A89,[1]Directorio!$B$1:$Y$1001,16,FALSE),"")</f>
        <v/>
      </c>
      <c r="Q89" s="12" t="str">
        <f>+IFERROR(VLOOKUP(A89,[1]Directorio!$B$1:$Y$1001,17,FALSE),"")</f>
        <v/>
      </c>
      <c r="R89" s="12" t="str">
        <f>+IFERROR(VLOOKUP(A89,[1]Directorio!$B$1:$Y$1001,18,FALSE),"")</f>
        <v/>
      </c>
      <c r="S89" s="12" t="str">
        <f>+IFERROR(VLOOKUP(A89,[1]Directorio!$B$1:$Y$1001,19,FALSE),"")</f>
        <v/>
      </c>
      <c r="T89" s="12" t="str">
        <f>+IFERROR(VLOOKUP(A89,[1]Directorio!$B$1:$Y$1001,20,FALSE),"")</f>
        <v/>
      </c>
      <c r="U89" s="15" t="str">
        <f>+IFERROR(VLOOKUP(A89,[1]Directorio!$B$1:$Y$1001,21,FALSE),"")</f>
        <v/>
      </c>
      <c r="V89" s="15" t="str">
        <f>+IFERROR(VLOOKUP(A89,[1]Directorio!$B$1:$Y$1001,22,FALSE),"")</f>
        <v/>
      </c>
      <c r="W89" s="16" t="str">
        <f>+IFERROR(VLOOKUP(A89,[1]Directorio!$B$1:$Y$1001,23,FALSE),"")</f>
        <v/>
      </c>
      <c r="X89" s="15" t="str">
        <f>+IFERROR(VLOOKUP(A89,[1]Directorio!$B$1:$Y$1001,24,FALSE),"")</f>
        <v/>
      </c>
      <c r="Y89" s="10"/>
      <c r="Z89" s="10"/>
      <c r="AA89" s="17"/>
      <c r="AB89" s="18"/>
      <c r="AC89" s="10"/>
      <c r="AD89" s="18"/>
      <c r="AE89" s="10"/>
      <c r="AF89" s="18"/>
      <c r="AG89" s="18"/>
      <c r="AH89" s="19"/>
    </row>
    <row r="90" spans="1:34" x14ac:dyDescent="0.25">
      <c r="A90" s="11"/>
      <c r="B90" s="12" t="str">
        <f>+IFERROR(VLOOKUP(A90,[1]Directorio!$B$1:$Y$1001,2,FALSE),"")</f>
        <v/>
      </c>
      <c r="C90" s="13" t="str">
        <f>+IFERROR(VLOOKUP(A90,[1]Directorio!$B$1:$Y$1001,3,FALSE),"")</f>
        <v/>
      </c>
      <c r="D90" s="12" t="str">
        <f>+IFERROR(VLOOKUP(A90,[1]Directorio!$B$1:$Y$1001,4,FALSE),"")</f>
        <v/>
      </c>
      <c r="E90" s="12" t="str">
        <f>+IFERROR(VLOOKUP(A90,[1]Directorio!$B$1:$Y$1001,5,FALSE),"")</f>
        <v/>
      </c>
      <c r="F90" s="12" t="str">
        <f>+IFERROR(VLOOKUP(A90,[1]Directorio!$B$1:$Y$1001,6,FALSE),"")</f>
        <v/>
      </c>
      <c r="G90" s="12" t="str">
        <f>+IFERROR(VLOOKUP(A90,[1]Directorio!$B$1:$Y$1001,7,FALSE),"")</f>
        <v/>
      </c>
      <c r="H90" s="12" t="str">
        <f>+IFERROR(VLOOKUP(A90,[1]Directorio!$B$1:$Y$1001,8,FALSE),"")</f>
        <v/>
      </c>
      <c r="I90" s="12" t="str">
        <f>+IFERROR(VLOOKUP(A90,[1]Directorio!$B$1:$Y$1001,9,FALSE),"")</f>
        <v/>
      </c>
      <c r="J90" s="12" t="str">
        <f>+IFERROR(VLOOKUP(A90,[1]Directorio!$B$1:$Y$1001,10,FALSE),"")</f>
        <v/>
      </c>
      <c r="K90" s="12" t="str">
        <f>+IFERROR(VLOOKUP(A90,[1]Directorio!$B$1:$Y$1001,11,FALSE),"")</f>
        <v/>
      </c>
      <c r="L90" s="14" t="str">
        <f>+IFERROR(VLOOKUP(A90,[1]Directorio!$B$1:$Y$1001,12,FALSE),"")</f>
        <v/>
      </c>
      <c r="M90" s="12" t="str">
        <f>+IFERROR(VLOOKUP(A90,[1]Directorio!$B$1:$Y$1001,13,FALSE),"")</f>
        <v/>
      </c>
      <c r="N90" s="12" t="str">
        <f>+IFERROR(VLOOKUP(A90,[1]Directorio!$B$1:$Y$1001,14,FALSE),"")</f>
        <v/>
      </c>
      <c r="O90" s="12" t="str">
        <f>+IFERROR(VLOOKUP(A90,[1]Directorio!$B$1:$Y$1001,15,FALSE),"")</f>
        <v/>
      </c>
      <c r="P90" s="12" t="str">
        <f>+IFERROR(VLOOKUP(A90,[1]Directorio!$B$1:$Y$1001,16,FALSE),"")</f>
        <v/>
      </c>
      <c r="Q90" s="12" t="str">
        <f>+IFERROR(VLOOKUP(A90,[1]Directorio!$B$1:$Y$1001,17,FALSE),"")</f>
        <v/>
      </c>
      <c r="R90" s="12" t="str">
        <f>+IFERROR(VLOOKUP(A90,[1]Directorio!$B$1:$Y$1001,18,FALSE),"")</f>
        <v/>
      </c>
      <c r="S90" s="12" t="str">
        <f>+IFERROR(VLOOKUP(A90,[1]Directorio!$B$1:$Y$1001,19,FALSE),"")</f>
        <v/>
      </c>
      <c r="T90" s="12" t="str">
        <f>+IFERROR(VLOOKUP(A90,[1]Directorio!$B$1:$Y$1001,20,FALSE),"")</f>
        <v/>
      </c>
      <c r="U90" s="15" t="str">
        <f>+IFERROR(VLOOKUP(A90,[1]Directorio!$B$1:$Y$1001,21,FALSE),"")</f>
        <v/>
      </c>
      <c r="V90" s="15" t="str">
        <f>+IFERROR(VLOOKUP(A90,[1]Directorio!$B$1:$Y$1001,22,FALSE),"")</f>
        <v/>
      </c>
      <c r="W90" s="16" t="str">
        <f>+IFERROR(VLOOKUP(A90,[1]Directorio!$B$1:$Y$1001,23,FALSE),"")</f>
        <v/>
      </c>
      <c r="X90" s="15" t="str">
        <f>+IFERROR(VLOOKUP(A90,[1]Directorio!$B$1:$Y$1001,24,FALSE),"")</f>
        <v/>
      </c>
      <c r="Y90" s="10"/>
      <c r="Z90" s="10"/>
      <c r="AA90" s="17"/>
      <c r="AB90" s="18"/>
      <c r="AC90" s="10"/>
      <c r="AD90" s="18"/>
      <c r="AE90" s="10"/>
      <c r="AF90" s="18"/>
      <c r="AG90" s="18"/>
      <c r="AH90" s="19"/>
    </row>
    <row r="91" spans="1:34" x14ac:dyDescent="0.25">
      <c r="A91" s="11"/>
      <c r="B91" s="12" t="str">
        <f>+IFERROR(VLOOKUP(A91,[1]Directorio!$B$1:$Y$1001,2,FALSE),"")</f>
        <v/>
      </c>
      <c r="C91" s="13" t="str">
        <f>+IFERROR(VLOOKUP(A91,[1]Directorio!$B$1:$Y$1001,3,FALSE),"")</f>
        <v/>
      </c>
      <c r="D91" s="12" t="str">
        <f>+IFERROR(VLOOKUP(A91,[1]Directorio!$B$1:$Y$1001,4,FALSE),"")</f>
        <v/>
      </c>
      <c r="E91" s="12" t="str">
        <f>+IFERROR(VLOOKUP(A91,[1]Directorio!$B$1:$Y$1001,5,FALSE),"")</f>
        <v/>
      </c>
      <c r="F91" s="12" t="str">
        <f>+IFERROR(VLOOKUP(A91,[1]Directorio!$B$1:$Y$1001,6,FALSE),"")</f>
        <v/>
      </c>
      <c r="G91" s="12" t="str">
        <f>+IFERROR(VLOOKUP(A91,[1]Directorio!$B$1:$Y$1001,7,FALSE),"")</f>
        <v/>
      </c>
      <c r="H91" s="12" t="str">
        <f>+IFERROR(VLOOKUP(A91,[1]Directorio!$B$1:$Y$1001,8,FALSE),"")</f>
        <v/>
      </c>
      <c r="I91" s="12" t="str">
        <f>+IFERROR(VLOOKUP(A91,[1]Directorio!$B$1:$Y$1001,9,FALSE),"")</f>
        <v/>
      </c>
      <c r="J91" s="12" t="str">
        <f>+IFERROR(VLOOKUP(A91,[1]Directorio!$B$1:$Y$1001,10,FALSE),"")</f>
        <v/>
      </c>
      <c r="K91" s="12" t="str">
        <f>+IFERROR(VLOOKUP(A91,[1]Directorio!$B$1:$Y$1001,11,FALSE),"")</f>
        <v/>
      </c>
      <c r="L91" s="14" t="str">
        <f>+IFERROR(VLOOKUP(A91,[1]Directorio!$B$1:$Y$1001,12,FALSE),"")</f>
        <v/>
      </c>
      <c r="M91" s="12" t="str">
        <f>+IFERROR(VLOOKUP(A91,[1]Directorio!$B$1:$Y$1001,13,FALSE),"")</f>
        <v/>
      </c>
      <c r="N91" s="12" t="str">
        <f>+IFERROR(VLOOKUP(A91,[1]Directorio!$B$1:$Y$1001,14,FALSE),"")</f>
        <v/>
      </c>
      <c r="O91" s="12" t="str">
        <f>+IFERROR(VLOOKUP(A91,[1]Directorio!$B$1:$Y$1001,15,FALSE),"")</f>
        <v/>
      </c>
      <c r="P91" s="12" t="str">
        <f>+IFERROR(VLOOKUP(A91,[1]Directorio!$B$1:$Y$1001,16,FALSE),"")</f>
        <v/>
      </c>
      <c r="Q91" s="12" t="str">
        <f>+IFERROR(VLOOKUP(A91,[1]Directorio!$B$1:$Y$1001,17,FALSE),"")</f>
        <v/>
      </c>
      <c r="R91" s="12" t="str">
        <f>+IFERROR(VLOOKUP(A91,[1]Directorio!$B$1:$Y$1001,18,FALSE),"")</f>
        <v/>
      </c>
      <c r="S91" s="12" t="str">
        <f>+IFERROR(VLOOKUP(A91,[1]Directorio!$B$1:$Y$1001,19,FALSE),"")</f>
        <v/>
      </c>
      <c r="T91" s="12" t="str">
        <f>+IFERROR(VLOOKUP(A91,[1]Directorio!$B$1:$Y$1001,20,FALSE),"")</f>
        <v/>
      </c>
      <c r="U91" s="15" t="str">
        <f>+IFERROR(VLOOKUP(A91,[1]Directorio!$B$1:$Y$1001,21,FALSE),"")</f>
        <v/>
      </c>
      <c r="V91" s="15" t="str">
        <f>+IFERROR(VLOOKUP(A91,[1]Directorio!$B$1:$Y$1001,22,FALSE),"")</f>
        <v/>
      </c>
      <c r="W91" s="16" t="str">
        <f>+IFERROR(VLOOKUP(A91,[1]Directorio!$B$1:$Y$1001,23,FALSE),"")</f>
        <v/>
      </c>
      <c r="X91" s="15" t="str">
        <f>+IFERROR(VLOOKUP(A91,[1]Directorio!$B$1:$Y$1001,24,FALSE),"")</f>
        <v/>
      </c>
      <c r="Y91" s="10"/>
      <c r="Z91" s="10"/>
      <c r="AA91" s="17"/>
      <c r="AB91" s="18"/>
      <c r="AC91" s="10"/>
      <c r="AD91" s="18"/>
      <c r="AE91" s="10"/>
      <c r="AF91" s="18"/>
      <c r="AG91" s="18"/>
      <c r="AH91" s="19"/>
    </row>
    <row r="92" spans="1:34" x14ac:dyDescent="0.25">
      <c r="A92" s="11"/>
      <c r="B92" s="12" t="str">
        <f>+IFERROR(VLOOKUP(A92,[1]Directorio!$B$1:$Y$1001,2,FALSE),"")</f>
        <v/>
      </c>
      <c r="C92" s="13" t="str">
        <f>+IFERROR(VLOOKUP(A92,[1]Directorio!$B$1:$Y$1001,3,FALSE),"")</f>
        <v/>
      </c>
      <c r="D92" s="12" t="str">
        <f>+IFERROR(VLOOKUP(A92,[1]Directorio!$B$1:$Y$1001,4,FALSE),"")</f>
        <v/>
      </c>
      <c r="E92" s="12" t="str">
        <f>+IFERROR(VLOOKUP(A92,[1]Directorio!$B$1:$Y$1001,5,FALSE),"")</f>
        <v/>
      </c>
      <c r="F92" s="12" t="str">
        <f>+IFERROR(VLOOKUP(A92,[1]Directorio!$B$1:$Y$1001,6,FALSE),"")</f>
        <v/>
      </c>
      <c r="G92" s="12" t="str">
        <f>+IFERROR(VLOOKUP(A92,[1]Directorio!$B$1:$Y$1001,7,FALSE),"")</f>
        <v/>
      </c>
      <c r="H92" s="12" t="str">
        <f>+IFERROR(VLOOKUP(A92,[1]Directorio!$B$1:$Y$1001,8,FALSE),"")</f>
        <v/>
      </c>
      <c r="I92" s="12" t="str">
        <f>+IFERROR(VLOOKUP(A92,[1]Directorio!$B$1:$Y$1001,9,FALSE),"")</f>
        <v/>
      </c>
      <c r="J92" s="12" t="str">
        <f>+IFERROR(VLOOKUP(A92,[1]Directorio!$B$1:$Y$1001,10,FALSE),"")</f>
        <v/>
      </c>
      <c r="K92" s="12" t="str">
        <f>+IFERROR(VLOOKUP(A92,[1]Directorio!$B$1:$Y$1001,11,FALSE),"")</f>
        <v/>
      </c>
      <c r="L92" s="14" t="str">
        <f>+IFERROR(VLOOKUP(A92,[1]Directorio!$B$1:$Y$1001,12,FALSE),"")</f>
        <v/>
      </c>
      <c r="M92" s="12" t="str">
        <f>+IFERROR(VLOOKUP(A92,[1]Directorio!$B$1:$Y$1001,13,FALSE),"")</f>
        <v/>
      </c>
      <c r="N92" s="12" t="str">
        <f>+IFERROR(VLOOKUP(A92,[1]Directorio!$B$1:$Y$1001,14,FALSE),"")</f>
        <v/>
      </c>
      <c r="O92" s="12" t="str">
        <f>+IFERROR(VLOOKUP(A92,[1]Directorio!$B$1:$Y$1001,15,FALSE),"")</f>
        <v/>
      </c>
      <c r="P92" s="12" t="str">
        <f>+IFERROR(VLOOKUP(A92,[1]Directorio!$B$1:$Y$1001,16,FALSE),"")</f>
        <v/>
      </c>
      <c r="Q92" s="12" t="str">
        <f>+IFERROR(VLOOKUP(A92,[1]Directorio!$B$1:$Y$1001,17,FALSE),"")</f>
        <v/>
      </c>
      <c r="R92" s="12" t="str">
        <f>+IFERROR(VLOOKUP(A92,[1]Directorio!$B$1:$Y$1001,18,FALSE),"")</f>
        <v/>
      </c>
      <c r="S92" s="12" t="str">
        <f>+IFERROR(VLOOKUP(A92,[1]Directorio!$B$1:$Y$1001,19,FALSE),"")</f>
        <v/>
      </c>
      <c r="T92" s="12" t="str">
        <f>+IFERROR(VLOOKUP(A92,[1]Directorio!$B$1:$Y$1001,20,FALSE),"")</f>
        <v/>
      </c>
      <c r="U92" s="15" t="str">
        <f>+IFERROR(VLOOKUP(A92,[1]Directorio!$B$1:$Y$1001,21,FALSE),"")</f>
        <v/>
      </c>
      <c r="V92" s="15" t="str">
        <f>+IFERROR(VLOOKUP(A92,[1]Directorio!$B$1:$Y$1001,22,FALSE),"")</f>
        <v/>
      </c>
      <c r="W92" s="16" t="str">
        <f>+IFERROR(VLOOKUP(A92,[1]Directorio!$B$1:$Y$1001,23,FALSE),"")</f>
        <v/>
      </c>
      <c r="X92" s="15" t="str">
        <f>+IFERROR(VLOOKUP(A92,[1]Directorio!$B$1:$Y$1001,24,FALSE),"")</f>
        <v/>
      </c>
      <c r="Y92" s="10"/>
      <c r="Z92" s="10"/>
      <c r="AA92" s="17"/>
      <c r="AB92" s="18"/>
      <c r="AC92" s="10"/>
      <c r="AD92" s="18"/>
      <c r="AE92" s="10"/>
      <c r="AF92" s="18"/>
      <c r="AG92" s="18"/>
      <c r="AH92" s="19"/>
    </row>
    <row r="93" spans="1:34" x14ac:dyDescent="0.25">
      <c r="A93" s="11"/>
      <c r="B93" s="12" t="str">
        <f>+IFERROR(VLOOKUP(A93,[1]Directorio!$B$1:$Y$1001,2,FALSE),"")</f>
        <v/>
      </c>
      <c r="C93" s="13" t="str">
        <f>+IFERROR(VLOOKUP(A93,[1]Directorio!$B$1:$Y$1001,3,FALSE),"")</f>
        <v/>
      </c>
      <c r="D93" s="12" t="str">
        <f>+IFERROR(VLOOKUP(A93,[1]Directorio!$B$1:$Y$1001,4,FALSE),"")</f>
        <v/>
      </c>
      <c r="E93" s="12" t="str">
        <f>+IFERROR(VLOOKUP(A93,[1]Directorio!$B$1:$Y$1001,5,FALSE),"")</f>
        <v/>
      </c>
      <c r="F93" s="12" t="str">
        <f>+IFERROR(VLOOKUP(A93,[1]Directorio!$B$1:$Y$1001,6,FALSE),"")</f>
        <v/>
      </c>
      <c r="G93" s="12" t="str">
        <f>+IFERROR(VLOOKUP(A93,[1]Directorio!$B$1:$Y$1001,7,FALSE),"")</f>
        <v/>
      </c>
      <c r="H93" s="12" t="str">
        <f>+IFERROR(VLOOKUP(A93,[1]Directorio!$B$1:$Y$1001,8,FALSE),"")</f>
        <v/>
      </c>
      <c r="I93" s="12" t="str">
        <f>+IFERROR(VLOOKUP(A93,[1]Directorio!$B$1:$Y$1001,9,FALSE),"")</f>
        <v/>
      </c>
      <c r="J93" s="12" t="str">
        <f>+IFERROR(VLOOKUP(A93,[1]Directorio!$B$1:$Y$1001,10,FALSE),"")</f>
        <v/>
      </c>
      <c r="K93" s="12" t="str">
        <f>+IFERROR(VLOOKUP(A93,[1]Directorio!$B$1:$Y$1001,11,FALSE),"")</f>
        <v/>
      </c>
      <c r="L93" s="14" t="str">
        <f>+IFERROR(VLOOKUP(A93,[1]Directorio!$B$1:$Y$1001,12,FALSE),"")</f>
        <v/>
      </c>
      <c r="M93" s="12" t="str">
        <f>+IFERROR(VLOOKUP(A93,[1]Directorio!$B$1:$Y$1001,13,FALSE),"")</f>
        <v/>
      </c>
      <c r="N93" s="12" t="str">
        <f>+IFERROR(VLOOKUP(A93,[1]Directorio!$B$1:$Y$1001,14,FALSE),"")</f>
        <v/>
      </c>
      <c r="O93" s="12" t="str">
        <f>+IFERROR(VLOOKUP(A93,[1]Directorio!$B$1:$Y$1001,15,FALSE),"")</f>
        <v/>
      </c>
      <c r="P93" s="12" t="str">
        <f>+IFERROR(VLOOKUP(A93,[1]Directorio!$B$1:$Y$1001,16,FALSE),"")</f>
        <v/>
      </c>
      <c r="Q93" s="12" t="str">
        <f>+IFERROR(VLOOKUP(A93,[1]Directorio!$B$1:$Y$1001,17,FALSE),"")</f>
        <v/>
      </c>
      <c r="R93" s="12" t="str">
        <f>+IFERROR(VLOOKUP(A93,[1]Directorio!$B$1:$Y$1001,18,FALSE),"")</f>
        <v/>
      </c>
      <c r="S93" s="12" t="str">
        <f>+IFERROR(VLOOKUP(A93,[1]Directorio!$B$1:$Y$1001,19,FALSE),"")</f>
        <v/>
      </c>
      <c r="T93" s="12" t="str">
        <f>+IFERROR(VLOOKUP(A93,[1]Directorio!$B$1:$Y$1001,20,FALSE),"")</f>
        <v/>
      </c>
      <c r="U93" s="15" t="str">
        <f>+IFERROR(VLOOKUP(A93,[1]Directorio!$B$1:$Y$1001,21,FALSE),"")</f>
        <v/>
      </c>
      <c r="V93" s="15" t="str">
        <f>+IFERROR(VLOOKUP(A93,[1]Directorio!$B$1:$Y$1001,22,FALSE),"")</f>
        <v/>
      </c>
      <c r="W93" s="16" t="str">
        <f>+IFERROR(VLOOKUP(A93,[1]Directorio!$B$1:$Y$1001,23,FALSE),"")</f>
        <v/>
      </c>
      <c r="X93" s="15" t="str">
        <f>+IFERROR(VLOOKUP(A93,[1]Directorio!$B$1:$Y$1001,24,FALSE),"")</f>
        <v/>
      </c>
      <c r="Y93" s="10"/>
      <c r="Z93" s="10"/>
      <c r="AA93" s="17"/>
      <c r="AB93" s="18"/>
      <c r="AC93" s="10"/>
      <c r="AD93" s="18"/>
      <c r="AE93" s="10"/>
      <c r="AF93" s="18"/>
      <c r="AG93" s="18"/>
      <c r="AH93" s="19"/>
    </row>
    <row r="94" spans="1:34" x14ac:dyDescent="0.25">
      <c r="A94" s="11"/>
      <c r="B94" s="12" t="str">
        <f>+IFERROR(VLOOKUP(A94,[1]Directorio!$B$1:$Y$1001,2,FALSE),"")</f>
        <v/>
      </c>
      <c r="C94" s="13" t="str">
        <f>+IFERROR(VLOOKUP(A94,[1]Directorio!$B$1:$Y$1001,3,FALSE),"")</f>
        <v/>
      </c>
      <c r="D94" s="12" t="str">
        <f>+IFERROR(VLOOKUP(A94,[1]Directorio!$B$1:$Y$1001,4,FALSE),"")</f>
        <v/>
      </c>
      <c r="E94" s="12" t="str">
        <f>+IFERROR(VLOOKUP(A94,[1]Directorio!$B$1:$Y$1001,5,FALSE),"")</f>
        <v/>
      </c>
      <c r="F94" s="12" t="str">
        <f>+IFERROR(VLOOKUP(A94,[1]Directorio!$B$1:$Y$1001,6,FALSE),"")</f>
        <v/>
      </c>
      <c r="G94" s="12" t="str">
        <f>+IFERROR(VLOOKUP(A94,[1]Directorio!$B$1:$Y$1001,7,FALSE),"")</f>
        <v/>
      </c>
      <c r="H94" s="12" t="str">
        <f>+IFERROR(VLOOKUP(A94,[1]Directorio!$B$1:$Y$1001,8,FALSE),"")</f>
        <v/>
      </c>
      <c r="I94" s="12" t="str">
        <f>+IFERROR(VLOOKUP(A94,[1]Directorio!$B$1:$Y$1001,9,FALSE),"")</f>
        <v/>
      </c>
      <c r="J94" s="12" t="str">
        <f>+IFERROR(VLOOKUP(A94,[1]Directorio!$B$1:$Y$1001,10,FALSE),"")</f>
        <v/>
      </c>
      <c r="K94" s="12" t="str">
        <f>+IFERROR(VLOOKUP(A94,[1]Directorio!$B$1:$Y$1001,11,FALSE),"")</f>
        <v/>
      </c>
      <c r="L94" s="14" t="str">
        <f>+IFERROR(VLOOKUP(A94,[1]Directorio!$B$1:$Y$1001,12,FALSE),"")</f>
        <v/>
      </c>
      <c r="M94" s="12" t="str">
        <f>+IFERROR(VLOOKUP(A94,[1]Directorio!$B$1:$Y$1001,13,FALSE),"")</f>
        <v/>
      </c>
      <c r="N94" s="12" t="str">
        <f>+IFERROR(VLOOKUP(A94,[1]Directorio!$B$1:$Y$1001,14,FALSE),"")</f>
        <v/>
      </c>
      <c r="O94" s="12" t="str">
        <f>+IFERROR(VLOOKUP(A94,[1]Directorio!$B$1:$Y$1001,15,FALSE),"")</f>
        <v/>
      </c>
      <c r="P94" s="12" t="str">
        <f>+IFERROR(VLOOKUP(A94,[1]Directorio!$B$1:$Y$1001,16,FALSE),"")</f>
        <v/>
      </c>
      <c r="Q94" s="12" t="str">
        <f>+IFERROR(VLOOKUP(A94,[1]Directorio!$B$1:$Y$1001,17,FALSE),"")</f>
        <v/>
      </c>
      <c r="R94" s="12" t="str">
        <f>+IFERROR(VLOOKUP(A94,[1]Directorio!$B$1:$Y$1001,18,FALSE),"")</f>
        <v/>
      </c>
      <c r="S94" s="12" t="str">
        <f>+IFERROR(VLOOKUP(A94,[1]Directorio!$B$1:$Y$1001,19,FALSE),"")</f>
        <v/>
      </c>
      <c r="T94" s="12" t="str">
        <f>+IFERROR(VLOOKUP(A94,[1]Directorio!$B$1:$Y$1001,20,FALSE),"")</f>
        <v/>
      </c>
      <c r="U94" s="15" t="str">
        <f>+IFERROR(VLOOKUP(A94,[1]Directorio!$B$1:$Y$1001,21,FALSE),"")</f>
        <v/>
      </c>
      <c r="V94" s="15" t="str">
        <f>+IFERROR(VLOOKUP(A94,[1]Directorio!$B$1:$Y$1001,22,FALSE),"")</f>
        <v/>
      </c>
      <c r="W94" s="16" t="str">
        <f>+IFERROR(VLOOKUP(A94,[1]Directorio!$B$1:$Y$1001,23,FALSE),"")</f>
        <v/>
      </c>
      <c r="X94" s="15" t="str">
        <f>+IFERROR(VLOOKUP(A94,[1]Directorio!$B$1:$Y$1001,24,FALSE),"")</f>
        <v/>
      </c>
      <c r="Y94" s="10"/>
      <c r="Z94" s="10"/>
      <c r="AA94" s="17"/>
      <c r="AB94" s="18"/>
      <c r="AC94" s="10"/>
      <c r="AD94" s="18"/>
      <c r="AE94" s="10"/>
      <c r="AF94" s="18"/>
      <c r="AG94" s="18"/>
      <c r="AH94" s="19"/>
    </row>
    <row r="95" spans="1:34" x14ac:dyDescent="0.25">
      <c r="A95" s="11"/>
      <c r="B95" s="12" t="str">
        <f>+IFERROR(VLOOKUP(A95,[1]Directorio!$B$1:$Y$1001,2,FALSE),"")</f>
        <v/>
      </c>
      <c r="C95" s="13" t="str">
        <f>+IFERROR(VLOOKUP(A95,[1]Directorio!$B$1:$Y$1001,3,FALSE),"")</f>
        <v/>
      </c>
      <c r="D95" s="12" t="str">
        <f>+IFERROR(VLOOKUP(A95,[1]Directorio!$B$1:$Y$1001,4,FALSE),"")</f>
        <v/>
      </c>
      <c r="E95" s="12" t="str">
        <f>+IFERROR(VLOOKUP(A95,[1]Directorio!$B$1:$Y$1001,5,FALSE),"")</f>
        <v/>
      </c>
      <c r="F95" s="12" t="str">
        <f>+IFERROR(VLOOKUP(A95,[1]Directorio!$B$1:$Y$1001,6,FALSE),"")</f>
        <v/>
      </c>
      <c r="G95" s="12" t="str">
        <f>+IFERROR(VLOOKUP(A95,[1]Directorio!$B$1:$Y$1001,7,FALSE),"")</f>
        <v/>
      </c>
      <c r="H95" s="12" t="str">
        <f>+IFERROR(VLOOKUP(A95,[1]Directorio!$B$1:$Y$1001,8,FALSE),"")</f>
        <v/>
      </c>
      <c r="I95" s="12" t="str">
        <f>+IFERROR(VLOOKUP(A95,[1]Directorio!$B$1:$Y$1001,9,FALSE),"")</f>
        <v/>
      </c>
      <c r="J95" s="12" t="str">
        <f>+IFERROR(VLOOKUP(A95,[1]Directorio!$B$1:$Y$1001,10,FALSE),"")</f>
        <v/>
      </c>
      <c r="K95" s="12" t="str">
        <f>+IFERROR(VLOOKUP(A95,[1]Directorio!$B$1:$Y$1001,11,FALSE),"")</f>
        <v/>
      </c>
      <c r="L95" s="14" t="str">
        <f>+IFERROR(VLOOKUP(A95,[1]Directorio!$B$1:$Y$1001,12,FALSE),"")</f>
        <v/>
      </c>
      <c r="M95" s="12" t="str">
        <f>+IFERROR(VLOOKUP(A95,[1]Directorio!$B$1:$Y$1001,13,FALSE),"")</f>
        <v/>
      </c>
      <c r="N95" s="12" t="str">
        <f>+IFERROR(VLOOKUP(A95,[1]Directorio!$B$1:$Y$1001,14,FALSE),"")</f>
        <v/>
      </c>
      <c r="O95" s="12" t="str">
        <f>+IFERROR(VLOOKUP(A95,[1]Directorio!$B$1:$Y$1001,15,FALSE),"")</f>
        <v/>
      </c>
      <c r="P95" s="12" t="str">
        <f>+IFERROR(VLOOKUP(A95,[1]Directorio!$B$1:$Y$1001,16,FALSE),"")</f>
        <v/>
      </c>
      <c r="Q95" s="12" t="str">
        <f>+IFERROR(VLOOKUP(A95,[1]Directorio!$B$1:$Y$1001,17,FALSE),"")</f>
        <v/>
      </c>
      <c r="R95" s="12" t="str">
        <f>+IFERROR(VLOOKUP(A95,[1]Directorio!$B$1:$Y$1001,18,FALSE),"")</f>
        <v/>
      </c>
      <c r="S95" s="12" t="str">
        <f>+IFERROR(VLOOKUP(A95,[1]Directorio!$B$1:$Y$1001,19,FALSE),"")</f>
        <v/>
      </c>
      <c r="T95" s="12" t="str">
        <f>+IFERROR(VLOOKUP(A95,[1]Directorio!$B$1:$Y$1001,20,FALSE),"")</f>
        <v/>
      </c>
      <c r="U95" s="15" t="str">
        <f>+IFERROR(VLOOKUP(A95,[1]Directorio!$B$1:$Y$1001,21,FALSE),"")</f>
        <v/>
      </c>
      <c r="V95" s="15" t="str">
        <f>+IFERROR(VLOOKUP(A95,[1]Directorio!$B$1:$Y$1001,22,FALSE),"")</f>
        <v/>
      </c>
      <c r="W95" s="16" t="str">
        <f>+IFERROR(VLOOKUP(A95,[1]Directorio!$B$1:$Y$1001,23,FALSE),"")</f>
        <v/>
      </c>
      <c r="X95" s="15" t="str">
        <f>+IFERROR(VLOOKUP(A95,[1]Directorio!$B$1:$Y$1001,24,FALSE),"")</f>
        <v/>
      </c>
      <c r="Y95" s="10"/>
      <c r="Z95" s="10"/>
      <c r="AA95" s="17"/>
      <c r="AB95" s="18"/>
      <c r="AC95" s="10"/>
      <c r="AD95" s="18"/>
      <c r="AE95" s="10"/>
      <c r="AF95" s="18"/>
      <c r="AG95" s="18"/>
      <c r="AH95" s="19"/>
    </row>
    <row r="96" spans="1:34" x14ac:dyDescent="0.25">
      <c r="A96" s="11"/>
      <c r="B96" s="12" t="str">
        <f>+IFERROR(VLOOKUP(A96,[1]Directorio!$B$1:$Y$1001,2,FALSE),"")</f>
        <v/>
      </c>
      <c r="C96" s="13" t="str">
        <f>+IFERROR(VLOOKUP(A96,[1]Directorio!$B$1:$Y$1001,3,FALSE),"")</f>
        <v/>
      </c>
      <c r="D96" s="12" t="str">
        <f>+IFERROR(VLOOKUP(A96,[1]Directorio!$B$1:$Y$1001,4,FALSE),"")</f>
        <v/>
      </c>
      <c r="E96" s="12" t="str">
        <f>+IFERROR(VLOOKUP(A96,[1]Directorio!$B$1:$Y$1001,5,FALSE),"")</f>
        <v/>
      </c>
      <c r="F96" s="12" t="str">
        <f>+IFERROR(VLOOKUP(A96,[1]Directorio!$B$1:$Y$1001,6,FALSE),"")</f>
        <v/>
      </c>
      <c r="G96" s="12" t="str">
        <f>+IFERROR(VLOOKUP(A96,[1]Directorio!$B$1:$Y$1001,7,FALSE),"")</f>
        <v/>
      </c>
      <c r="H96" s="12" t="str">
        <f>+IFERROR(VLOOKUP(A96,[1]Directorio!$B$1:$Y$1001,8,FALSE),"")</f>
        <v/>
      </c>
      <c r="I96" s="12" t="str">
        <f>+IFERROR(VLOOKUP(A96,[1]Directorio!$B$1:$Y$1001,9,FALSE),"")</f>
        <v/>
      </c>
      <c r="J96" s="12" t="str">
        <f>+IFERROR(VLOOKUP(A96,[1]Directorio!$B$1:$Y$1001,10,FALSE),"")</f>
        <v/>
      </c>
      <c r="K96" s="12" t="str">
        <f>+IFERROR(VLOOKUP(A96,[1]Directorio!$B$1:$Y$1001,11,FALSE),"")</f>
        <v/>
      </c>
      <c r="L96" s="14" t="str">
        <f>+IFERROR(VLOOKUP(A96,[1]Directorio!$B$1:$Y$1001,12,FALSE),"")</f>
        <v/>
      </c>
      <c r="M96" s="12" t="str">
        <f>+IFERROR(VLOOKUP(A96,[1]Directorio!$B$1:$Y$1001,13,FALSE),"")</f>
        <v/>
      </c>
      <c r="N96" s="12" t="str">
        <f>+IFERROR(VLOOKUP(A96,[1]Directorio!$B$1:$Y$1001,14,FALSE),"")</f>
        <v/>
      </c>
      <c r="O96" s="12" t="str">
        <f>+IFERROR(VLOOKUP(A96,[1]Directorio!$B$1:$Y$1001,15,FALSE),"")</f>
        <v/>
      </c>
      <c r="P96" s="12" t="str">
        <f>+IFERROR(VLOOKUP(A96,[1]Directorio!$B$1:$Y$1001,16,FALSE),"")</f>
        <v/>
      </c>
      <c r="Q96" s="12" t="str">
        <f>+IFERROR(VLOOKUP(A96,[1]Directorio!$B$1:$Y$1001,17,FALSE),"")</f>
        <v/>
      </c>
      <c r="R96" s="12" t="str">
        <f>+IFERROR(VLOOKUP(A96,[1]Directorio!$B$1:$Y$1001,18,FALSE),"")</f>
        <v/>
      </c>
      <c r="S96" s="12" t="str">
        <f>+IFERROR(VLOOKUP(A96,[1]Directorio!$B$1:$Y$1001,19,FALSE),"")</f>
        <v/>
      </c>
      <c r="T96" s="12" t="str">
        <f>+IFERROR(VLOOKUP(A96,[1]Directorio!$B$1:$Y$1001,20,FALSE),"")</f>
        <v/>
      </c>
      <c r="U96" s="15" t="str">
        <f>+IFERROR(VLOOKUP(A96,[1]Directorio!$B$1:$Y$1001,21,FALSE),"")</f>
        <v/>
      </c>
      <c r="V96" s="15" t="str">
        <f>+IFERROR(VLOOKUP(A96,[1]Directorio!$B$1:$Y$1001,22,FALSE),"")</f>
        <v/>
      </c>
      <c r="W96" s="16" t="str">
        <f>+IFERROR(VLOOKUP(A96,[1]Directorio!$B$1:$Y$1001,23,FALSE),"")</f>
        <v/>
      </c>
      <c r="X96" s="15" t="str">
        <f>+IFERROR(VLOOKUP(A96,[1]Directorio!$B$1:$Y$1001,24,FALSE),"")</f>
        <v/>
      </c>
      <c r="Y96" s="10"/>
      <c r="Z96" s="10"/>
      <c r="AA96" s="17"/>
      <c r="AB96" s="18"/>
      <c r="AC96" s="10"/>
      <c r="AD96" s="18"/>
      <c r="AE96" s="10"/>
      <c r="AF96" s="18"/>
      <c r="AG96" s="18"/>
      <c r="AH96" s="19"/>
    </row>
    <row r="97" spans="1:34" x14ac:dyDescent="0.25">
      <c r="A97" s="11"/>
      <c r="B97" s="12" t="str">
        <f>+IFERROR(VLOOKUP(A97,[1]Directorio!$B$1:$Y$1001,2,FALSE),"")</f>
        <v/>
      </c>
      <c r="C97" s="13" t="str">
        <f>+IFERROR(VLOOKUP(A97,[1]Directorio!$B$1:$Y$1001,3,FALSE),"")</f>
        <v/>
      </c>
      <c r="D97" s="12" t="str">
        <f>+IFERROR(VLOOKUP(A97,[1]Directorio!$B$1:$Y$1001,4,FALSE),"")</f>
        <v/>
      </c>
      <c r="E97" s="12" t="str">
        <f>+IFERROR(VLOOKUP(A97,[1]Directorio!$B$1:$Y$1001,5,FALSE),"")</f>
        <v/>
      </c>
      <c r="F97" s="12" t="str">
        <f>+IFERROR(VLOOKUP(A97,[1]Directorio!$B$1:$Y$1001,6,FALSE),"")</f>
        <v/>
      </c>
      <c r="G97" s="12" t="str">
        <f>+IFERROR(VLOOKUP(A97,[1]Directorio!$B$1:$Y$1001,7,FALSE),"")</f>
        <v/>
      </c>
      <c r="H97" s="12" t="str">
        <f>+IFERROR(VLOOKUP(A97,[1]Directorio!$B$1:$Y$1001,8,FALSE),"")</f>
        <v/>
      </c>
      <c r="I97" s="12" t="str">
        <f>+IFERROR(VLOOKUP(A97,[1]Directorio!$B$1:$Y$1001,9,FALSE),"")</f>
        <v/>
      </c>
      <c r="J97" s="12" t="str">
        <f>+IFERROR(VLOOKUP(A97,[1]Directorio!$B$1:$Y$1001,10,FALSE),"")</f>
        <v/>
      </c>
      <c r="K97" s="12" t="str">
        <f>+IFERROR(VLOOKUP(A97,[1]Directorio!$B$1:$Y$1001,11,FALSE),"")</f>
        <v/>
      </c>
      <c r="L97" s="14" t="str">
        <f>+IFERROR(VLOOKUP(A97,[1]Directorio!$B$1:$Y$1001,12,FALSE),"")</f>
        <v/>
      </c>
      <c r="M97" s="12" t="str">
        <f>+IFERROR(VLOOKUP(A97,[1]Directorio!$B$1:$Y$1001,13,FALSE),"")</f>
        <v/>
      </c>
      <c r="N97" s="12" t="str">
        <f>+IFERROR(VLOOKUP(A97,[1]Directorio!$B$1:$Y$1001,14,FALSE),"")</f>
        <v/>
      </c>
      <c r="O97" s="12" t="str">
        <f>+IFERROR(VLOOKUP(A97,[1]Directorio!$B$1:$Y$1001,15,FALSE),"")</f>
        <v/>
      </c>
      <c r="P97" s="12" t="str">
        <f>+IFERROR(VLOOKUP(A97,[1]Directorio!$B$1:$Y$1001,16,FALSE),"")</f>
        <v/>
      </c>
      <c r="Q97" s="12" t="str">
        <f>+IFERROR(VLOOKUP(A97,[1]Directorio!$B$1:$Y$1001,17,FALSE),"")</f>
        <v/>
      </c>
      <c r="R97" s="12" t="str">
        <f>+IFERROR(VLOOKUP(A97,[1]Directorio!$B$1:$Y$1001,18,FALSE),"")</f>
        <v/>
      </c>
      <c r="S97" s="12" t="str">
        <f>+IFERROR(VLOOKUP(A97,[1]Directorio!$B$1:$Y$1001,19,FALSE),"")</f>
        <v/>
      </c>
      <c r="T97" s="12" t="str">
        <f>+IFERROR(VLOOKUP(A97,[1]Directorio!$B$1:$Y$1001,20,FALSE),"")</f>
        <v/>
      </c>
      <c r="U97" s="15" t="str">
        <f>+IFERROR(VLOOKUP(A97,[1]Directorio!$B$1:$Y$1001,21,FALSE),"")</f>
        <v/>
      </c>
      <c r="V97" s="15" t="str">
        <f>+IFERROR(VLOOKUP(A97,[1]Directorio!$B$1:$Y$1001,22,FALSE),"")</f>
        <v/>
      </c>
      <c r="W97" s="16" t="str">
        <f>+IFERROR(VLOOKUP(A97,[1]Directorio!$B$1:$Y$1001,23,FALSE),"")</f>
        <v/>
      </c>
      <c r="X97" s="15" t="str">
        <f>+IFERROR(VLOOKUP(A97,[1]Directorio!$B$1:$Y$1001,24,FALSE),"")</f>
        <v/>
      </c>
      <c r="Y97" s="10"/>
      <c r="Z97" s="10"/>
      <c r="AA97" s="17"/>
      <c r="AB97" s="18"/>
      <c r="AC97" s="10"/>
      <c r="AD97" s="18"/>
      <c r="AE97" s="10"/>
      <c r="AF97" s="18"/>
      <c r="AG97" s="18"/>
      <c r="AH97" s="19"/>
    </row>
    <row r="98" spans="1:34" x14ac:dyDescent="0.25">
      <c r="A98" s="11"/>
      <c r="B98" s="12" t="str">
        <f>+IFERROR(VLOOKUP(A98,[1]Directorio!$B$1:$Y$1001,2,FALSE),"")</f>
        <v/>
      </c>
      <c r="C98" s="13" t="str">
        <f>+IFERROR(VLOOKUP(A98,[1]Directorio!$B$1:$Y$1001,3,FALSE),"")</f>
        <v/>
      </c>
      <c r="D98" s="12" t="str">
        <f>+IFERROR(VLOOKUP(A98,[1]Directorio!$B$1:$Y$1001,4,FALSE),"")</f>
        <v/>
      </c>
      <c r="E98" s="12" t="str">
        <f>+IFERROR(VLOOKUP(A98,[1]Directorio!$B$1:$Y$1001,5,FALSE),"")</f>
        <v/>
      </c>
      <c r="F98" s="12" t="str">
        <f>+IFERROR(VLOOKUP(A98,[1]Directorio!$B$1:$Y$1001,6,FALSE),"")</f>
        <v/>
      </c>
      <c r="G98" s="12" t="str">
        <f>+IFERROR(VLOOKUP(A98,[1]Directorio!$B$1:$Y$1001,7,FALSE),"")</f>
        <v/>
      </c>
      <c r="H98" s="12" t="str">
        <f>+IFERROR(VLOOKUP(A98,[1]Directorio!$B$1:$Y$1001,8,FALSE),"")</f>
        <v/>
      </c>
      <c r="I98" s="12" t="str">
        <f>+IFERROR(VLOOKUP(A98,[1]Directorio!$B$1:$Y$1001,9,FALSE),"")</f>
        <v/>
      </c>
      <c r="J98" s="12" t="str">
        <f>+IFERROR(VLOOKUP(A98,[1]Directorio!$B$1:$Y$1001,10,FALSE),"")</f>
        <v/>
      </c>
      <c r="K98" s="12" t="str">
        <f>+IFERROR(VLOOKUP(A98,[1]Directorio!$B$1:$Y$1001,11,FALSE),"")</f>
        <v/>
      </c>
      <c r="L98" s="14" t="str">
        <f>+IFERROR(VLOOKUP(A98,[1]Directorio!$B$1:$Y$1001,12,FALSE),"")</f>
        <v/>
      </c>
      <c r="M98" s="12" t="str">
        <f>+IFERROR(VLOOKUP(A98,[1]Directorio!$B$1:$Y$1001,13,FALSE),"")</f>
        <v/>
      </c>
      <c r="N98" s="12" t="str">
        <f>+IFERROR(VLOOKUP(A98,[1]Directorio!$B$1:$Y$1001,14,FALSE),"")</f>
        <v/>
      </c>
      <c r="O98" s="12" t="str">
        <f>+IFERROR(VLOOKUP(A98,[1]Directorio!$B$1:$Y$1001,15,FALSE),"")</f>
        <v/>
      </c>
      <c r="P98" s="12" t="str">
        <f>+IFERROR(VLOOKUP(A98,[1]Directorio!$B$1:$Y$1001,16,FALSE),"")</f>
        <v/>
      </c>
      <c r="Q98" s="12" t="str">
        <f>+IFERROR(VLOOKUP(A98,[1]Directorio!$B$1:$Y$1001,17,FALSE),"")</f>
        <v/>
      </c>
      <c r="R98" s="12" t="str">
        <f>+IFERROR(VLOOKUP(A98,[1]Directorio!$B$1:$Y$1001,18,FALSE),"")</f>
        <v/>
      </c>
      <c r="S98" s="12" t="str">
        <f>+IFERROR(VLOOKUP(A98,[1]Directorio!$B$1:$Y$1001,19,FALSE),"")</f>
        <v/>
      </c>
      <c r="T98" s="12" t="str">
        <f>+IFERROR(VLOOKUP(A98,[1]Directorio!$B$1:$Y$1001,20,FALSE),"")</f>
        <v/>
      </c>
      <c r="U98" s="15" t="str">
        <f>+IFERROR(VLOOKUP(A98,[1]Directorio!$B$1:$Y$1001,21,FALSE),"")</f>
        <v/>
      </c>
      <c r="V98" s="15" t="str">
        <f>+IFERROR(VLOOKUP(A98,[1]Directorio!$B$1:$Y$1001,22,FALSE),"")</f>
        <v/>
      </c>
      <c r="W98" s="16" t="str">
        <f>+IFERROR(VLOOKUP(A98,[1]Directorio!$B$1:$Y$1001,23,FALSE),"")</f>
        <v/>
      </c>
      <c r="X98" s="15" t="str">
        <f>+IFERROR(VLOOKUP(A98,[1]Directorio!$B$1:$Y$1001,24,FALSE),"")</f>
        <v/>
      </c>
      <c r="Y98" s="10"/>
      <c r="Z98" s="10"/>
      <c r="AA98" s="17"/>
      <c r="AB98" s="18"/>
      <c r="AC98" s="10"/>
      <c r="AD98" s="18"/>
      <c r="AE98" s="10"/>
      <c r="AF98" s="18"/>
      <c r="AG98" s="18"/>
      <c r="AH98" s="19"/>
    </row>
    <row r="99" spans="1:34" x14ac:dyDescent="0.25">
      <c r="A99" s="11"/>
      <c r="B99" s="12" t="str">
        <f>+IFERROR(VLOOKUP(A99,[1]Directorio!$B$1:$Y$1001,2,FALSE),"")</f>
        <v/>
      </c>
      <c r="C99" s="13" t="str">
        <f>+IFERROR(VLOOKUP(A99,[1]Directorio!$B$1:$Y$1001,3,FALSE),"")</f>
        <v/>
      </c>
      <c r="D99" s="12" t="str">
        <f>+IFERROR(VLOOKUP(A99,[1]Directorio!$B$1:$Y$1001,4,FALSE),"")</f>
        <v/>
      </c>
      <c r="E99" s="12" t="str">
        <f>+IFERROR(VLOOKUP(A99,[1]Directorio!$B$1:$Y$1001,5,FALSE),"")</f>
        <v/>
      </c>
      <c r="F99" s="12" t="str">
        <f>+IFERROR(VLOOKUP(A99,[1]Directorio!$B$1:$Y$1001,6,FALSE),"")</f>
        <v/>
      </c>
      <c r="G99" s="12" t="str">
        <f>+IFERROR(VLOOKUP(A99,[1]Directorio!$B$1:$Y$1001,7,FALSE),"")</f>
        <v/>
      </c>
      <c r="H99" s="12" t="str">
        <f>+IFERROR(VLOOKUP(A99,[1]Directorio!$B$1:$Y$1001,8,FALSE),"")</f>
        <v/>
      </c>
      <c r="I99" s="12" t="str">
        <f>+IFERROR(VLOOKUP(A99,[1]Directorio!$B$1:$Y$1001,9,FALSE),"")</f>
        <v/>
      </c>
      <c r="J99" s="12" t="str">
        <f>+IFERROR(VLOOKUP(A99,[1]Directorio!$B$1:$Y$1001,10,FALSE),"")</f>
        <v/>
      </c>
      <c r="K99" s="12" t="str">
        <f>+IFERROR(VLOOKUP(A99,[1]Directorio!$B$1:$Y$1001,11,FALSE),"")</f>
        <v/>
      </c>
      <c r="L99" s="14" t="str">
        <f>+IFERROR(VLOOKUP(A99,[1]Directorio!$B$1:$Y$1001,12,FALSE),"")</f>
        <v/>
      </c>
      <c r="M99" s="12" t="str">
        <f>+IFERROR(VLOOKUP(A99,[1]Directorio!$B$1:$Y$1001,13,FALSE),"")</f>
        <v/>
      </c>
      <c r="N99" s="12" t="str">
        <f>+IFERROR(VLOOKUP(A99,[1]Directorio!$B$1:$Y$1001,14,FALSE),"")</f>
        <v/>
      </c>
      <c r="O99" s="12" t="str">
        <f>+IFERROR(VLOOKUP(A99,[1]Directorio!$B$1:$Y$1001,15,FALSE),"")</f>
        <v/>
      </c>
      <c r="P99" s="12" t="str">
        <f>+IFERROR(VLOOKUP(A99,[1]Directorio!$B$1:$Y$1001,16,FALSE),"")</f>
        <v/>
      </c>
      <c r="Q99" s="12" t="str">
        <f>+IFERROR(VLOOKUP(A99,[1]Directorio!$B$1:$Y$1001,17,FALSE),"")</f>
        <v/>
      </c>
      <c r="R99" s="12" t="str">
        <f>+IFERROR(VLOOKUP(A99,[1]Directorio!$B$1:$Y$1001,18,FALSE),"")</f>
        <v/>
      </c>
      <c r="S99" s="12" t="str">
        <f>+IFERROR(VLOOKUP(A99,[1]Directorio!$B$1:$Y$1001,19,FALSE),"")</f>
        <v/>
      </c>
      <c r="T99" s="12" t="str">
        <f>+IFERROR(VLOOKUP(A99,[1]Directorio!$B$1:$Y$1001,20,FALSE),"")</f>
        <v/>
      </c>
      <c r="U99" s="15" t="str">
        <f>+IFERROR(VLOOKUP(A99,[1]Directorio!$B$1:$Y$1001,21,FALSE),"")</f>
        <v/>
      </c>
      <c r="V99" s="15" t="str">
        <f>+IFERROR(VLOOKUP(A99,[1]Directorio!$B$1:$Y$1001,22,FALSE),"")</f>
        <v/>
      </c>
      <c r="W99" s="16" t="str">
        <f>+IFERROR(VLOOKUP(A99,[1]Directorio!$B$1:$Y$1001,23,FALSE),"")</f>
        <v/>
      </c>
      <c r="X99" s="15" t="str">
        <f>+IFERROR(VLOOKUP(A99,[1]Directorio!$B$1:$Y$1001,24,FALSE),"")</f>
        <v/>
      </c>
      <c r="Y99" s="10"/>
      <c r="Z99" s="10"/>
      <c r="AA99" s="17"/>
      <c r="AB99" s="18"/>
      <c r="AC99" s="10"/>
      <c r="AD99" s="18"/>
      <c r="AE99" s="10"/>
      <c r="AF99" s="18"/>
      <c r="AG99" s="18"/>
      <c r="AH99" s="19"/>
    </row>
    <row r="100" spans="1:34" x14ac:dyDescent="0.25">
      <c r="A100" s="11"/>
      <c r="B100" s="12" t="str">
        <f>+IFERROR(VLOOKUP(A100,[1]Directorio!$B$1:$Y$1001,2,FALSE),"")</f>
        <v/>
      </c>
      <c r="C100" s="13" t="str">
        <f>+IFERROR(VLOOKUP(A100,[1]Directorio!$B$1:$Y$1001,3,FALSE),"")</f>
        <v/>
      </c>
      <c r="D100" s="12" t="str">
        <f>+IFERROR(VLOOKUP(A100,[1]Directorio!$B$1:$Y$1001,4,FALSE),"")</f>
        <v/>
      </c>
      <c r="E100" s="12" t="str">
        <f>+IFERROR(VLOOKUP(A100,[1]Directorio!$B$1:$Y$1001,5,FALSE),"")</f>
        <v/>
      </c>
      <c r="F100" s="12" t="str">
        <f>+IFERROR(VLOOKUP(A100,[1]Directorio!$B$1:$Y$1001,6,FALSE),"")</f>
        <v/>
      </c>
      <c r="G100" s="12" t="str">
        <f>+IFERROR(VLOOKUP(A100,[1]Directorio!$B$1:$Y$1001,7,FALSE),"")</f>
        <v/>
      </c>
      <c r="H100" s="12" t="str">
        <f>+IFERROR(VLOOKUP(A100,[1]Directorio!$B$1:$Y$1001,8,FALSE),"")</f>
        <v/>
      </c>
      <c r="I100" s="12" t="str">
        <f>+IFERROR(VLOOKUP(A100,[1]Directorio!$B$1:$Y$1001,9,FALSE),"")</f>
        <v/>
      </c>
      <c r="J100" s="12" t="str">
        <f>+IFERROR(VLOOKUP(A100,[1]Directorio!$B$1:$Y$1001,10,FALSE),"")</f>
        <v/>
      </c>
      <c r="K100" s="12" t="str">
        <f>+IFERROR(VLOOKUP(A100,[1]Directorio!$B$1:$Y$1001,11,FALSE),"")</f>
        <v/>
      </c>
      <c r="L100" s="14" t="str">
        <f>+IFERROR(VLOOKUP(A100,[1]Directorio!$B$1:$Y$1001,12,FALSE),"")</f>
        <v/>
      </c>
      <c r="M100" s="12" t="str">
        <f>+IFERROR(VLOOKUP(A100,[1]Directorio!$B$1:$Y$1001,13,FALSE),"")</f>
        <v/>
      </c>
      <c r="N100" s="12" t="str">
        <f>+IFERROR(VLOOKUP(A100,[1]Directorio!$B$1:$Y$1001,14,FALSE),"")</f>
        <v/>
      </c>
      <c r="O100" s="12" t="str">
        <f>+IFERROR(VLOOKUP(A100,[1]Directorio!$B$1:$Y$1001,15,FALSE),"")</f>
        <v/>
      </c>
      <c r="P100" s="12" t="str">
        <f>+IFERROR(VLOOKUP(A100,[1]Directorio!$B$1:$Y$1001,16,FALSE),"")</f>
        <v/>
      </c>
      <c r="Q100" s="12" t="str">
        <f>+IFERROR(VLOOKUP(A100,[1]Directorio!$B$1:$Y$1001,17,FALSE),"")</f>
        <v/>
      </c>
      <c r="R100" s="12" t="str">
        <f>+IFERROR(VLOOKUP(A100,[1]Directorio!$B$1:$Y$1001,18,FALSE),"")</f>
        <v/>
      </c>
      <c r="S100" s="12" t="str">
        <f>+IFERROR(VLOOKUP(A100,[1]Directorio!$B$1:$Y$1001,19,FALSE),"")</f>
        <v/>
      </c>
      <c r="T100" s="12" t="str">
        <f>+IFERROR(VLOOKUP(A100,[1]Directorio!$B$1:$Y$1001,20,FALSE),"")</f>
        <v/>
      </c>
      <c r="U100" s="15" t="str">
        <f>+IFERROR(VLOOKUP(A100,[1]Directorio!$B$1:$Y$1001,21,FALSE),"")</f>
        <v/>
      </c>
      <c r="V100" s="15" t="str">
        <f>+IFERROR(VLOOKUP(A100,[1]Directorio!$B$1:$Y$1001,22,FALSE),"")</f>
        <v/>
      </c>
      <c r="W100" s="16" t="str">
        <f>+IFERROR(VLOOKUP(A100,[1]Directorio!$B$1:$Y$1001,23,FALSE),"")</f>
        <v/>
      </c>
      <c r="X100" s="15" t="str">
        <f>+IFERROR(VLOOKUP(A100,[1]Directorio!$B$1:$Y$1001,24,FALSE),"")</f>
        <v/>
      </c>
      <c r="Y100" s="10"/>
      <c r="Z100" s="10"/>
      <c r="AA100" s="17"/>
      <c r="AB100" s="18"/>
      <c r="AC100" s="10"/>
      <c r="AD100" s="18"/>
      <c r="AE100" s="10"/>
      <c r="AF100" s="18"/>
      <c r="AG100" s="18"/>
      <c r="AH100" s="19"/>
    </row>
    <row r="101" spans="1:34" x14ac:dyDescent="0.25">
      <c r="A101" s="11"/>
      <c r="B101" s="12" t="str">
        <f>+IFERROR(VLOOKUP(A101,[1]Directorio!$B$1:$Y$1001,2,FALSE),"")</f>
        <v/>
      </c>
      <c r="C101" s="13" t="str">
        <f>+IFERROR(VLOOKUP(A101,[1]Directorio!$B$1:$Y$1001,3,FALSE),"")</f>
        <v/>
      </c>
      <c r="D101" s="12" t="str">
        <f>+IFERROR(VLOOKUP(A101,[1]Directorio!$B$1:$Y$1001,4,FALSE),"")</f>
        <v/>
      </c>
      <c r="E101" s="12" t="str">
        <f>+IFERROR(VLOOKUP(A101,[1]Directorio!$B$1:$Y$1001,5,FALSE),"")</f>
        <v/>
      </c>
      <c r="F101" s="12" t="str">
        <f>+IFERROR(VLOOKUP(A101,[1]Directorio!$B$1:$Y$1001,6,FALSE),"")</f>
        <v/>
      </c>
      <c r="G101" s="12" t="str">
        <f>+IFERROR(VLOOKUP(A101,[1]Directorio!$B$1:$Y$1001,7,FALSE),"")</f>
        <v/>
      </c>
      <c r="H101" s="12" t="str">
        <f>+IFERROR(VLOOKUP(A101,[1]Directorio!$B$1:$Y$1001,8,FALSE),"")</f>
        <v/>
      </c>
      <c r="I101" s="12" t="str">
        <f>+IFERROR(VLOOKUP(A101,[1]Directorio!$B$1:$Y$1001,9,FALSE),"")</f>
        <v/>
      </c>
      <c r="J101" s="12" t="str">
        <f>+IFERROR(VLOOKUP(A101,[1]Directorio!$B$1:$Y$1001,10,FALSE),"")</f>
        <v/>
      </c>
      <c r="K101" s="12" t="str">
        <f>+IFERROR(VLOOKUP(A101,[1]Directorio!$B$1:$Y$1001,11,FALSE),"")</f>
        <v/>
      </c>
      <c r="L101" s="14" t="str">
        <f>+IFERROR(VLOOKUP(A101,[1]Directorio!$B$1:$Y$1001,12,FALSE),"")</f>
        <v/>
      </c>
      <c r="M101" s="12" t="str">
        <f>+IFERROR(VLOOKUP(A101,[1]Directorio!$B$1:$Y$1001,13,FALSE),"")</f>
        <v/>
      </c>
      <c r="N101" s="12" t="str">
        <f>+IFERROR(VLOOKUP(A101,[1]Directorio!$B$1:$Y$1001,14,FALSE),"")</f>
        <v/>
      </c>
      <c r="O101" s="12" t="str">
        <f>+IFERROR(VLOOKUP(A101,[1]Directorio!$B$1:$Y$1001,15,FALSE),"")</f>
        <v/>
      </c>
      <c r="P101" s="12" t="str">
        <f>+IFERROR(VLOOKUP(A101,[1]Directorio!$B$1:$Y$1001,16,FALSE),"")</f>
        <v/>
      </c>
      <c r="Q101" s="12" t="str">
        <f>+IFERROR(VLOOKUP(A101,[1]Directorio!$B$1:$Y$1001,17,FALSE),"")</f>
        <v/>
      </c>
      <c r="R101" s="12" t="str">
        <f>+IFERROR(VLOOKUP(A101,[1]Directorio!$B$1:$Y$1001,18,FALSE),"")</f>
        <v/>
      </c>
      <c r="S101" s="12" t="str">
        <f>+IFERROR(VLOOKUP(A101,[1]Directorio!$B$1:$Y$1001,19,FALSE),"")</f>
        <v/>
      </c>
      <c r="T101" s="12" t="str">
        <f>+IFERROR(VLOOKUP(A101,[1]Directorio!$B$1:$Y$1001,20,FALSE),"")</f>
        <v/>
      </c>
      <c r="U101" s="15" t="str">
        <f>+IFERROR(VLOOKUP(A101,[1]Directorio!$B$1:$Y$1001,21,FALSE),"")</f>
        <v/>
      </c>
      <c r="V101" s="15" t="str">
        <f>+IFERROR(VLOOKUP(A101,[1]Directorio!$B$1:$Y$1001,22,FALSE),"")</f>
        <v/>
      </c>
      <c r="W101" s="16" t="str">
        <f>+IFERROR(VLOOKUP(A101,[1]Directorio!$B$1:$Y$1001,23,FALSE),"")</f>
        <v/>
      </c>
      <c r="X101" s="15" t="str">
        <f>+IFERROR(VLOOKUP(A101,[1]Directorio!$B$1:$Y$1001,24,FALSE),"")</f>
        <v/>
      </c>
      <c r="Y101" s="10"/>
      <c r="Z101" s="10"/>
      <c r="AA101" s="17"/>
      <c r="AB101" s="18"/>
      <c r="AC101" s="10"/>
      <c r="AD101" s="18"/>
      <c r="AE101" s="10"/>
      <c r="AF101" s="18"/>
      <c r="AG101" s="18"/>
      <c r="AH101" s="19"/>
    </row>
    <row r="102" spans="1:34" x14ac:dyDescent="0.25">
      <c r="A102" s="11"/>
      <c r="B102" s="12" t="str">
        <f>+IFERROR(VLOOKUP(A102,[1]Directorio!$B$1:$Y$1001,2,FALSE),"")</f>
        <v/>
      </c>
      <c r="C102" s="13" t="str">
        <f>+IFERROR(VLOOKUP(A102,[1]Directorio!$B$1:$Y$1001,3,FALSE),"")</f>
        <v/>
      </c>
      <c r="D102" s="12" t="str">
        <f>+IFERROR(VLOOKUP(A102,[1]Directorio!$B$1:$Y$1001,4,FALSE),"")</f>
        <v/>
      </c>
      <c r="E102" s="12" t="str">
        <f>+IFERROR(VLOOKUP(A102,[1]Directorio!$B$1:$Y$1001,5,FALSE),"")</f>
        <v/>
      </c>
      <c r="F102" s="12" t="str">
        <f>+IFERROR(VLOOKUP(A102,[1]Directorio!$B$1:$Y$1001,6,FALSE),"")</f>
        <v/>
      </c>
      <c r="G102" s="12" t="str">
        <f>+IFERROR(VLOOKUP(A102,[1]Directorio!$B$1:$Y$1001,7,FALSE),"")</f>
        <v/>
      </c>
      <c r="H102" s="12" t="str">
        <f>+IFERROR(VLOOKUP(A102,[1]Directorio!$B$1:$Y$1001,8,FALSE),"")</f>
        <v/>
      </c>
      <c r="I102" s="12" t="str">
        <f>+IFERROR(VLOOKUP(A102,[1]Directorio!$B$1:$Y$1001,9,FALSE),"")</f>
        <v/>
      </c>
      <c r="J102" s="12" t="str">
        <f>+IFERROR(VLOOKUP(A102,[1]Directorio!$B$1:$Y$1001,10,FALSE),"")</f>
        <v/>
      </c>
      <c r="K102" s="12" t="str">
        <f>+IFERROR(VLOOKUP(A102,[1]Directorio!$B$1:$Y$1001,11,FALSE),"")</f>
        <v/>
      </c>
      <c r="L102" s="14" t="str">
        <f>+IFERROR(VLOOKUP(A102,[1]Directorio!$B$1:$Y$1001,12,FALSE),"")</f>
        <v/>
      </c>
      <c r="M102" s="12" t="str">
        <f>+IFERROR(VLOOKUP(A102,[1]Directorio!$B$1:$Y$1001,13,FALSE),"")</f>
        <v/>
      </c>
      <c r="N102" s="12" t="str">
        <f>+IFERROR(VLOOKUP(A102,[1]Directorio!$B$1:$Y$1001,14,FALSE),"")</f>
        <v/>
      </c>
      <c r="O102" s="12" t="str">
        <f>+IFERROR(VLOOKUP(A102,[1]Directorio!$B$1:$Y$1001,15,FALSE),"")</f>
        <v/>
      </c>
      <c r="P102" s="12" t="str">
        <f>+IFERROR(VLOOKUP(A102,[1]Directorio!$B$1:$Y$1001,16,FALSE),"")</f>
        <v/>
      </c>
      <c r="Q102" s="12" t="str">
        <f>+IFERROR(VLOOKUP(A102,[1]Directorio!$B$1:$Y$1001,17,FALSE),"")</f>
        <v/>
      </c>
      <c r="R102" s="12" t="str">
        <f>+IFERROR(VLOOKUP(A102,[1]Directorio!$B$1:$Y$1001,18,FALSE),"")</f>
        <v/>
      </c>
      <c r="S102" s="12" t="str">
        <f>+IFERROR(VLOOKUP(A102,[1]Directorio!$B$1:$Y$1001,19,FALSE),"")</f>
        <v/>
      </c>
      <c r="T102" s="12" t="str">
        <f>+IFERROR(VLOOKUP(A102,[1]Directorio!$B$1:$Y$1001,20,FALSE),"")</f>
        <v/>
      </c>
      <c r="U102" s="15" t="str">
        <f>+IFERROR(VLOOKUP(A102,[1]Directorio!$B$1:$Y$1001,21,FALSE),"")</f>
        <v/>
      </c>
      <c r="V102" s="15" t="str">
        <f>+IFERROR(VLOOKUP(A102,[1]Directorio!$B$1:$Y$1001,22,FALSE),"")</f>
        <v/>
      </c>
      <c r="W102" s="16" t="str">
        <f>+IFERROR(VLOOKUP(A102,[1]Directorio!$B$1:$Y$1001,23,FALSE),"")</f>
        <v/>
      </c>
      <c r="X102" s="15" t="str">
        <f>+IFERROR(VLOOKUP(A102,[1]Directorio!$B$1:$Y$1001,24,FALSE),"")</f>
        <v/>
      </c>
      <c r="Y102" s="10"/>
      <c r="Z102" s="10"/>
      <c r="AA102" s="17"/>
      <c r="AB102" s="18"/>
      <c r="AC102" s="10"/>
      <c r="AD102" s="18"/>
      <c r="AE102" s="10"/>
      <c r="AF102" s="18"/>
      <c r="AG102" s="18"/>
      <c r="AH102" s="19"/>
    </row>
    <row r="103" spans="1:34" x14ac:dyDescent="0.25">
      <c r="A103" s="11"/>
      <c r="B103" s="12" t="str">
        <f>+IFERROR(VLOOKUP(A103,[1]Directorio!$B$1:$Y$1001,2,FALSE),"")</f>
        <v/>
      </c>
      <c r="C103" s="13" t="str">
        <f>+IFERROR(VLOOKUP(A103,[1]Directorio!$B$1:$Y$1001,3,FALSE),"")</f>
        <v/>
      </c>
      <c r="D103" s="12" t="str">
        <f>+IFERROR(VLOOKUP(A103,[1]Directorio!$B$1:$Y$1001,4,FALSE),"")</f>
        <v/>
      </c>
      <c r="E103" s="12" t="str">
        <f>+IFERROR(VLOOKUP(A103,[1]Directorio!$B$1:$Y$1001,5,FALSE),"")</f>
        <v/>
      </c>
      <c r="F103" s="12" t="str">
        <f>+IFERROR(VLOOKUP(A103,[1]Directorio!$B$1:$Y$1001,6,FALSE),"")</f>
        <v/>
      </c>
      <c r="G103" s="12" t="str">
        <f>+IFERROR(VLOOKUP(A103,[1]Directorio!$B$1:$Y$1001,7,FALSE),"")</f>
        <v/>
      </c>
      <c r="H103" s="12" t="str">
        <f>+IFERROR(VLOOKUP(A103,[1]Directorio!$B$1:$Y$1001,8,FALSE),"")</f>
        <v/>
      </c>
      <c r="I103" s="12" t="str">
        <f>+IFERROR(VLOOKUP(A103,[1]Directorio!$B$1:$Y$1001,9,FALSE),"")</f>
        <v/>
      </c>
      <c r="J103" s="12" t="str">
        <f>+IFERROR(VLOOKUP(A103,[1]Directorio!$B$1:$Y$1001,10,FALSE),"")</f>
        <v/>
      </c>
      <c r="K103" s="12" t="str">
        <f>+IFERROR(VLOOKUP(A103,[1]Directorio!$B$1:$Y$1001,11,FALSE),"")</f>
        <v/>
      </c>
      <c r="L103" s="14" t="str">
        <f>+IFERROR(VLOOKUP(A103,[1]Directorio!$B$1:$Y$1001,12,FALSE),"")</f>
        <v/>
      </c>
      <c r="M103" s="12" t="str">
        <f>+IFERROR(VLOOKUP(A103,[1]Directorio!$B$1:$Y$1001,13,FALSE),"")</f>
        <v/>
      </c>
      <c r="N103" s="12" t="str">
        <f>+IFERROR(VLOOKUP(A103,[1]Directorio!$B$1:$Y$1001,14,FALSE),"")</f>
        <v/>
      </c>
      <c r="O103" s="12" t="str">
        <f>+IFERROR(VLOOKUP(A103,[1]Directorio!$B$1:$Y$1001,15,FALSE),"")</f>
        <v/>
      </c>
      <c r="P103" s="12" t="str">
        <f>+IFERROR(VLOOKUP(A103,[1]Directorio!$B$1:$Y$1001,16,FALSE),"")</f>
        <v/>
      </c>
      <c r="Q103" s="12" t="str">
        <f>+IFERROR(VLOOKUP(A103,[1]Directorio!$B$1:$Y$1001,17,FALSE),"")</f>
        <v/>
      </c>
      <c r="R103" s="12" t="str">
        <f>+IFERROR(VLOOKUP(A103,[1]Directorio!$B$1:$Y$1001,18,FALSE),"")</f>
        <v/>
      </c>
      <c r="S103" s="12" t="str">
        <f>+IFERROR(VLOOKUP(A103,[1]Directorio!$B$1:$Y$1001,19,FALSE),"")</f>
        <v/>
      </c>
      <c r="T103" s="12" t="str">
        <f>+IFERROR(VLOOKUP(A103,[1]Directorio!$B$1:$Y$1001,20,FALSE),"")</f>
        <v/>
      </c>
      <c r="U103" s="15" t="str">
        <f>+IFERROR(VLOOKUP(A103,[1]Directorio!$B$1:$Y$1001,21,FALSE),"")</f>
        <v/>
      </c>
      <c r="V103" s="15" t="str">
        <f>+IFERROR(VLOOKUP(A103,[1]Directorio!$B$1:$Y$1001,22,FALSE),"")</f>
        <v/>
      </c>
      <c r="W103" s="16" t="str">
        <f>+IFERROR(VLOOKUP(A103,[1]Directorio!$B$1:$Y$1001,23,FALSE),"")</f>
        <v/>
      </c>
      <c r="X103" s="15" t="str">
        <f>+IFERROR(VLOOKUP(A103,[1]Directorio!$B$1:$Y$1001,24,FALSE),"")</f>
        <v/>
      </c>
      <c r="Y103" s="10"/>
      <c r="Z103" s="10"/>
      <c r="AA103" s="17"/>
      <c r="AB103" s="18"/>
      <c r="AC103" s="10"/>
      <c r="AD103" s="18"/>
      <c r="AE103" s="10"/>
      <c r="AF103" s="18"/>
      <c r="AG103" s="18"/>
      <c r="AH103" s="19"/>
    </row>
    <row r="104" spans="1:34" x14ac:dyDescent="0.25">
      <c r="A104" s="11"/>
      <c r="B104" s="12" t="str">
        <f>+IFERROR(VLOOKUP(A104,[1]Directorio!$B$1:$Y$1001,2,FALSE),"")</f>
        <v/>
      </c>
      <c r="C104" s="13" t="str">
        <f>+IFERROR(VLOOKUP(A104,[1]Directorio!$B$1:$Y$1001,3,FALSE),"")</f>
        <v/>
      </c>
      <c r="D104" s="12" t="str">
        <f>+IFERROR(VLOOKUP(A104,[1]Directorio!$B$1:$Y$1001,4,FALSE),"")</f>
        <v/>
      </c>
      <c r="E104" s="12" t="str">
        <f>+IFERROR(VLOOKUP(A104,[1]Directorio!$B$1:$Y$1001,5,FALSE),"")</f>
        <v/>
      </c>
      <c r="F104" s="12" t="str">
        <f>+IFERROR(VLOOKUP(A104,[1]Directorio!$B$1:$Y$1001,6,FALSE),"")</f>
        <v/>
      </c>
      <c r="G104" s="12" t="str">
        <f>+IFERROR(VLOOKUP(A104,[1]Directorio!$B$1:$Y$1001,7,FALSE),"")</f>
        <v/>
      </c>
      <c r="H104" s="12" t="str">
        <f>+IFERROR(VLOOKUP(A104,[1]Directorio!$B$1:$Y$1001,8,FALSE),"")</f>
        <v/>
      </c>
      <c r="I104" s="12" t="str">
        <f>+IFERROR(VLOOKUP(A104,[1]Directorio!$B$1:$Y$1001,9,FALSE),"")</f>
        <v/>
      </c>
      <c r="J104" s="12" t="str">
        <f>+IFERROR(VLOOKUP(A104,[1]Directorio!$B$1:$Y$1001,10,FALSE),"")</f>
        <v/>
      </c>
      <c r="K104" s="12" t="str">
        <f>+IFERROR(VLOOKUP(A104,[1]Directorio!$B$1:$Y$1001,11,FALSE),"")</f>
        <v/>
      </c>
      <c r="L104" s="14" t="str">
        <f>+IFERROR(VLOOKUP(A104,[1]Directorio!$B$1:$Y$1001,12,FALSE),"")</f>
        <v/>
      </c>
      <c r="M104" s="12" t="str">
        <f>+IFERROR(VLOOKUP(A104,[1]Directorio!$B$1:$Y$1001,13,FALSE),"")</f>
        <v/>
      </c>
      <c r="N104" s="12" t="str">
        <f>+IFERROR(VLOOKUP(A104,[1]Directorio!$B$1:$Y$1001,14,FALSE),"")</f>
        <v/>
      </c>
      <c r="O104" s="12" t="str">
        <f>+IFERROR(VLOOKUP(A104,[1]Directorio!$B$1:$Y$1001,15,FALSE),"")</f>
        <v/>
      </c>
      <c r="P104" s="12" t="str">
        <f>+IFERROR(VLOOKUP(A104,[1]Directorio!$B$1:$Y$1001,16,FALSE),"")</f>
        <v/>
      </c>
      <c r="Q104" s="12" t="str">
        <f>+IFERROR(VLOOKUP(A104,[1]Directorio!$B$1:$Y$1001,17,FALSE),"")</f>
        <v/>
      </c>
      <c r="R104" s="12" t="str">
        <f>+IFERROR(VLOOKUP(A104,[1]Directorio!$B$1:$Y$1001,18,FALSE),"")</f>
        <v/>
      </c>
      <c r="S104" s="12" t="str">
        <f>+IFERROR(VLOOKUP(A104,[1]Directorio!$B$1:$Y$1001,19,FALSE),"")</f>
        <v/>
      </c>
      <c r="T104" s="12" t="str">
        <f>+IFERROR(VLOOKUP(A104,[1]Directorio!$B$1:$Y$1001,20,FALSE),"")</f>
        <v/>
      </c>
      <c r="U104" s="15" t="str">
        <f>+IFERROR(VLOOKUP(A104,[1]Directorio!$B$1:$Y$1001,21,FALSE),"")</f>
        <v/>
      </c>
      <c r="V104" s="15" t="str">
        <f>+IFERROR(VLOOKUP(A104,[1]Directorio!$B$1:$Y$1001,22,FALSE),"")</f>
        <v/>
      </c>
      <c r="W104" s="16" t="str">
        <f>+IFERROR(VLOOKUP(A104,[1]Directorio!$B$1:$Y$1001,23,FALSE),"")</f>
        <v/>
      </c>
      <c r="X104" s="15" t="str">
        <f>+IFERROR(VLOOKUP(A104,[1]Directorio!$B$1:$Y$1001,24,FALSE),"")</f>
        <v/>
      </c>
      <c r="Y104" s="10"/>
      <c r="Z104" s="10"/>
      <c r="AA104" s="17"/>
      <c r="AB104" s="18"/>
      <c r="AC104" s="10"/>
      <c r="AD104" s="18"/>
      <c r="AE104" s="10"/>
      <c r="AF104" s="18"/>
      <c r="AG104" s="18"/>
      <c r="AH104" s="19"/>
    </row>
    <row r="105" spans="1:34" x14ac:dyDescent="0.25">
      <c r="A105" s="11"/>
      <c r="B105" s="12" t="str">
        <f>+IFERROR(VLOOKUP(A105,[1]Directorio!$B$1:$Y$1001,2,FALSE),"")</f>
        <v/>
      </c>
      <c r="C105" s="13" t="str">
        <f>+IFERROR(VLOOKUP(A105,[1]Directorio!$B$1:$Y$1001,3,FALSE),"")</f>
        <v/>
      </c>
      <c r="D105" s="12" t="str">
        <f>+IFERROR(VLOOKUP(A105,[1]Directorio!$B$1:$Y$1001,4,FALSE),"")</f>
        <v/>
      </c>
      <c r="E105" s="12" t="str">
        <f>+IFERROR(VLOOKUP(A105,[1]Directorio!$B$1:$Y$1001,5,FALSE),"")</f>
        <v/>
      </c>
      <c r="F105" s="12" t="str">
        <f>+IFERROR(VLOOKUP(A105,[1]Directorio!$B$1:$Y$1001,6,FALSE),"")</f>
        <v/>
      </c>
      <c r="G105" s="12" t="str">
        <f>+IFERROR(VLOOKUP(A105,[1]Directorio!$B$1:$Y$1001,7,FALSE),"")</f>
        <v/>
      </c>
      <c r="H105" s="12" t="str">
        <f>+IFERROR(VLOOKUP(A105,[1]Directorio!$B$1:$Y$1001,8,FALSE),"")</f>
        <v/>
      </c>
      <c r="I105" s="12" t="str">
        <f>+IFERROR(VLOOKUP(A105,[1]Directorio!$B$1:$Y$1001,9,FALSE),"")</f>
        <v/>
      </c>
      <c r="J105" s="12" t="str">
        <f>+IFERROR(VLOOKUP(A105,[1]Directorio!$B$1:$Y$1001,10,FALSE),"")</f>
        <v/>
      </c>
      <c r="K105" s="12" t="str">
        <f>+IFERROR(VLOOKUP(A105,[1]Directorio!$B$1:$Y$1001,11,FALSE),"")</f>
        <v/>
      </c>
      <c r="L105" s="14" t="str">
        <f>+IFERROR(VLOOKUP(A105,[1]Directorio!$B$1:$Y$1001,12,FALSE),"")</f>
        <v/>
      </c>
      <c r="M105" s="12" t="str">
        <f>+IFERROR(VLOOKUP(A105,[1]Directorio!$B$1:$Y$1001,13,FALSE),"")</f>
        <v/>
      </c>
      <c r="N105" s="12" t="str">
        <f>+IFERROR(VLOOKUP(A105,[1]Directorio!$B$1:$Y$1001,14,FALSE),"")</f>
        <v/>
      </c>
      <c r="O105" s="12" t="str">
        <f>+IFERROR(VLOOKUP(A105,[1]Directorio!$B$1:$Y$1001,15,FALSE),"")</f>
        <v/>
      </c>
      <c r="P105" s="12" t="str">
        <f>+IFERROR(VLOOKUP(A105,[1]Directorio!$B$1:$Y$1001,16,FALSE),"")</f>
        <v/>
      </c>
      <c r="Q105" s="12" t="str">
        <f>+IFERROR(VLOOKUP(A105,[1]Directorio!$B$1:$Y$1001,17,FALSE),"")</f>
        <v/>
      </c>
      <c r="R105" s="12" t="str">
        <f>+IFERROR(VLOOKUP(A105,[1]Directorio!$B$1:$Y$1001,18,FALSE),"")</f>
        <v/>
      </c>
      <c r="S105" s="12" t="str">
        <f>+IFERROR(VLOOKUP(A105,[1]Directorio!$B$1:$Y$1001,19,FALSE),"")</f>
        <v/>
      </c>
      <c r="T105" s="12" t="str">
        <f>+IFERROR(VLOOKUP(A105,[1]Directorio!$B$1:$Y$1001,20,FALSE),"")</f>
        <v/>
      </c>
      <c r="U105" s="15" t="str">
        <f>+IFERROR(VLOOKUP(A105,[1]Directorio!$B$1:$Y$1001,21,FALSE),"")</f>
        <v/>
      </c>
      <c r="V105" s="15" t="str">
        <f>+IFERROR(VLOOKUP(A105,[1]Directorio!$B$1:$Y$1001,22,FALSE),"")</f>
        <v/>
      </c>
      <c r="W105" s="16" t="str">
        <f>+IFERROR(VLOOKUP(A105,[1]Directorio!$B$1:$Y$1001,23,FALSE),"")</f>
        <v/>
      </c>
      <c r="X105" s="15" t="str">
        <f>+IFERROR(VLOOKUP(A105,[1]Directorio!$B$1:$Y$1001,24,FALSE),"")</f>
        <v/>
      </c>
      <c r="Y105" s="10"/>
      <c r="Z105" s="10"/>
      <c r="AA105" s="17"/>
      <c r="AB105" s="18"/>
      <c r="AC105" s="10"/>
      <c r="AD105" s="18"/>
      <c r="AE105" s="10"/>
      <c r="AF105" s="18"/>
      <c r="AG105" s="18"/>
      <c r="AH105" s="19"/>
    </row>
    <row r="106" spans="1:34" x14ac:dyDescent="0.25">
      <c r="A106" s="11"/>
      <c r="B106" s="12" t="str">
        <f>+IFERROR(VLOOKUP(A106,[1]Directorio!$B$1:$Y$1001,2,FALSE),"")</f>
        <v/>
      </c>
      <c r="C106" s="13" t="str">
        <f>+IFERROR(VLOOKUP(A106,[1]Directorio!$B$1:$Y$1001,3,FALSE),"")</f>
        <v/>
      </c>
      <c r="D106" s="12" t="str">
        <f>+IFERROR(VLOOKUP(A106,[1]Directorio!$B$1:$Y$1001,4,FALSE),"")</f>
        <v/>
      </c>
      <c r="E106" s="12" t="str">
        <f>+IFERROR(VLOOKUP(A106,[1]Directorio!$B$1:$Y$1001,5,FALSE),"")</f>
        <v/>
      </c>
      <c r="F106" s="12" t="str">
        <f>+IFERROR(VLOOKUP(A106,[1]Directorio!$B$1:$Y$1001,6,FALSE),"")</f>
        <v/>
      </c>
      <c r="G106" s="12" t="str">
        <f>+IFERROR(VLOOKUP(A106,[1]Directorio!$B$1:$Y$1001,7,FALSE),"")</f>
        <v/>
      </c>
      <c r="H106" s="12" t="str">
        <f>+IFERROR(VLOOKUP(A106,[1]Directorio!$B$1:$Y$1001,8,FALSE),"")</f>
        <v/>
      </c>
      <c r="I106" s="12" t="str">
        <f>+IFERROR(VLOOKUP(A106,[1]Directorio!$B$1:$Y$1001,9,FALSE),"")</f>
        <v/>
      </c>
      <c r="J106" s="12" t="str">
        <f>+IFERROR(VLOOKUP(A106,[1]Directorio!$B$1:$Y$1001,10,FALSE),"")</f>
        <v/>
      </c>
      <c r="K106" s="12" t="str">
        <f>+IFERROR(VLOOKUP(A106,[1]Directorio!$B$1:$Y$1001,11,FALSE),"")</f>
        <v/>
      </c>
      <c r="L106" s="14" t="str">
        <f>+IFERROR(VLOOKUP(A106,[1]Directorio!$B$1:$Y$1001,12,FALSE),"")</f>
        <v/>
      </c>
      <c r="M106" s="12" t="str">
        <f>+IFERROR(VLOOKUP(A106,[1]Directorio!$B$1:$Y$1001,13,FALSE),"")</f>
        <v/>
      </c>
      <c r="N106" s="12" t="str">
        <f>+IFERROR(VLOOKUP(A106,[1]Directorio!$B$1:$Y$1001,14,FALSE),"")</f>
        <v/>
      </c>
      <c r="O106" s="12" t="str">
        <f>+IFERROR(VLOOKUP(A106,[1]Directorio!$B$1:$Y$1001,15,FALSE),"")</f>
        <v/>
      </c>
      <c r="P106" s="12" t="str">
        <f>+IFERROR(VLOOKUP(A106,[1]Directorio!$B$1:$Y$1001,16,FALSE),"")</f>
        <v/>
      </c>
      <c r="Q106" s="12" t="str">
        <f>+IFERROR(VLOOKUP(A106,[1]Directorio!$B$1:$Y$1001,17,FALSE),"")</f>
        <v/>
      </c>
      <c r="R106" s="12" t="str">
        <f>+IFERROR(VLOOKUP(A106,[1]Directorio!$B$1:$Y$1001,18,FALSE),"")</f>
        <v/>
      </c>
      <c r="S106" s="12" t="str">
        <f>+IFERROR(VLOOKUP(A106,[1]Directorio!$B$1:$Y$1001,19,FALSE),"")</f>
        <v/>
      </c>
      <c r="T106" s="12" t="str">
        <f>+IFERROR(VLOOKUP(A106,[1]Directorio!$B$1:$Y$1001,20,FALSE),"")</f>
        <v/>
      </c>
      <c r="U106" s="15" t="str">
        <f>+IFERROR(VLOOKUP(A106,[1]Directorio!$B$1:$Y$1001,21,FALSE),"")</f>
        <v/>
      </c>
      <c r="V106" s="15" t="str">
        <f>+IFERROR(VLOOKUP(A106,[1]Directorio!$B$1:$Y$1001,22,FALSE),"")</f>
        <v/>
      </c>
      <c r="W106" s="16" t="str">
        <f>+IFERROR(VLOOKUP(A106,[1]Directorio!$B$1:$Y$1001,23,FALSE),"")</f>
        <v/>
      </c>
      <c r="X106" s="15" t="str">
        <f>+IFERROR(VLOOKUP(A106,[1]Directorio!$B$1:$Y$1001,24,FALSE),"")</f>
        <v/>
      </c>
      <c r="Y106" s="10"/>
      <c r="Z106" s="10"/>
      <c r="AA106" s="17"/>
      <c r="AB106" s="18"/>
      <c r="AC106" s="10"/>
      <c r="AD106" s="18"/>
      <c r="AE106" s="10"/>
      <c r="AF106" s="18"/>
      <c r="AG106" s="18"/>
      <c r="AH106" s="19"/>
    </row>
    <row r="107" spans="1:34" x14ac:dyDescent="0.25">
      <c r="A107" s="11"/>
      <c r="B107" s="12" t="str">
        <f>+IFERROR(VLOOKUP(A107,[1]Directorio!$B$1:$Y$1001,2,FALSE),"")</f>
        <v/>
      </c>
      <c r="C107" s="13" t="str">
        <f>+IFERROR(VLOOKUP(A107,[1]Directorio!$B$1:$Y$1001,3,FALSE),"")</f>
        <v/>
      </c>
      <c r="D107" s="12" t="str">
        <f>+IFERROR(VLOOKUP(A107,[1]Directorio!$B$1:$Y$1001,4,FALSE),"")</f>
        <v/>
      </c>
      <c r="E107" s="12" t="str">
        <f>+IFERROR(VLOOKUP(A107,[1]Directorio!$B$1:$Y$1001,5,FALSE),"")</f>
        <v/>
      </c>
      <c r="F107" s="12" t="str">
        <f>+IFERROR(VLOOKUP(A107,[1]Directorio!$B$1:$Y$1001,6,FALSE),"")</f>
        <v/>
      </c>
      <c r="G107" s="12" t="str">
        <f>+IFERROR(VLOOKUP(A107,[1]Directorio!$B$1:$Y$1001,7,FALSE),"")</f>
        <v/>
      </c>
      <c r="H107" s="12" t="str">
        <f>+IFERROR(VLOOKUP(A107,[1]Directorio!$B$1:$Y$1001,8,FALSE),"")</f>
        <v/>
      </c>
      <c r="I107" s="12" t="str">
        <f>+IFERROR(VLOOKUP(A107,[1]Directorio!$B$1:$Y$1001,9,FALSE),"")</f>
        <v/>
      </c>
      <c r="J107" s="12" t="str">
        <f>+IFERROR(VLOOKUP(A107,[1]Directorio!$B$1:$Y$1001,10,FALSE),"")</f>
        <v/>
      </c>
      <c r="K107" s="12" t="str">
        <f>+IFERROR(VLOOKUP(A107,[1]Directorio!$B$1:$Y$1001,11,FALSE),"")</f>
        <v/>
      </c>
      <c r="L107" s="14" t="str">
        <f>+IFERROR(VLOOKUP(A107,[1]Directorio!$B$1:$Y$1001,12,FALSE),"")</f>
        <v/>
      </c>
      <c r="M107" s="12" t="str">
        <f>+IFERROR(VLOOKUP(A107,[1]Directorio!$B$1:$Y$1001,13,FALSE),"")</f>
        <v/>
      </c>
      <c r="N107" s="12" t="str">
        <f>+IFERROR(VLOOKUP(A107,[1]Directorio!$B$1:$Y$1001,14,FALSE),"")</f>
        <v/>
      </c>
      <c r="O107" s="12" t="str">
        <f>+IFERROR(VLOOKUP(A107,[1]Directorio!$B$1:$Y$1001,15,FALSE),"")</f>
        <v/>
      </c>
      <c r="P107" s="12" t="str">
        <f>+IFERROR(VLOOKUP(A107,[1]Directorio!$B$1:$Y$1001,16,FALSE),"")</f>
        <v/>
      </c>
      <c r="Q107" s="12" t="str">
        <f>+IFERROR(VLOOKUP(A107,[1]Directorio!$B$1:$Y$1001,17,FALSE),"")</f>
        <v/>
      </c>
      <c r="R107" s="12" t="str">
        <f>+IFERROR(VLOOKUP(A107,[1]Directorio!$B$1:$Y$1001,18,FALSE),"")</f>
        <v/>
      </c>
      <c r="S107" s="12" t="str">
        <f>+IFERROR(VLOOKUP(A107,[1]Directorio!$B$1:$Y$1001,19,FALSE),"")</f>
        <v/>
      </c>
      <c r="T107" s="12" t="str">
        <f>+IFERROR(VLOOKUP(A107,[1]Directorio!$B$1:$Y$1001,20,FALSE),"")</f>
        <v/>
      </c>
      <c r="U107" s="15" t="str">
        <f>+IFERROR(VLOOKUP(A107,[1]Directorio!$B$1:$Y$1001,21,FALSE),"")</f>
        <v/>
      </c>
      <c r="V107" s="15" t="str">
        <f>+IFERROR(VLOOKUP(A107,[1]Directorio!$B$1:$Y$1001,22,FALSE),"")</f>
        <v/>
      </c>
      <c r="W107" s="16" t="str">
        <f>+IFERROR(VLOOKUP(A107,[1]Directorio!$B$1:$Y$1001,23,FALSE),"")</f>
        <v/>
      </c>
      <c r="X107" s="15" t="str">
        <f>+IFERROR(VLOOKUP(A107,[1]Directorio!$B$1:$Y$1001,24,FALSE),"")</f>
        <v/>
      </c>
      <c r="Y107" s="10"/>
      <c r="Z107" s="10"/>
      <c r="AA107" s="17"/>
      <c r="AB107" s="18"/>
      <c r="AC107" s="10"/>
      <c r="AD107" s="18"/>
      <c r="AE107" s="10"/>
      <c r="AF107" s="18"/>
      <c r="AG107" s="18"/>
      <c r="AH107" s="19"/>
    </row>
    <row r="108" spans="1:34" x14ac:dyDescent="0.25">
      <c r="A108" s="11"/>
      <c r="B108" s="12" t="str">
        <f>+IFERROR(VLOOKUP(A108,[1]Directorio!$B$1:$Y$1001,2,FALSE),"")</f>
        <v/>
      </c>
      <c r="C108" s="13" t="str">
        <f>+IFERROR(VLOOKUP(A108,[1]Directorio!$B$1:$Y$1001,3,FALSE),"")</f>
        <v/>
      </c>
      <c r="D108" s="12" t="str">
        <f>+IFERROR(VLOOKUP(A108,[1]Directorio!$B$1:$Y$1001,4,FALSE),"")</f>
        <v/>
      </c>
      <c r="E108" s="12" t="str">
        <f>+IFERROR(VLOOKUP(A108,[1]Directorio!$B$1:$Y$1001,5,FALSE),"")</f>
        <v/>
      </c>
      <c r="F108" s="12" t="str">
        <f>+IFERROR(VLOOKUP(A108,[1]Directorio!$B$1:$Y$1001,6,FALSE),"")</f>
        <v/>
      </c>
      <c r="G108" s="12" t="str">
        <f>+IFERROR(VLOOKUP(A108,[1]Directorio!$B$1:$Y$1001,7,FALSE),"")</f>
        <v/>
      </c>
      <c r="H108" s="12" t="str">
        <f>+IFERROR(VLOOKUP(A108,[1]Directorio!$B$1:$Y$1001,8,FALSE),"")</f>
        <v/>
      </c>
      <c r="I108" s="12" t="str">
        <f>+IFERROR(VLOOKUP(A108,[1]Directorio!$B$1:$Y$1001,9,FALSE),"")</f>
        <v/>
      </c>
      <c r="J108" s="12" t="str">
        <f>+IFERROR(VLOOKUP(A108,[1]Directorio!$B$1:$Y$1001,10,FALSE),"")</f>
        <v/>
      </c>
      <c r="K108" s="12" t="str">
        <f>+IFERROR(VLOOKUP(A108,[1]Directorio!$B$1:$Y$1001,11,FALSE),"")</f>
        <v/>
      </c>
      <c r="L108" s="14" t="str">
        <f>+IFERROR(VLOOKUP(A108,[1]Directorio!$B$1:$Y$1001,12,FALSE),"")</f>
        <v/>
      </c>
      <c r="M108" s="12" t="str">
        <f>+IFERROR(VLOOKUP(A108,[1]Directorio!$B$1:$Y$1001,13,FALSE),"")</f>
        <v/>
      </c>
      <c r="N108" s="12" t="str">
        <f>+IFERROR(VLOOKUP(A108,[1]Directorio!$B$1:$Y$1001,14,FALSE),"")</f>
        <v/>
      </c>
      <c r="O108" s="12" t="str">
        <f>+IFERROR(VLOOKUP(A108,[1]Directorio!$B$1:$Y$1001,15,FALSE),"")</f>
        <v/>
      </c>
      <c r="P108" s="12" t="str">
        <f>+IFERROR(VLOOKUP(A108,[1]Directorio!$B$1:$Y$1001,16,FALSE),"")</f>
        <v/>
      </c>
      <c r="Q108" s="12" t="str">
        <f>+IFERROR(VLOOKUP(A108,[1]Directorio!$B$1:$Y$1001,17,FALSE),"")</f>
        <v/>
      </c>
      <c r="R108" s="12" t="str">
        <f>+IFERROR(VLOOKUP(A108,[1]Directorio!$B$1:$Y$1001,18,FALSE),"")</f>
        <v/>
      </c>
      <c r="S108" s="12" t="str">
        <f>+IFERROR(VLOOKUP(A108,[1]Directorio!$B$1:$Y$1001,19,FALSE),"")</f>
        <v/>
      </c>
      <c r="T108" s="12" t="str">
        <f>+IFERROR(VLOOKUP(A108,[1]Directorio!$B$1:$Y$1001,20,FALSE),"")</f>
        <v/>
      </c>
      <c r="U108" s="15" t="str">
        <f>+IFERROR(VLOOKUP(A108,[1]Directorio!$B$1:$Y$1001,21,FALSE),"")</f>
        <v/>
      </c>
      <c r="V108" s="15" t="str">
        <f>+IFERROR(VLOOKUP(A108,[1]Directorio!$B$1:$Y$1001,22,FALSE),"")</f>
        <v/>
      </c>
      <c r="W108" s="16" t="str">
        <f>+IFERROR(VLOOKUP(A108,[1]Directorio!$B$1:$Y$1001,23,FALSE),"")</f>
        <v/>
      </c>
      <c r="X108" s="15" t="str">
        <f>+IFERROR(VLOOKUP(A108,[1]Directorio!$B$1:$Y$1001,24,FALSE),"")</f>
        <v/>
      </c>
      <c r="Y108" s="10"/>
      <c r="Z108" s="10"/>
      <c r="AA108" s="17"/>
      <c r="AB108" s="18"/>
      <c r="AC108" s="10"/>
      <c r="AD108" s="18"/>
      <c r="AE108" s="10"/>
      <c r="AF108" s="18"/>
      <c r="AG108" s="18"/>
      <c r="AH108" s="19"/>
    </row>
    <row r="109" spans="1:34" x14ac:dyDescent="0.25">
      <c r="A109" s="11"/>
      <c r="B109" s="12" t="str">
        <f>+IFERROR(VLOOKUP(A109,[1]Directorio!$B$1:$Y$1001,2,FALSE),"")</f>
        <v/>
      </c>
      <c r="C109" s="13" t="str">
        <f>+IFERROR(VLOOKUP(A109,[1]Directorio!$B$1:$Y$1001,3,FALSE),"")</f>
        <v/>
      </c>
      <c r="D109" s="12" t="str">
        <f>+IFERROR(VLOOKUP(A109,[1]Directorio!$B$1:$Y$1001,4,FALSE),"")</f>
        <v/>
      </c>
      <c r="E109" s="12" t="str">
        <f>+IFERROR(VLOOKUP(A109,[1]Directorio!$B$1:$Y$1001,5,FALSE),"")</f>
        <v/>
      </c>
      <c r="F109" s="12" t="str">
        <f>+IFERROR(VLOOKUP(A109,[1]Directorio!$B$1:$Y$1001,6,FALSE),"")</f>
        <v/>
      </c>
      <c r="G109" s="12" t="str">
        <f>+IFERROR(VLOOKUP(A109,[1]Directorio!$B$1:$Y$1001,7,FALSE),"")</f>
        <v/>
      </c>
      <c r="H109" s="12" t="str">
        <f>+IFERROR(VLOOKUP(A109,[1]Directorio!$B$1:$Y$1001,8,FALSE),"")</f>
        <v/>
      </c>
      <c r="I109" s="12" t="str">
        <f>+IFERROR(VLOOKUP(A109,[1]Directorio!$B$1:$Y$1001,9,FALSE),"")</f>
        <v/>
      </c>
      <c r="J109" s="12" t="str">
        <f>+IFERROR(VLOOKUP(A109,[1]Directorio!$B$1:$Y$1001,10,FALSE),"")</f>
        <v/>
      </c>
      <c r="K109" s="12" t="str">
        <f>+IFERROR(VLOOKUP(A109,[1]Directorio!$B$1:$Y$1001,11,FALSE),"")</f>
        <v/>
      </c>
      <c r="L109" s="14" t="str">
        <f>+IFERROR(VLOOKUP(A109,[1]Directorio!$B$1:$Y$1001,12,FALSE),"")</f>
        <v/>
      </c>
      <c r="M109" s="12" t="str">
        <f>+IFERROR(VLOOKUP(A109,[1]Directorio!$B$1:$Y$1001,13,FALSE),"")</f>
        <v/>
      </c>
      <c r="N109" s="12" t="str">
        <f>+IFERROR(VLOOKUP(A109,[1]Directorio!$B$1:$Y$1001,14,FALSE),"")</f>
        <v/>
      </c>
      <c r="O109" s="12" t="str">
        <f>+IFERROR(VLOOKUP(A109,[1]Directorio!$B$1:$Y$1001,15,FALSE),"")</f>
        <v/>
      </c>
      <c r="P109" s="12" t="str">
        <f>+IFERROR(VLOOKUP(A109,[1]Directorio!$B$1:$Y$1001,16,FALSE),"")</f>
        <v/>
      </c>
      <c r="Q109" s="12" t="str">
        <f>+IFERROR(VLOOKUP(A109,[1]Directorio!$B$1:$Y$1001,17,FALSE),"")</f>
        <v/>
      </c>
      <c r="R109" s="12" t="str">
        <f>+IFERROR(VLOOKUP(A109,[1]Directorio!$B$1:$Y$1001,18,FALSE),"")</f>
        <v/>
      </c>
      <c r="S109" s="12" t="str">
        <f>+IFERROR(VLOOKUP(A109,[1]Directorio!$B$1:$Y$1001,19,FALSE),"")</f>
        <v/>
      </c>
      <c r="T109" s="12" t="str">
        <f>+IFERROR(VLOOKUP(A109,[1]Directorio!$B$1:$Y$1001,20,FALSE),"")</f>
        <v/>
      </c>
      <c r="U109" s="15" t="str">
        <f>+IFERROR(VLOOKUP(A109,[1]Directorio!$B$1:$Y$1001,21,FALSE),"")</f>
        <v/>
      </c>
      <c r="V109" s="15" t="str">
        <f>+IFERROR(VLOOKUP(A109,[1]Directorio!$B$1:$Y$1001,22,FALSE),"")</f>
        <v/>
      </c>
      <c r="W109" s="16" t="str">
        <f>+IFERROR(VLOOKUP(A109,[1]Directorio!$B$1:$Y$1001,23,FALSE),"")</f>
        <v/>
      </c>
      <c r="X109" s="15" t="str">
        <f>+IFERROR(VLOOKUP(A109,[1]Directorio!$B$1:$Y$1001,24,FALSE),"")</f>
        <v/>
      </c>
      <c r="Y109" s="10"/>
      <c r="Z109" s="10"/>
      <c r="AA109" s="17"/>
      <c r="AB109" s="18"/>
      <c r="AC109" s="10"/>
      <c r="AD109" s="18"/>
      <c r="AE109" s="10"/>
      <c r="AF109" s="18"/>
      <c r="AG109" s="18"/>
      <c r="AH109" s="19"/>
    </row>
    <row r="110" spans="1:34" x14ac:dyDescent="0.25">
      <c r="A110" s="11"/>
      <c r="B110" s="12" t="str">
        <f>+IFERROR(VLOOKUP(A110,[1]Directorio!$B$1:$Y$1001,2,FALSE),"")</f>
        <v/>
      </c>
      <c r="C110" s="13" t="str">
        <f>+IFERROR(VLOOKUP(A110,[1]Directorio!$B$1:$Y$1001,3,FALSE),"")</f>
        <v/>
      </c>
      <c r="D110" s="12" t="str">
        <f>+IFERROR(VLOOKUP(A110,[1]Directorio!$B$1:$Y$1001,4,FALSE),"")</f>
        <v/>
      </c>
      <c r="E110" s="12" t="str">
        <f>+IFERROR(VLOOKUP(A110,[1]Directorio!$B$1:$Y$1001,5,FALSE),"")</f>
        <v/>
      </c>
      <c r="F110" s="12" t="str">
        <f>+IFERROR(VLOOKUP(A110,[1]Directorio!$B$1:$Y$1001,6,FALSE),"")</f>
        <v/>
      </c>
      <c r="G110" s="12" t="str">
        <f>+IFERROR(VLOOKUP(A110,[1]Directorio!$B$1:$Y$1001,7,FALSE),"")</f>
        <v/>
      </c>
      <c r="H110" s="12" t="str">
        <f>+IFERROR(VLOOKUP(A110,[1]Directorio!$B$1:$Y$1001,8,FALSE),"")</f>
        <v/>
      </c>
      <c r="I110" s="12" t="str">
        <f>+IFERROR(VLOOKUP(A110,[1]Directorio!$B$1:$Y$1001,9,FALSE),"")</f>
        <v/>
      </c>
      <c r="J110" s="12" t="str">
        <f>+IFERROR(VLOOKUP(A110,[1]Directorio!$B$1:$Y$1001,10,FALSE),"")</f>
        <v/>
      </c>
      <c r="K110" s="12" t="str">
        <f>+IFERROR(VLOOKUP(A110,[1]Directorio!$B$1:$Y$1001,11,FALSE),"")</f>
        <v/>
      </c>
      <c r="L110" s="14" t="str">
        <f>+IFERROR(VLOOKUP(A110,[1]Directorio!$B$1:$Y$1001,12,FALSE),"")</f>
        <v/>
      </c>
      <c r="M110" s="12" t="str">
        <f>+IFERROR(VLOOKUP(A110,[1]Directorio!$B$1:$Y$1001,13,FALSE),"")</f>
        <v/>
      </c>
      <c r="N110" s="12" t="str">
        <f>+IFERROR(VLOOKUP(A110,[1]Directorio!$B$1:$Y$1001,14,FALSE),"")</f>
        <v/>
      </c>
      <c r="O110" s="12" t="str">
        <f>+IFERROR(VLOOKUP(A110,[1]Directorio!$B$1:$Y$1001,15,FALSE),"")</f>
        <v/>
      </c>
      <c r="P110" s="12" t="str">
        <f>+IFERROR(VLOOKUP(A110,[1]Directorio!$B$1:$Y$1001,16,FALSE),"")</f>
        <v/>
      </c>
      <c r="Q110" s="12" t="str">
        <f>+IFERROR(VLOOKUP(A110,[1]Directorio!$B$1:$Y$1001,17,FALSE),"")</f>
        <v/>
      </c>
      <c r="R110" s="12" t="str">
        <f>+IFERROR(VLOOKUP(A110,[1]Directorio!$B$1:$Y$1001,18,FALSE),"")</f>
        <v/>
      </c>
      <c r="S110" s="12" t="str">
        <f>+IFERROR(VLOOKUP(A110,[1]Directorio!$B$1:$Y$1001,19,FALSE),"")</f>
        <v/>
      </c>
      <c r="T110" s="12" t="str">
        <f>+IFERROR(VLOOKUP(A110,[1]Directorio!$B$1:$Y$1001,20,FALSE),"")</f>
        <v/>
      </c>
      <c r="U110" s="15" t="str">
        <f>+IFERROR(VLOOKUP(A110,[1]Directorio!$B$1:$Y$1001,21,FALSE),"")</f>
        <v/>
      </c>
      <c r="V110" s="15" t="str">
        <f>+IFERROR(VLOOKUP(A110,[1]Directorio!$B$1:$Y$1001,22,FALSE),"")</f>
        <v/>
      </c>
      <c r="W110" s="16" t="str">
        <f>+IFERROR(VLOOKUP(A110,[1]Directorio!$B$1:$Y$1001,23,FALSE),"")</f>
        <v/>
      </c>
      <c r="X110" s="15" t="str">
        <f>+IFERROR(VLOOKUP(A110,[1]Directorio!$B$1:$Y$1001,24,FALSE),"")</f>
        <v/>
      </c>
      <c r="Y110" s="10"/>
      <c r="Z110" s="10"/>
      <c r="AA110" s="17"/>
      <c r="AB110" s="18"/>
      <c r="AC110" s="10"/>
      <c r="AD110" s="18"/>
      <c r="AE110" s="10"/>
      <c r="AF110" s="18"/>
      <c r="AG110" s="18"/>
      <c r="AH110" s="19"/>
    </row>
    <row r="111" spans="1:34" x14ac:dyDescent="0.25">
      <c r="A111" s="11"/>
      <c r="B111" s="12" t="str">
        <f>+IFERROR(VLOOKUP(A111,[1]Directorio!$B$1:$Y$1001,2,FALSE),"")</f>
        <v/>
      </c>
      <c r="C111" s="13" t="str">
        <f>+IFERROR(VLOOKUP(A111,[1]Directorio!$B$1:$Y$1001,3,FALSE),"")</f>
        <v/>
      </c>
      <c r="D111" s="12" t="str">
        <f>+IFERROR(VLOOKUP(A111,[1]Directorio!$B$1:$Y$1001,4,FALSE),"")</f>
        <v/>
      </c>
      <c r="E111" s="12" t="str">
        <f>+IFERROR(VLOOKUP(A111,[1]Directorio!$B$1:$Y$1001,5,FALSE),"")</f>
        <v/>
      </c>
      <c r="F111" s="12" t="str">
        <f>+IFERROR(VLOOKUP(A111,[1]Directorio!$B$1:$Y$1001,6,FALSE),"")</f>
        <v/>
      </c>
      <c r="G111" s="12" t="str">
        <f>+IFERROR(VLOOKUP(A111,[1]Directorio!$B$1:$Y$1001,7,FALSE),"")</f>
        <v/>
      </c>
      <c r="H111" s="12" t="str">
        <f>+IFERROR(VLOOKUP(A111,[1]Directorio!$B$1:$Y$1001,8,FALSE),"")</f>
        <v/>
      </c>
      <c r="I111" s="12" t="str">
        <f>+IFERROR(VLOOKUP(A111,[1]Directorio!$B$1:$Y$1001,9,FALSE),"")</f>
        <v/>
      </c>
      <c r="J111" s="12" t="str">
        <f>+IFERROR(VLOOKUP(A111,[1]Directorio!$B$1:$Y$1001,10,FALSE),"")</f>
        <v/>
      </c>
      <c r="K111" s="12" t="str">
        <f>+IFERROR(VLOOKUP(A111,[1]Directorio!$B$1:$Y$1001,11,FALSE),"")</f>
        <v/>
      </c>
      <c r="L111" s="14" t="str">
        <f>+IFERROR(VLOOKUP(A111,[1]Directorio!$B$1:$Y$1001,12,FALSE),"")</f>
        <v/>
      </c>
      <c r="M111" s="12" t="str">
        <f>+IFERROR(VLOOKUP(A111,[1]Directorio!$B$1:$Y$1001,13,FALSE),"")</f>
        <v/>
      </c>
      <c r="N111" s="12" t="str">
        <f>+IFERROR(VLOOKUP(A111,[1]Directorio!$B$1:$Y$1001,14,FALSE),"")</f>
        <v/>
      </c>
      <c r="O111" s="12" t="str">
        <f>+IFERROR(VLOOKUP(A111,[1]Directorio!$B$1:$Y$1001,15,FALSE),"")</f>
        <v/>
      </c>
      <c r="P111" s="12" t="str">
        <f>+IFERROR(VLOOKUP(A111,[1]Directorio!$B$1:$Y$1001,16,FALSE),"")</f>
        <v/>
      </c>
      <c r="Q111" s="12" t="str">
        <f>+IFERROR(VLOOKUP(A111,[1]Directorio!$B$1:$Y$1001,17,FALSE),"")</f>
        <v/>
      </c>
      <c r="R111" s="12" t="str">
        <f>+IFERROR(VLOOKUP(A111,[1]Directorio!$B$1:$Y$1001,18,FALSE),"")</f>
        <v/>
      </c>
      <c r="S111" s="12" t="str">
        <f>+IFERROR(VLOOKUP(A111,[1]Directorio!$B$1:$Y$1001,19,FALSE),"")</f>
        <v/>
      </c>
      <c r="T111" s="12" t="str">
        <f>+IFERROR(VLOOKUP(A111,[1]Directorio!$B$1:$Y$1001,20,FALSE),"")</f>
        <v/>
      </c>
      <c r="U111" s="15" t="str">
        <f>+IFERROR(VLOOKUP(A111,[1]Directorio!$B$1:$Y$1001,21,FALSE),"")</f>
        <v/>
      </c>
      <c r="V111" s="15" t="str">
        <f>+IFERROR(VLOOKUP(A111,[1]Directorio!$B$1:$Y$1001,22,FALSE),"")</f>
        <v/>
      </c>
      <c r="W111" s="16" t="str">
        <f>+IFERROR(VLOOKUP(A111,[1]Directorio!$B$1:$Y$1001,23,FALSE),"")</f>
        <v/>
      </c>
      <c r="X111" s="15" t="str">
        <f>+IFERROR(VLOOKUP(A111,[1]Directorio!$B$1:$Y$1001,24,FALSE),"")</f>
        <v/>
      </c>
      <c r="Y111" s="10"/>
      <c r="Z111" s="10"/>
      <c r="AA111" s="17"/>
      <c r="AB111" s="18"/>
      <c r="AC111" s="10"/>
      <c r="AD111" s="18"/>
      <c r="AE111" s="10"/>
      <c r="AF111" s="18"/>
      <c r="AG111" s="18"/>
      <c r="AH111" s="19"/>
    </row>
    <row r="112" spans="1:34" x14ac:dyDescent="0.25">
      <c r="A112" s="11"/>
      <c r="B112" s="12" t="str">
        <f>+IFERROR(VLOOKUP(A112,[1]Directorio!$B$1:$Y$1001,2,FALSE),"")</f>
        <v/>
      </c>
      <c r="C112" s="13" t="str">
        <f>+IFERROR(VLOOKUP(A112,[1]Directorio!$B$1:$Y$1001,3,FALSE),"")</f>
        <v/>
      </c>
      <c r="D112" s="12" t="str">
        <f>+IFERROR(VLOOKUP(A112,[1]Directorio!$B$1:$Y$1001,4,FALSE),"")</f>
        <v/>
      </c>
      <c r="E112" s="12" t="str">
        <f>+IFERROR(VLOOKUP(A112,[1]Directorio!$B$1:$Y$1001,5,FALSE),"")</f>
        <v/>
      </c>
      <c r="F112" s="12" t="str">
        <f>+IFERROR(VLOOKUP(A112,[1]Directorio!$B$1:$Y$1001,6,FALSE),"")</f>
        <v/>
      </c>
      <c r="G112" s="12" t="str">
        <f>+IFERROR(VLOOKUP(A112,[1]Directorio!$B$1:$Y$1001,7,FALSE),"")</f>
        <v/>
      </c>
      <c r="H112" s="12" t="str">
        <f>+IFERROR(VLOOKUP(A112,[1]Directorio!$B$1:$Y$1001,8,FALSE),"")</f>
        <v/>
      </c>
      <c r="I112" s="12" t="str">
        <f>+IFERROR(VLOOKUP(A112,[1]Directorio!$B$1:$Y$1001,9,FALSE),"")</f>
        <v/>
      </c>
      <c r="J112" s="12" t="str">
        <f>+IFERROR(VLOOKUP(A112,[1]Directorio!$B$1:$Y$1001,10,FALSE),"")</f>
        <v/>
      </c>
      <c r="K112" s="12" t="str">
        <f>+IFERROR(VLOOKUP(A112,[1]Directorio!$B$1:$Y$1001,11,FALSE),"")</f>
        <v/>
      </c>
      <c r="L112" s="14" t="str">
        <f>+IFERROR(VLOOKUP(A112,[1]Directorio!$B$1:$Y$1001,12,FALSE),"")</f>
        <v/>
      </c>
      <c r="M112" s="12" t="str">
        <f>+IFERROR(VLOOKUP(A112,[1]Directorio!$B$1:$Y$1001,13,FALSE),"")</f>
        <v/>
      </c>
      <c r="N112" s="12" t="str">
        <f>+IFERROR(VLOOKUP(A112,[1]Directorio!$B$1:$Y$1001,14,FALSE),"")</f>
        <v/>
      </c>
      <c r="O112" s="12" t="str">
        <f>+IFERROR(VLOOKUP(A112,[1]Directorio!$B$1:$Y$1001,15,FALSE),"")</f>
        <v/>
      </c>
      <c r="P112" s="12" t="str">
        <f>+IFERROR(VLOOKUP(A112,[1]Directorio!$B$1:$Y$1001,16,FALSE),"")</f>
        <v/>
      </c>
      <c r="Q112" s="12" t="str">
        <f>+IFERROR(VLOOKUP(A112,[1]Directorio!$B$1:$Y$1001,17,FALSE),"")</f>
        <v/>
      </c>
      <c r="R112" s="12" t="str">
        <f>+IFERROR(VLOOKUP(A112,[1]Directorio!$B$1:$Y$1001,18,FALSE),"")</f>
        <v/>
      </c>
      <c r="S112" s="12" t="str">
        <f>+IFERROR(VLOOKUP(A112,[1]Directorio!$B$1:$Y$1001,19,FALSE),"")</f>
        <v/>
      </c>
      <c r="T112" s="12" t="str">
        <f>+IFERROR(VLOOKUP(A112,[1]Directorio!$B$1:$Y$1001,20,FALSE),"")</f>
        <v/>
      </c>
      <c r="U112" s="15" t="str">
        <f>+IFERROR(VLOOKUP(A112,[1]Directorio!$B$1:$Y$1001,21,FALSE),"")</f>
        <v/>
      </c>
      <c r="V112" s="15" t="str">
        <f>+IFERROR(VLOOKUP(A112,[1]Directorio!$B$1:$Y$1001,22,FALSE),"")</f>
        <v/>
      </c>
      <c r="W112" s="16" t="str">
        <f>+IFERROR(VLOOKUP(A112,[1]Directorio!$B$1:$Y$1001,23,FALSE),"")</f>
        <v/>
      </c>
      <c r="X112" s="15" t="str">
        <f>+IFERROR(VLOOKUP(A112,[1]Directorio!$B$1:$Y$1001,24,FALSE),"")</f>
        <v/>
      </c>
      <c r="Y112" s="10"/>
      <c r="Z112" s="10"/>
      <c r="AA112" s="17"/>
      <c r="AB112" s="18"/>
      <c r="AC112" s="10"/>
      <c r="AD112" s="18"/>
      <c r="AE112" s="10"/>
      <c r="AF112" s="18"/>
      <c r="AG112" s="18"/>
      <c r="AH112" s="19"/>
    </row>
    <row r="113" spans="1:34" x14ac:dyDescent="0.25">
      <c r="A113" s="11"/>
      <c r="B113" s="12" t="str">
        <f>+IFERROR(VLOOKUP(A113,[1]Directorio!$B$1:$Y$1001,2,FALSE),"")</f>
        <v/>
      </c>
      <c r="C113" s="13" t="str">
        <f>+IFERROR(VLOOKUP(A113,[1]Directorio!$B$1:$Y$1001,3,FALSE),"")</f>
        <v/>
      </c>
      <c r="D113" s="12" t="str">
        <f>+IFERROR(VLOOKUP(A113,[1]Directorio!$B$1:$Y$1001,4,FALSE),"")</f>
        <v/>
      </c>
      <c r="E113" s="12" t="str">
        <f>+IFERROR(VLOOKUP(A113,[1]Directorio!$B$1:$Y$1001,5,FALSE),"")</f>
        <v/>
      </c>
      <c r="F113" s="12" t="str">
        <f>+IFERROR(VLOOKUP(A113,[1]Directorio!$B$1:$Y$1001,6,FALSE),"")</f>
        <v/>
      </c>
      <c r="G113" s="12" t="str">
        <f>+IFERROR(VLOOKUP(A113,[1]Directorio!$B$1:$Y$1001,7,FALSE),"")</f>
        <v/>
      </c>
      <c r="H113" s="12" t="str">
        <f>+IFERROR(VLOOKUP(A113,[1]Directorio!$B$1:$Y$1001,8,FALSE),"")</f>
        <v/>
      </c>
      <c r="I113" s="12" t="str">
        <f>+IFERROR(VLOOKUP(A113,[1]Directorio!$B$1:$Y$1001,9,FALSE),"")</f>
        <v/>
      </c>
      <c r="J113" s="12" t="str">
        <f>+IFERROR(VLOOKUP(A113,[1]Directorio!$B$1:$Y$1001,10,FALSE),"")</f>
        <v/>
      </c>
      <c r="K113" s="12" t="str">
        <f>+IFERROR(VLOOKUP(A113,[1]Directorio!$B$1:$Y$1001,11,FALSE),"")</f>
        <v/>
      </c>
      <c r="L113" s="14" t="str">
        <f>+IFERROR(VLOOKUP(A113,[1]Directorio!$B$1:$Y$1001,12,FALSE),"")</f>
        <v/>
      </c>
      <c r="M113" s="12" t="str">
        <f>+IFERROR(VLOOKUP(A113,[1]Directorio!$B$1:$Y$1001,13,FALSE),"")</f>
        <v/>
      </c>
      <c r="N113" s="12" t="str">
        <f>+IFERROR(VLOOKUP(A113,[1]Directorio!$B$1:$Y$1001,14,FALSE),"")</f>
        <v/>
      </c>
      <c r="O113" s="12" t="str">
        <f>+IFERROR(VLOOKUP(A113,[1]Directorio!$B$1:$Y$1001,15,FALSE),"")</f>
        <v/>
      </c>
      <c r="P113" s="12" t="str">
        <f>+IFERROR(VLOOKUP(A113,[1]Directorio!$B$1:$Y$1001,16,FALSE),"")</f>
        <v/>
      </c>
      <c r="Q113" s="12" t="str">
        <f>+IFERROR(VLOOKUP(A113,[1]Directorio!$B$1:$Y$1001,17,FALSE),"")</f>
        <v/>
      </c>
      <c r="R113" s="12" t="str">
        <f>+IFERROR(VLOOKUP(A113,[1]Directorio!$B$1:$Y$1001,18,FALSE),"")</f>
        <v/>
      </c>
      <c r="S113" s="12" t="str">
        <f>+IFERROR(VLOOKUP(A113,[1]Directorio!$B$1:$Y$1001,19,FALSE),"")</f>
        <v/>
      </c>
      <c r="T113" s="12" t="str">
        <f>+IFERROR(VLOOKUP(A113,[1]Directorio!$B$1:$Y$1001,20,FALSE),"")</f>
        <v/>
      </c>
      <c r="U113" s="15" t="str">
        <f>+IFERROR(VLOOKUP(A113,[1]Directorio!$B$1:$Y$1001,21,FALSE),"")</f>
        <v/>
      </c>
      <c r="V113" s="15" t="str">
        <f>+IFERROR(VLOOKUP(A113,[1]Directorio!$B$1:$Y$1001,22,FALSE),"")</f>
        <v/>
      </c>
      <c r="W113" s="16" t="str">
        <f>+IFERROR(VLOOKUP(A113,[1]Directorio!$B$1:$Y$1001,23,FALSE),"")</f>
        <v/>
      </c>
      <c r="X113" s="15" t="str">
        <f>+IFERROR(VLOOKUP(A113,[1]Directorio!$B$1:$Y$1001,24,FALSE),"")</f>
        <v/>
      </c>
      <c r="Y113" s="10"/>
      <c r="Z113" s="10"/>
      <c r="AA113" s="17"/>
      <c r="AB113" s="18"/>
      <c r="AC113" s="10"/>
      <c r="AD113" s="18"/>
      <c r="AE113" s="10"/>
      <c r="AF113" s="18"/>
      <c r="AG113" s="18"/>
      <c r="AH113" s="19"/>
    </row>
    <row r="114" spans="1:34" x14ac:dyDescent="0.25">
      <c r="A114" s="11"/>
      <c r="B114" s="12" t="str">
        <f>+IFERROR(VLOOKUP(A114,[1]Directorio!$B$1:$Y$1001,2,FALSE),"")</f>
        <v/>
      </c>
      <c r="C114" s="13" t="str">
        <f>+IFERROR(VLOOKUP(A114,[1]Directorio!$B$1:$Y$1001,3,FALSE),"")</f>
        <v/>
      </c>
      <c r="D114" s="12" t="str">
        <f>+IFERROR(VLOOKUP(A114,[1]Directorio!$B$1:$Y$1001,4,FALSE),"")</f>
        <v/>
      </c>
      <c r="E114" s="12" t="str">
        <f>+IFERROR(VLOOKUP(A114,[1]Directorio!$B$1:$Y$1001,5,FALSE),"")</f>
        <v/>
      </c>
      <c r="F114" s="12" t="str">
        <f>+IFERROR(VLOOKUP(A114,[1]Directorio!$B$1:$Y$1001,6,FALSE),"")</f>
        <v/>
      </c>
      <c r="G114" s="12" t="str">
        <f>+IFERROR(VLOOKUP(A114,[1]Directorio!$B$1:$Y$1001,7,FALSE),"")</f>
        <v/>
      </c>
      <c r="H114" s="12" t="str">
        <f>+IFERROR(VLOOKUP(A114,[1]Directorio!$B$1:$Y$1001,8,FALSE),"")</f>
        <v/>
      </c>
      <c r="I114" s="12" t="str">
        <f>+IFERROR(VLOOKUP(A114,[1]Directorio!$B$1:$Y$1001,9,FALSE),"")</f>
        <v/>
      </c>
      <c r="J114" s="12" t="str">
        <f>+IFERROR(VLOOKUP(A114,[1]Directorio!$B$1:$Y$1001,10,FALSE),"")</f>
        <v/>
      </c>
      <c r="K114" s="12" t="str">
        <f>+IFERROR(VLOOKUP(A114,[1]Directorio!$B$1:$Y$1001,11,FALSE),"")</f>
        <v/>
      </c>
      <c r="L114" s="14" t="str">
        <f>+IFERROR(VLOOKUP(A114,[1]Directorio!$B$1:$Y$1001,12,FALSE),"")</f>
        <v/>
      </c>
      <c r="M114" s="12" t="str">
        <f>+IFERROR(VLOOKUP(A114,[1]Directorio!$B$1:$Y$1001,13,FALSE),"")</f>
        <v/>
      </c>
      <c r="N114" s="12" t="str">
        <f>+IFERROR(VLOOKUP(A114,[1]Directorio!$B$1:$Y$1001,14,FALSE),"")</f>
        <v/>
      </c>
      <c r="O114" s="12" t="str">
        <f>+IFERROR(VLOOKUP(A114,[1]Directorio!$B$1:$Y$1001,15,FALSE),"")</f>
        <v/>
      </c>
      <c r="P114" s="12" t="str">
        <f>+IFERROR(VLOOKUP(A114,[1]Directorio!$B$1:$Y$1001,16,FALSE),"")</f>
        <v/>
      </c>
      <c r="Q114" s="12" t="str">
        <f>+IFERROR(VLOOKUP(A114,[1]Directorio!$B$1:$Y$1001,17,FALSE),"")</f>
        <v/>
      </c>
      <c r="R114" s="12" t="str">
        <f>+IFERROR(VLOOKUP(A114,[1]Directorio!$B$1:$Y$1001,18,FALSE),"")</f>
        <v/>
      </c>
      <c r="S114" s="12" t="str">
        <f>+IFERROR(VLOOKUP(A114,[1]Directorio!$B$1:$Y$1001,19,FALSE),"")</f>
        <v/>
      </c>
      <c r="T114" s="12" t="str">
        <f>+IFERROR(VLOOKUP(A114,[1]Directorio!$B$1:$Y$1001,20,FALSE),"")</f>
        <v/>
      </c>
      <c r="U114" s="15" t="str">
        <f>+IFERROR(VLOOKUP(A114,[1]Directorio!$B$1:$Y$1001,21,FALSE),"")</f>
        <v/>
      </c>
      <c r="V114" s="15" t="str">
        <f>+IFERROR(VLOOKUP(A114,[1]Directorio!$B$1:$Y$1001,22,FALSE),"")</f>
        <v/>
      </c>
      <c r="W114" s="16" t="str">
        <f>+IFERROR(VLOOKUP(A114,[1]Directorio!$B$1:$Y$1001,23,FALSE),"")</f>
        <v/>
      </c>
      <c r="X114" s="15" t="str">
        <f>+IFERROR(VLOOKUP(A114,[1]Directorio!$B$1:$Y$1001,24,FALSE),"")</f>
        <v/>
      </c>
      <c r="Y114" s="10"/>
      <c r="Z114" s="10"/>
      <c r="AA114" s="17"/>
      <c r="AB114" s="18"/>
      <c r="AC114" s="10"/>
      <c r="AD114" s="18"/>
      <c r="AE114" s="10"/>
      <c r="AF114" s="18"/>
      <c r="AG114" s="18"/>
      <c r="AH114" s="19"/>
    </row>
    <row r="115" spans="1:34" x14ac:dyDescent="0.25">
      <c r="A115" s="11"/>
      <c r="B115" s="12" t="str">
        <f>+IFERROR(VLOOKUP(A115,[1]Directorio!$B$1:$Y$1001,2,FALSE),"")</f>
        <v/>
      </c>
      <c r="C115" s="13" t="str">
        <f>+IFERROR(VLOOKUP(A115,[1]Directorio!$B$1:$Y$1001,3,FALSE),"")</f>
        <v/>
      </c>
      <c r="D115" s="12" t="str">
        <f>+IFERROR(VLOOKUP(A115,[1]Directorio!$B$1:$Y$1001,4,FALSE),"")</f>
        <v/>
      </c>
      <c r="E115" s="12" t="str">
        <f>+IFERROR(VLOOKUP(A115,[1]Directorio!$B$1:$Y$1001,5,FALSE),"")</f>
        <v/>
      </c>
      <c r="F115" s="12" t="str">
        <f>+IFERROR(VLOOKUP(A115,[1]Directorio!$B$1:$Y$1001,6,FALSE),"")</f>
        <v/>
      </c>
      <c r="G115" s="12" t="str">
        <f>+IFERROR(VLOOKUP(A115,[1]Directorio!$B$1:$Y$1001,7,FALSE),"")</f>
        <v/>
      </c>
      <c r="H115" s="12" t="str">
        <f>+IFERROR(VLOOKUP(A115,[1]Directorio!$B$1:$Y$1001,8,FALSE),"")</f>
        <v/>
      </c>
      <c r="I115" s="12" t="str">
        <f>+IFERROR(VLOOKUP(A115,[1]Directorio!$B$1:$Y$1001,9,FALSE),"")</f>
        <v/>
      </c>
      <c r="J115" s="12" t="str">
        <f>+IFERROR(VLOOKUP(A115,[1]Directorio!$B$1:$Y$1001,10,FALSE),"")</f>
        <v/>
      </c>
      <c r="K115" s="12" t="str">
        <f>+IFERROR(VLOOKUP(A115,[1]Directorio!$B$1:$Y$1001,11,FALSE),"")</f>
        <v/>
      </c>
      <c r="L115" s="14" t="str">
        <f>+IFERROR(VLOOKUP(A115,[1]Directorio!$B$1:$Y$1001,12,FALSE),"")</f>
        <v/>
      </c>
      <c r="M115" s="12" t="str">
        <f>+IFERROR(VLOOKUP(A115,[1]Directorio!$B$1:$Y$1001,13,FALSE),"")</f>
        <v/>
      </c>
      <c r="N115" s="12" t="str">
        <f>+IFERROR(VLOOKUP(A115,[1]Directorio!$B$1:$Y$1001,14,FALSE),"")</f>
        <v/>
      </c>
      <c r="O115" s="12" t="str">
        <f>+IFERROR(VLOOKUP(A115,[1]Directorio!$B$1:$Y$1001,15,FALSE),"")</f>
        <v/>
      </c>
      <c r="P115" s="12" t="str">
        <f>+IFERROR(VLOOKUP(A115,[1]Directorio!$B$1:$Y$1001,16,FALSE),"")</f>
        <v/>
      </c>
      <c r="Q115" s="12" t="str">
        <f>+IFERROR(VLOOKUP(A115,[1]Directorio!$B$1:$Y$1001,17,FALSE),"")</f>
        <v/>
      </c>
      <c r="R115" s="12" t="str">
        <f>+IFERROR(VLOOKUP(A115,[1]Directorio!$B$1:$Y$1001,18,FALSE),"")</f>
        <v/>
      </c>
      <c r="S115" s="12" t="str">
        <f>+IFERROR(VLOOKUP(A115,[1]Directorio!$B$1:$Y$1001,19,FALSE),"")</f>
        <v/>
      </c>
      <c r="T115" s="12" t="str">
        <f>+IFERROR(VLOOKUP(A115,[1]Directorio!$B$1:$Y$1001,20,FALSE),"")</f>
        <v/>
      </c>
      <c r="U115" s="15" t="str">
        <f>+IFERROR(VLOOKUP(A115,[1]Directorio!$B$1:$Y$1001,21,FALSE),"")</f>
        <v/>
      </c>
      <c r="V115" s="15" t="str">
        <f>+IFERROR(VLOOKUP(A115,[1]Directorio!$B$1:$Y$1001,22,FALSE),"")</f>
        <v/>
      </c>
      <c r="W115" s="16" t="str">
        <f>+IFERROR(VLOOKUP(A115,[1]Directorio!$B$1:$Y$1001,23,FALSE),"")</f>
        <v/>
      </c>
      <c r="X115" s="15" t="str">
        <f>+IFERROR(VLOOKUP(A115,[1]Directorio!$B$1:$Y$1001,24,FALSE),"")</f>
        <v/>
      </c>
      <c r="Y115" s="10"/>
      <c r="Z115" s="10"/>
      <c r="AA115" s="17"/>
      <c r="AB115" s="18"/>
      <c r="AC115" s="10"/>
      <c r="AD115" s="18"/>
      <c r="AE115" s="10"/>
      <c r="AF115" s="18"/>
      <c r="AG115" s="18"/>
      <c r="AH115" s="19"/>
    </row>
    <row r="116" spans="1:34" x14ac:dyDescent="0.25">
      <c r="A116" s="11"/>
      <c r="B116" s="12" t="str">
        <f>+IFERROR(VLOOKUP(A116,[1]Directorio!$B$1:$Y$1001,2,FALSE),"")</f>
        <v/>
      </c>
      <c r="C116" s="13" t="str">
        <f>+IFERROR(VLOOKUP(A116,[1]Directorio!$B$1:$Y$1001,3,FALSE),"")</f>
        <v/>
      </c>
      <c r="D116" s="12" t="str">
        <f>+IFERROR(VLOOKUP(A116,[1]Directorio!$B$1:$Y$1001,4,FALSE),"")</f>
        <v/>
      </c>
      <c r="E116" s="12" t="str">
        <f>+IFERROR(VLOOKUP(A116,[1]Directorio!$B$1:$Y$1001,5,FALSE),"")</f>
        <v/>
      </c>
      <c r="F116" s="12" t="str">
        <f>+IFERROR(VLOOKUP(A116,[1]Directorio!$B$1:$Y$1001,6,FALSE),"")</f>
        <v/>
      </c>
      <c r="G116" s="12" t="str">
        <f>+IFERROR(VLOOKUP(A116,[1]Directorio!$B$1:$Y$1001,7,FALSE),"")</f>
        <v/>
      </c>
      <c r="H116" s="12" t="str">
        <f>+IFERROR(VLOOKUP(A116,[1]Directorio!$B$1:$Y$1001,8,FALSE),"")</f>
        <v/>
      </c>
      <c r="I116" s="12" t="str">
        <f>+IFERROR(VLOOKUP(A116,[1]Directorio!$B$1:$Y$1001,9,FALSE),"")</f>
        <v/>
      </c>
      <c r="J116" s="12" t="str">
        <f>+IFERROR(VLOOKUP(A116,[1]Directorio!$B$1:$Y$1001,10,FALSE),"")</f>
        <v/>
      </c>
      <c r="K116" s="12" t="str">
        <f>+IFERROR(VLOOKUP(A116,[1]Directorio!$B$1:$Y$1001,11,FALSE),"")</f>
        <v/>
      </c>
      <c r="L116" s="14" t="str">
        <f>+IFERROR(VLOOKUP(A116,[1]Directorio!$B$1:$Y$1001,12,FALSE),"")</f>
        <v/>
      </c>
      <c r="M116" s="12" t="str">
        <f>+IFERROR(VLOOKUP(A116,[1]Directorio!$B$1:$Y$1001,13,FALSE),"")</f>
        <v/>
      </c>
      <c r="N116" s="12" t="str">
        <f>+IFERROR(VLOOKUP(A116,[1]Directorio!$B$1:$Y$1001,14,FALSE),"")</f>
        <v/>
      </c>
      <c r="O116" s="12" t="str">
        <f>+IFERROR(VLOOKUP(A116,[1]Directorio!$B$1:$Y$1001,15,FALSE),"")</f>
        <v/>
      </c>
      <c r="P116" s="12" t="str">
        <f>+IFERROR(VLOOKUP(A116,[1]Directorio!$B$1:$Y$1001,16,FALSE),"")</f>
        <v/>
      </c>
      <c r="Q116" s="12" t="str">
        <f>+IFERROR(VLOOKUP(A116,[1]Directorio!$B$1:$Y$1001,17,FALSE),"")</f>
        <v/>
      </c>
      <c r="R116" s="12" t="str">
        <f>+IFERROR(VLOOKUP(A116,[1]Directorio!$B$1:$Y$1001,18,FALSE),"")</f>
        <v/>
      </c>
      <c r="S116" s="12" t="str">
        <f>+IFERROR(VLOOKUP(A116,[1]Directorio!$B$1:$Y$1001,19,FALSE),"")</f>
        <v/>
      </c>
      <c r="T116" s="12" t="str">
        <f>+IFERROR(VLOOKUP(A116,[1]Directorio!$B$1:$Y$1001,20,FALSE),"")</f>
        <v/>
      </c>
      <c r="U116" s="15" t="str">
        <f>+IFERROR(VLOOKUP(A116,[1]Directorio!$B$1:$Y$1001,21,FALSE),"")</f>
        <v/>
      </c>
      <c r="V116" s="15" t="str">
        <f>+IFERROR(VLOOKUP(A116,[1]Directorio!$B$1:$Y$1001,22,FALSE),"")</f>
        <v/>
      </c>
      <c r="W116" s="16" t="str">
        <f>+IFERROR(VLOOKUP(A116,[1]Directorio!$B$1:$Y$1001,23,FALSE),"")</f>
        <v/>
      </c>
      <c r="X116" s="15" t="str">
        <f>+IFERROR(VLOOKUP(A116,[1]Directorio!$B$1:$Y$1001,24,FALSE),"")</f>
        <v/>
      </c>
      <c r="Y116" s="10"/>
      <c r="Z116" s="10"/>
      <c r="AA116" s="17"/>
      <c r="AB116" s="18"/>
      <c r="AC116" s="10"/>
      <c r="AD116" s="18"/>
      <c r="AE116" s="10"/>
      <c r="AF116" s="18"/>
      <c r="AG116" s="18"/>
      <c r="AH116" s="19"/>
    </row>
    <row r="117" spans="1:34" x14ac:dyDescent="0.25">
      <c r="A117" s="11"/>
      <c r="B117" s="12" t="str">
        <f>+IFERROR(VLOOKUP(A117,[1]Directorio!$B$1:$Y$1001,2,FALSE),"")</f>
        <v/>
      </c>
      <c r="C117" s="13" t="str">
        <f>+IFERROR(VLOOKUP(A117,[1]Directorio!$B$1:$Y$1001,3,FALSE),"")</f>
        <v/>
      </c>
      <c r="D117" s="12" t="str">
        <f>+IFERROR(VLOOKUP(A117,[1]Directorio!$B$1:$Y$1001,4,FALSE),"")</f>
        <v/>
      </c>
      <c r="E117" s="12" t="str">
        <f>+IFERROR(VLOOKUP(A117,[1]Directorio!$B$1:$Y$1001,5,FALSE),"")</f>
        <v/>
      </c>
      <c r="F117" s="12" t="str">
        <f>+IFERROR(VLOOKUP(A117,[1]Directorio!$B$1:$Y$1001,6,FALSE),"")</f>
        <v/>
      </c>
      <c r="G117" s="12" t="str">
        <f>+IFERROR(VLOOKUP(A117,[1]Directorio!$B$1:$Y$1001,7,FALSE),"")</f>
        <v/>
      </c>
      <c r="H117" s="12" t="str">
        <f>+IFERROR(VLOOKUP(A117,[1]Directorio!$B$1:$Y$1001,8,FALSE),"")</f>
        <v/>
      </c>
      <c r="I117" s="12" t="str">
        <f>+IFERROR(VLOOKUP(A117,[1]Directorio!$B$1:$Y$1001,9,FALSE),"")</f>
        <v/>
      </c>
      <c r="J117" s="12" t="str">
        <f>+IFERROR(VLOOKUP(A117,[1]Directorio!$B$1:$Y$1001,10,FALSE),"")</f>
        <v/>
      </c>
      <c r="K117" s="12" t="str">
        <f>+IFERROR(VLOOKUP(A117,[1]Directorio!$B$1:$Y$1001,11,FALSE),"")</f>
        <v/>
      </c>
      <c r="L117" s="14" t="str">
        <f>+IFERROR(VLOOKUP(A117,[1]Directorio!$B$1:$Y$1001,12,FALSE),"")</f>
        <v/>
      </c>
      <c r="M117" s="12" t="str">
        <f>+IFERROR(VLOOKUP(A117,[1]Directorio!$B$1:$Y$1001,13,FALSE),"")</f>
        <v/>
      </c>
      <c r="N117" s="12" t="str">
        <f>+IFERROR(VLOOKUP(A117,[1]Directorio!$B$1:$Y$1001,14,FALSE),"")</f>
        <v/>
      </c>
      <c r="O117" s="12" t="str">
        <f>+IFERROR(VLOOKUP(A117,[1]Directorio!$B$1:$Y$1001,15,FALSE),"")</f>
        <v/>
      </c>
      <c r="P117" s="12" t="str">
        <f>+IFERROR(VLOOKUP(A117,[1]Directorio!$B$1:$Y$1001,16,FALSE),"")</f>
        <v/>
      </c>
      <c r="Q117" s="12" t="str">
        <f>+IFERROR(VLOOKUP(A117,[1]Directorio!$B$1:$Y$1001,17,FALSE),"")</f>
        <v/>
      </c>
      <c r="R117" s="12" t="str">
        <f>+IFERROR(VLOOKUP(A117,[1]Directorio!$B$1:$Y$1001,18,FALSE),"")</f>
        <v/>
      </c>
      <c r="S117" s="12" t="str">
        <f>+IFERROR(VLOOKUP(A117,[1]Directorio!$B$1:$Y$1001,19,FALSE),"")</f>
        <v/>
      </c>
      <c r="T117" s="12" t="str">
        <f>+IFERROR(VLOOKUP(A117,[1]Directorio!$B$1:$Y$1001,20,FALSE),"")</f>
        <v/>
      </c>
      <c r="U117" s="15" t="str">
        <f>+IFERROR(VLOOKUP(A117,[1]Directorio!$B$1:$Y$1001,21,FALSE),"")</f>
        <v/>
      </c>
      <c r="V117" s="15" t="str">
        <f>+IFERROR(VLOOKUP(A117,[1]Directorio!$B$1:$Y$1001,22,FALSE),"")</f>
        <v/>
      </c>
      <c r="W117" s="16" t="str">
        <f>+IFERROR(VLOOKUP(A117,[1]Directorio!$B$1:$Y$1001,23,FALSE),"")</f>
        <v/>
      </c>
      <c r="X117" s="15" t="str">
        <f>+IFERROR(VLOOKUP(A117,[1]Directorio!$B$1:$Y$1001,24,FALSE),"")</f>
        <v/>
      </c>
      <c r="Y117" s="10"/>
      <c r="Z117" s="10"/>
      <c r="AA117" s="17"/>
      <c r="AB117" s="18"/>
      <c r="AC117" s="10"/>
      <c r="AD117" s="18"/>
      <c r="AE117" s="10"/>
      <c r="AF117" s="18"/>
      <c r="AG117" s="18"/>
      <c r="AH117" s="19"/>
    </row>
    <row r="118" spans="1:34" x14ac:dyDescent="0.25">
      <c r="A118" s="11"/>
      <c r="B118" s="12" t="str">
        <f>+IFERROR(VLOOKUP(A118,[1]Directorio!$B$1:$Y$1001,2,FALSE),"")</f>
        <v/>
      </c>
      <c r="C118" s="13" t="str">
        <f>+IFERROR(VLOOKUP(A118,[1]Directorio!$B$1:$Y$1001,3,FALSE),"")</f>
        <v/>
      </c>
      <c r="D118" s="12" t="str">
        <f>+IFERROR(VLOOKUP(A118,[1]Directorio!$B$1:$Y$1001,4,FALSE),"")</f>
        <v/>
      </c>
      <c r="E118" s="12" t="str">
        <f>+IFERROR(VLOOKUP(A118,[1]Directorio!$B$1:$Y$1001,5,FALSE),"")</f>
        <v/>
      </c>
      <c r="F118" s="12" t="str">
        <f>+IFERROR(VLOOKUP(A118,[1]Directorio!$B$1:$Y$1001,6,FALSE),"")</f>
        <v/>
      </c>
      <c r="G118" s="12" t="str">
        <f>+IFERROR(VLOOKUP(A118,[1]Directorio!$B$1:$Y$1001,7,FALSE),"")</f>
        <v/>
      </c>
      <c r="H118" s="12" t="str">
        <f>+IFERROR(VLOOKUP(A118,[1]Directorio!$B$1:$Y$1001,8,FALSE),"")</f>
        <v/>
      </c>
      <c r="I118" s="12" t="str">
        <f>+IFERROR(VLOOKUP(A118,[1]Directorio!$B$1:$Y$1001,9,FALSE),"")</f>
        <v/>
      </c>
      <c r="J118" s="12" t="str">
        <f>+IFERROR(VLOOKUP(A118,[1]Directorio!$B$1:$Y$1001,10,FALSE),"")</f>
        <v/>
      </c>
      <c r="K118" s="12" t="str">
        <f>+IFERROR(VLOOKUP(A118,[1]Directorio!$B$1:$Y$1001,11,FALSE),"")</f>
        <v/>
      </c>
      <c r="L118" s="14" t="str">
        <f>+IFERROR(VLOOKUP(A118,[1]Directorio!$B$1:$Y$1001,12,FALSE),"")</f>
        <v/>
      </c>
      <c r="M118" s="12" t="str">
        <f>+IFERROR(VLOOKUP(A118,[1]Directorio!$B$1:$Y$1001,13,FALSE),"")</f>
        <v/>
      </c>
      <c r="N118" s="12" t="str">
        <f>+IFERROR(VLOOKUP(A118,[1]Directorio!$B$1:$Y$1001,14,FALSE),"")</f>
        <v/>
      </c>
      <c r="O118" s="12" t="str">
        <f>+IFERROR(VLOOKUP(A118,[1]Directorio!$B$1:$Y$1001,15,FALSE),"")</f>
        <v/>
      </c>
      <c r="P118" s="12" t="str">
        <f>+IFERROR(VLOOKUP(A118,[1]Directorio!$B$1:$Y$1001,16,FALSE),"")</f>
        <v/>
      </c>
      <c r="Q118" s="12" t="str">
        <f>+IFERROR(VLOOKUP(A118,[1]Directorio!$B$1:$Y$1001,17,FALSE),"")</f>
        <v/>
      </c>
      <c r="R118" s="12" t="str">
        <f>+IFERROR(VLOOKUP(A118,[1]Directorio!$B$1:$Y$1001,18,FALSE),"")</f>
        <v/>
      </c>
      <c r="S118" s="12" t="str">
        <f>+IFERROR(VLOOKUP(A118,[1]Directorio!$B$1:$Y$1001,19,FALSE),"")</f>
        <v/>
      </c>
      <c r="T118" s="12" t="str">
        <f>+IFERROR(VLOOKUP(A118,[1]Directorio!$B$1:$Y$1001,20,FALSE),"")</f>
        <v/>
      </c>
      <c r="U118" s="15" t="str">
        <f>+IFERROR(VLOOKUP(A118,[1]Directorio!$B$1:$Y$1001,21,FALSE),"")</f>
        <v/>
      </c>
      <c r="V118" s="15" t="str">
        <f>+IFERROR(VLOOKUP(A118,[1]Directorio!$B$1:$Y$1001,22,FALSE),"")</f>
        <v/>
      </c>
      <c r="W118" s="16" t="str">
        <f>+IFERROR(VLOOKUP(A118,[1]Directorio!$B$1:$Y$1001,23,FALSE),"")</f>
        <v/>
      </c>
      <c r="X118" s="15" t="str">
        <f>+IFERROR(VLOOKUP(A118,[1]Directorio!$B$1:$Y$1001,24,FALSE),"")</f>
        <v/>
      </c>
      <c r="Y118" s="10"/>
      <c r="Z118" s="10"/>
      <c r="AA118" s="17"/>
      <c r="AB118" s="18"/>
      <c r="AC118" s="10"/>
      <c r="AD118" s="18"/>
      <c r="AE118" s="10"/>
      <c r="AF118" s="18"/>
      <c r="AG118" s="18"/>
      <c r="AH118" s="19"/>
    </row>
    <row r="119" spans="1:34" x14ac:dyDescent="0.25">
      <c r="A119" s="11"/>
      <c r="B119" s="12" t="str">
        <f>+IFERROR(VLOOKUP(A119,[1]Directorio!$B$1:$Y$1001,2,FALSE),"")</f>
        <v/>
      </c>
      <c r="C119" s="13" t="str">
        <f>+IFERROR(VLOOKUP(A119,[1]Directorio!$B$1:$Y$1001,3,FALSE),"")</f>
        <v/>
      </c>
      <c r="D119" s="12" t="str">
        <f>+IFERROR(VLOOKUP(A119,[1]Directorio!$B$1:$Y$1001,4,FALSE),"")</f>
        <v/>
      </c>
      <c r="E119" s="12" t="str">
        <f>+IFERROR(VLOOKUP(A119,[1]Directorio!$B$1:$Y$1001,5,FALSE),"")</f>
        <v/>
      </c>
      <c r="F119" s="12" t="str">
        <f>+IFERROR(VLOOKUP(A119,[1]Directorio!$B$1:$Y$1001,6,FALSE),"")</f>
        <v/>
      </c>
      <c r="G119" s="12" t="str">
        <f>+IFERROR(VLOOKUP(A119,[1]Directorio!$B$1:$Y$1001,7,FALSE),"")</f>
        <v/>
      </c>
      <c r="H119" s="12" t="str">
        <f>+IFERROR(VLOOKUP(A119,[1]Directorio!$B$1:$Y$1001,8,FALSE),"")</f>
        <v/>
      </c>
      <c r="I119" s="12" t="str">
        <f>+IFERROR(VLOOKUP(A119,[1]Directorio!$B$1:$Y$1001,9,FALSE),"")</f>
        <v/>
      </c>
      <c r="J119" s="12" t="str">
        <f>+IFERROR(VLOOKUP(A119,[1]Directorio!$B$1:$Y$1001,10,FALSE),"")</f>
        <v/>
      </c>
      <c r="K119" s="12" t="str">
        <f>+IFERROR(VLOOKUP(A119,[1]Directorio!$B$1:$Y$1001,11,FALSE),"")</f>
        <v/>
      </c>
      <c r="L119" s="14" t="str">
        <f>+IFERROR(VLOOKUP(A119,[1]Directorio!$B$1:$Y$1001,12,FALSE),"")</f>
        <v/>
      </c>
      <c r="M119" s="12" t="str">
        <f>+IFERROR(VLOOKUP(A119,[1]Directorio!$B$1:$Y$1001,13,FALSE),"")</f>
        <v/>
      </c>
      <c r="N119" s="12" t="str">
        <f>+IFERROR(VLOOKUP(A119,[1]Directorio!$B$1:$Y$1001,14,FALSE),"")</f>
        <v/>
      </c>
      <c r="O119" s="12" t="str">
        <f>+IFERROR(VLOOKUP(A119,[1]Directorio!$B$1:$Y$1001,15,FALSE),"")</f>
        <v/>
      </c>
      <c r="P119" s="12" t="str">
        <f>+IFERROR(VLOOKUP(A119,[1]Directorio!$B$1:$Y$1001,16,FALSE),"")</f>
        <v/>
      </c>
      <c r="Q119" s="12" t="str">
        <f>+IFERROR(VLOOKUP(A119,[1]Directorio!$B$1:$Y$1001,17,FALSE),"")</f>
        <v/>
      </c>
      <c r="R119" s="12" t="str">
        <f>+IFERROR(VLOOKUP(A119,[1]Directorio!$B$1:$Y$1001,18,FALSE),"")</f>
        <v/>
      </c>
      <c r="S119" s="12" t="str">
        <f>+IFERROR(VLOOKUP(A119,[1]Directorio!$B$1:$Y$1001,19,FALSE),"")</f>
        <v/>
      </c>
      <c r="T119" s="12" t="str">
        <f>+IFERROR(VLOOKUP(A119,[1]Directorio!$B$1:$Y$1001,20,FALSE),"")</f>
        <v/>
      </c>
      <c r="U119" s="15" t="str">
        <f>+IFERROR(VLOOKUP(A119,[1]Directorio!$B$1:$Y$1001,21,FALSE),"")</f>
        <v/>
      </c>
      <c r="V119" s="15" t="str">
        <f>+IFERROR(VLOOKUP(A119,[1]Directorio!$B$1:$Y$1001,22,FALSE),"")</f>
        <v/>
      </c>
      <c r="W119" s="16" t="str">
        <f>+IFERROR(VLOOKUP(A119,[1]Directorio!$B$1:$Y$1001,23,FALSE),"")</f>
        <v/>
      </c>
      <c r="X119" s="15" t="str">
        <f>+IFERROR(VLOOKUP(A119,[1]Directorio!$B$1:$Y$1001,24,FALSE),"")</f>
        <v/>
      </c>
      <c r="Y119" s="10"/>
      <c r="Z119" s="10"/>
      <c r="AA119" s="17"/>
      <c r="AB119" s="18"/>
      <c r="AC119" s="10"/>
      <c r="AD119" s="18"/>
      <c r="AE119" s="10"/>
      <c r="AF119" s="18"/>
      <c r="AG119" s="18"/>
      <c r="AH119" s="19"/>
    </row>
    <row r="120" spans="1:34" x14ac:dyDescent="0.25">
      <c r="A120" s="11"/>
      <c r="B120" s="12" t="str">
        <f>+IFERROR(VLOOKUP(A120,[1]Directorio!$B$1:$Y$1001,2,FALSE),"")</f>
        <v/>
      </c>
      <c r="C120" s="13" t="str">
        <f>+IFERROR(VLOOKUP(A120,[1]Directorio!$B$1:$Y$1001,3,FALSE),"")</f>
        <v/>
      </c>
      <c r="D120" s="12" t="str">
        <f>+IFERROR(VLOOKUP(A120,[1]Directorio!$B$1:$Y$1001,4,FALSE),"")</f>
        <v/>
      </c>
      <c r="E120" s="12" t="str">
        <f>+IFERROR(VLOOKUP(A120,[1]Directorio!$B$1:$Y$1001,5,FALSE),"")</f>
        <v/>
      </c>
      <c r="F120" s="12" t="str">
        <f>+IFERROR(VLOOKUP(A120,[1]Directorio!$B$1:$Y$1001,6,FALSE),"")</f>
        <v/>
      </c>
      <c r="G120" s="12" t="str">
        <f>+IFERROR(VLOOKUP(A120,[1]Directorio!$B$1:$Y$1001,7,FALSE),"")</f>
        <v/>
      </c>
      <c r="H120" s="12" t="str">
        <f>+IFERROR(VLOOKUP(A120,[1]Directorio!$B$1:$Y$1001,8,FALSE),"")</f>
        <v/>
      </c>
      <c r="I120" s="12" t="str">
        <f>+IFERROR(VLOOKUP(A120,[1]Directorio!$B$1:$Y$1001,9,FALSE),"")</f>
        <v/>
      </c>
      <c r="J120" s="12" t="str">
        <f>+IFERROR(VLOOKUP(A120,[1]Directorio!$B$1:$Y$1001,10,FALSE),"")</f>
        <v/>
      </c>
      <c r="K120" s="12" t="str">
        <f>+IFERROR(VLOOKUP(A120,[1]Directorio!$B$1:$Y$1001,11,FALSE),"")</f>
        <v/>
      </c>
      <c r="L120" s="14" t="str">
        <f>+IFERROR(VLOOKUP(A120,[1]Directorio!$B$1:$Y$1001,12,FALSE),"")</f>
        <v/>
      </c>
      <c r="M120" s="12" t="str">
        <f>+IFERROR(VLOOKUP(A120,[1]Directorio!$B$1:$Y$1001,13,FALSE),"")</f>
        <v/>
      </c>
      <c r="N120" s="12" t="str">
        <f>+IFERROR(VLOOKUP(A120,[1]Directorio!$B$1:$Y$1001,14,FALSE),"")</f>
        <v/>
      </c>
      <c r="O120" s="12" t="str">
        <f>+IFERROR(VLOOKUP(A120,[1]Directorio!$B$1:$Y$1001,15,FALSE),"")</f>
        <v/>
      </c>
      <c r="P120" s="12" t="str">
        <f>+IFERROR(VLOOKUP(A120,[1]Directorio!$B$1:$Y$1001,16,FALSE),"")</f>
        <v/>
      </c>
      <c r="Q120" s="12" t="str">
        <f>+IFERROR(VLOOKUP(A120,[1]Directorio!$B$1:$Y$1001,17,FALSE),"")</f>
        <v/>
      </c>
      <c r="R120" s="12" t="str">
        <f>+IFERROR(VLOOKUP(A120,[1]Directorio!$B$1:$Y$1001,18,FALSE),"")</f>
        <v/>
      </c>
      <c r="S120" s="12" t="str">
        <f>+IFERROR(VLOOKUP(A120,[1]Directorio!$B$1:$Y$1001,19,FALSE),"")</f>
        <v/>
      </c>
      <c r="T120" s="12" t="str">
        <f>+IFERROR(VLOOKUP(A120,[1]Directorio!$B$1:$Y$1001,20,FALSE),"")</f>
        <v/>
      </c>
      <c r="U120" s="15" t="str">
        <f>+IFERROR(VLOOKUP(A120,[1]Directorio!$B$1:$Y$1001,21,FALSE),"")</f>
        <v/>
      </c>
      <c r="V120" s="15" t="str">
        <f>+IFERROR(VLOOKUP(A120,[1]Directorio!$B$1:$Y$1001,22,FALSE),"")</f>
        <v/>
      </c>
      <c r="W120" s="16" t="str">
        <f>+IFERROR(VLOOKUP(A120,[1]Directorio!$B$1:$Y$1001,23,FALSE),"")</f>
        <v/>
      </c>
      <c r="X120" s="15" t="str">
        <f>+IFERROR(VLOOKUP(A120,[1]Directorio!$B$1:$Y$1001,24,FALSE),"")</f>
        <v/>
      </c>
      <c r="Y120" s="10"/>
      <c r="Z120" s="10"/>
      <c r="AA120" s="17"/>
      <c r="AB120" s="18"/>
      <c r="AC120" s="10"/>
      <c r="AD120" s="18"/>
      <c r="AE120" s="10"/>
      <c r="AF120" s="18"/>
      <c r="AG120" s="18"/>
      <c r="AH120" s="19"/>
    </row>
    <row r="121" spans="1:34" x14ac:dyDescent="0.25">
      <c r="A121" s="11"/>
      <c r="B121" s="12" t="str">
        <f>+IFERROR(VLOOKUP(A121,[1]Directorio!$B$1:$Y$1001,2,FALSE),"")</f>
        <v/>
      </c>
      <c r="C121" s="13" t="str">
        <f>+IFERROR(VLOOKUP(A121,[1]Directorio!$B$1:$Y$1001,3,FALSE),"")</f>
        <v/>
      </c>
      <c r="D121" s="12" t="str">
        <f>+IFERROR(VLOOKUP(A121,[1]Directorio!$B$1:$Y$1001,4,FALSE),"")</f>
        <v/>
      </c>
      <c r="E121" s="12" t="str">
        <f>+IFERROR(VLOOKUP(A121,[1]Directorio!$B$1:$Y$1001,5,FALSE),"")</f>
        <v/>
      </c>
      <c r="F121" s="12" t="str">
        <f>+IFERROR(VLOOKUP(A121,[1]Directorio!$B$1:$Y$1001,6,FALSE),"")</f>
        <v/>
      </c>
      <c r="G121" s="12" t="str">
        <f>+IFERROR(VLOOKUP(A121,[1]Directorio!$B$1:$Y$1001,7,FALSE),"")</f>
        <v/>
      </c>
      <c r="H121" s="12" t="str">
        <f>+IFERROR(VLOOKUP(A121,[1]Directorio!$B$1:$Y$1001,8,FALSE),"")</f>
        <v/>
      </c>
      <c r="I121" s="12" t="str">
        <f>+IFERROR(VLOOKUP(A121,[1]Directorio!$B$1:$Y$1001,9,FALSE),"")</f>
        <v/>
      </c>
      <c r="J121" s="12" t="str">
        <f>+IFERROR(VLOOKUP(A121,[1]Directorio!$B$1:$Y$1001,10,FALSE),"")</f>
        <v/>
      </c>
      <c r="K121" s="12" t="str">
        <f>+IFERROR(VLOOKUP(A121,[1]Directorio!$B$1:$Y$1001,11,FALSE),"")</f>
        <v/>
      </c>
      <c r="L121" s="14" t="str">
        <f>+IFERROR(VLOOKUP(A121,[1]Directorio!$B$1:$Y$1001,12,FALSE),"")</f>
        <v/>
      </c>
      <c r="M121" s="12" t="str">
        <f>+IFERROR(VLOOKUP(A121,[1]Directorio!$B$1:$Y$1001,13,FALSE),"")</f>
        <v/>
      </c>
      <c r="N121" s="12" t="str">
        <f>+IFERROR(VLOOKUP(A121,[1]Directorio!$B$1:$Y$1001,14,FALSE),"")</f>
        <v/>
      </c>
      <c r="O121" s="12" t="str">
        <f>+IFERROR(VLOOKUP(A121,[1]Directorio!$B$1:$Y$1001,15,FALSE),"")</f>
        <v/>
      </c>
      <c r="P121" s="12" t="str">
        <f>+IFERROR(VLOOKUP(A121,[1]Directorio!$B$1:$Y$1001,16,FALSE),"")</f>
        <v/>
      </c>
      <c r="Q121" s="12" t="str">
        <f>+IFERROR(VLOOKUP(A121,[1]Directorio!$B$1:$Y$1001,17,FALSE),"")</f>
        <v/>
      </c>
      <c r="R121" s="12" t="str">
        <f>+IFERROR(VLOOKUP(A121,[1]Directorio!$B$1:$Y$1001,18,FALSE),"")</f>
        <v/>
      </c>
      <c r="S121" s="12" t="str">
        <f>+IFERROR(VLOOKUP(A121,[1]Directorio!$B$1:$Y$1001,19,FALSE),"")</f>
        <v/>
      </c>
      <c r="T121" s="12" t="str">
        <f>+IFERROR(VLOOKUP(A121,[1]Directorio!$B$1:$Y$1001,20,FALSE),"")</f>
        <v/>
      </c>
      <c r="U121" s="15" t="str">
        <f>+IFERROR(VLOOKUP(A121,[1]Directorio!$B$1:$Y$1001,21,FALSE),"")</f>
        <v/>
      </c>
      <c r="V121" s="15" t="str">
        <f>+IFERROR(VLOOKUP(A121,[1]Directorio!$B$1:$Y$1001,22,FALSE),"")</f>
        <v/>
      </c>
      <c r="W121" s="16" t="str">
        <f>+IFERROR(VLOOKUP(A121,[1]Directorio!$B$1:$Y$1001,23,FALSE),"")</f>
        <v/>
      </c>
      <c r="X121" s="15" t="str">
        <f>+IFERROR(VLOOKUP(A121,[1]Directorio!$B$1:$Y$1001,24,FALSE),"")</f>
        <v/>
      </c>
      <c r="Y121" s="10"/>
      <c r="Z121" s="10"/>
      <c r="AA121" s="17"/>
      <c r="AB121" s="18"/>
      <c r="AC121" s="10"/>
      <c r="AD121" s="18"/>
      <c r="AE121" s="10"/>
      <c r="AF121" s="18"/>
      <c r="AG121" s="18"/>
      <c r="AH121" s="19"/>
    </row>
    <row r="122" spans="1:34" x14ac:dyDescent="0.25">
      <c r="A122" s="11"/>
      <c r="B122" s="12" t="str">
        <f>+IFERROR(VLOOKUP(A122,[1]Directorio!$B$1:$Y$1001,2,FALSE),"")</f>
        <v/>
      </c>
      <c r="C122" s="13" t="str">
        <f>+IFERROR(VLOOKUP(A122,[1]Directorio!$B$1:$Y$1001,3,FALSE),"")</f>
        <v/>
      </c>
      <c r="D122" s="12" t="str">
        <f>+IFERROR(VLOOKUP(A122,[1]Directorio!$B$1:$Y$1001,4,FALSE),"")</f>
        <v/>
      </c>
      <c r="E122" s="12" t="str">
        <f>+IFERROR(VLOOKUP(A122,[1]Directorio!$B$1:$Y$1001,5,FALSE),"")</f>
        <v/>
      </c>
      <c r="F122" s="12" t="str">
        <f>+IFERROR(VLOOKUP(A122,[1]Directorio!$B$1:$Y$1001,6,FALSE),"")</f>
        <v/>
      </c>
      <c r="G122" s="12" t="str">
        <f>+IFERROR(VLOOKUP(A122,[1]Directorio!$B$1:$Y$1001,7,FALSE),"")</f>
        <v/>
      </c>
      <c r="H122" s="12" t="str">
        <f>+IFERROR(VLOOKUP(A122,[1]Directorio!$B$1:$Y$1001,8,FALSE),"")</f>
        <v/>
      </c>
      <c r="I122" s="12" t="str">
        <f>+IFERROR(VLOOKUP(A122,[1]Directorio!$B$1:$Y$1001,9,FALSE),"")</f>
        <v/>
      </c>
      <c r="J122" s="12" t="str">
        <f>+IFERROR(VLOOKUP(A122,[1]Directorio!$B$1:$Y$1001,10,FALSE),"")</f>
        <v/>
      </c>
      <c r="K122" s="12" t="str">
        <f>+IFERROR(VLOOKUP(A122,[1]Directorio!$B$1:$Y$1001,11,FALSE),"")</f>
        <v/>
      </c>
      <c r="L122" s="14" t="str">
        <f>+IFERROR(VLOOKUP(A122,[1]Directorio!$B$1:$Y$1001,12,FALSE),"")</f>
        <v/>
      </c>
      <c r="M122" s="12" t="str">
        <f>+IFERROR(VLOOKUP(A122,[1]Directorio!$B$1:$Y$1001,13,FALSE),"")</f>
        <v/>
      </c>
      <c r="N122" s="12" t="str">
        <f>+IFERROR(VLOOKUP(A122,[1]Directorio!$B$1:$Y$1001,14,FALSE),"")</f>
        <v/>
      </c>
      <c r="O122" s="12" t="str">
        <f>+IFERROR(VLOOKUP(A122,[1]Directorio!$B$1:$Y$1001,15,FALSE),"")</f>
        <v/>
      </c>
      <c r="P122" s="12" t="str">
        <f>+IFERROR(VLOOKUP(A122,[1]Directorio!$B$1:$Y$1001,16,FALSE),"")</f>
        <v/>
      </c>
      <c r="Q122" s="12" t="str">
        <f>+IFERROR(VLOOKUP(A122,[1]Directorio!$B$1:$Y$1001,17,FALSE),"")</f>
        <v/>
      </c>
      <c r="R122" s="12" t="str">
        <f>+IFERROR(VLOOKUP(A122,[1]Directorio!$B$1:$Y$1001,18,FALSE),"")</f>
        <v/>
      </c>
      <c r="S122" s="12" t="str">
        <f>+IFERROR(VLOOKUP(A122,[1]Directorio!$B$1:$Y$1001,19,FALSE),"")</f>
        <v/>
      </c>
      <c r="T122" s="12" t="str">
        <f>+IFERROR(VLOOKUP(A122,[1]Directorio!$B$1:$Y$1001,20,FALSE),"")</f>
        <v/>
      </c>
      <c r="U122" s="15" t="str">
        <f>+IFERROR(VLOOKUP(A122,[1]Directorio!$B$1:$Y$1001,21,FALSE),"")</f>
        <v/>
      </c>
      <c r="V122" s="15" t="str">
        <f>+IFERROR(VLOOKUP(A122,[1]Directorio!$B$1:$Y$1001,22,FALSE),"")</f>
        <v/>
      </c>
      <c r="W122" s="16" t="str">
        <f>+IFERROR(VLOOKUP(A122,[1]Directorio!$B$1:$Y$1001,23,FALSE),"")</f>
        <v/>
      </c>
      <c r="X122" s="15" t="str">
        <f>+IFERROR(VLOOKUP(A122,[1]Directorio!$B$1:$Y$1001,24,FALSE),"")</f>
        <v/>
      </c>
      <c r="Y122" s="10"/>
      <c r="Z122" s="10"/>
      <c r="AA122" s="17"/>
      <c r="AB122" s="18"/>
      <c r="AC122" s="10"/>
      <c r="AD122" s="18"/>
      <c r="AE122" s="10"/>
      <c r="AF122" s="18"/>
      <c r="AG122" s="18"/>
      <c r="AH122" s="19"/>
    </row>
    <row r="123" spans="1:34" x14ac:dyDescent="0.25">
      <c r="A123" s="11"/>
      <c r="B123" s="12" t="str">
        <f>+IFERROR(VLOOKUP(A123,[1]Directorio!$B$1:$Y$1001,2,FALSE),"")</f>
        <v/>
      </c>
      <c r="C123" s="13" t="str">
        <f>+IFERROR(VLOOKUP(A123,[1]Directorio!$B$1:$Y$1001,3,FALSE),"")</f>
        <v/>
      </c>
      <c r="D123" s="12" t="str">
        <f>+IFERROR(VLOOKUP(A123,[1]Directorio!$B$1:$Y$1001,4,FALSE),"")</f>
        <v/>
      </c>
      <c r="E123" s="12" t="str">
        <f>+IFERROR(VLOOKUP(A123,[1]Directorio!$B$1:$Y$1001,5,FALSE),"")</f>
        <v/>
      </c>
      <c r="F123" s="12" t="str">
        <f>+IFERROR(VLOOKUP(A123,[1]Directorio!$B$1:$Y$1001,6,FALSE),"")</f>
        <v/>
      </c>
      <c r="G123" s="12" t="str">
        <f>+IFERROR(VLOOKUP(A123,[1]Directorio!$B$1:$Y$1001,7,FALSE),"")</f>
        <v/>
      </c>
      <c r="H123" s="12" t="str">
        <f>+IFERROR(VLOOKUP(A123,[1]Directorio!$B$1:$Y$1001,8,FALSE),"")</f>
        <v/>
      </c>
      <c r="I123" s="12" t="str">
        <f>+IFERROR(VLOOKUP(A123,[1]Directorio!$B$1:$Y$1001,9,FALSE),"")</f>
        <v/>
      </c>
      <c r="J123" s="12" t="str">
        <f>+IFERROR(VLOOKUP(A123,[1]Directorio!$B$1:$Y$1001,10,FALSE),"")</f>
        <v/>
      </c>
      <c r="K123" s="12" t="str">
        <f>+IFERROR(VLOOKUP(A123,[1]Directorio!$B$1:$Y$1001,11,FALSE),"")</f>
        <v/>
      </c>
      <c r="L123" s="14" t="str">
        <f>+IFERROR(VLOOKUP(A123,[1]Directorio!$B$1:$Y$1001,12,FALSE),"")</f>
        <v/>
      </c>
      <c r="M123" s="12" t="str">
        <f>+IFERROR(VLOOKUP(A123,[1]Directorio!$B$1:$Y$1001,13,FALSE),"")</f>
        <v/>
      </c>
      <c r="N123" s="12" t="str">
        <f>+IFERROR(VLOOKUP(A123,[1]Directorio!$B$1:$Y$1001,14,FALSE),"")</f>
        <v/>
      </c>
      <c r="O123" s="12" t="str">
        <f>+IFERROR(VLOOKUP(A123,[1]Directorio!$B$1:$Y$1001,15,FALSE),"")</f>
        <v/>
      </c>
      <c r="P123" s="12" t="str">
        <f>+IFERROR(VLOOKUP(A123,[1]Directorio!$B$1:$Y$1001,16,FALSE),"")</f>
        <v/>
      </c>
      <c r="Q123" s="12" t="str">
        <f>+IFERROR(VLOOKUP(A123,[1]Directorio!$B$1:$Y$1001,17,FALSE),"")</f>
        <v/>
      </c>
      <c r="R123" s="12" t="str">
        <f>+IFERROR(VLOOKUP(A123,[1]Directorio!$B$1:$Y$1001,18,FALSE),"")</f>
        <v/>
      </c>
      <c r="S123" s="12" t="str">
        <f>+IFERROR(VLOOKUP(A123,[1]Directorio!$B$1:$Y$1001,19,FALSE),"")</f>
        <v/>
      </c>
      <c r="T123" s="12" t="str">
        <f>+IFERROR(VLOOKUP(A123,[1]Directorio!$B$1:$Y$1001,20,FALSE),"")</f>
        <v/>
      </c>
      <c r="U123" s="15" t="str">
        <f>+IFERROR(VLOOKUP(A123,[1]Directorio!$B$1:$Y$1001,21,FALSE),"")</f>
        <v/>
      </c>
      <c r="V123" s="15" t="str">
        <f>+IFERROR(VLOOKUP(A123,[1]Directorio!$B$1:$Y$1001,22,FALSE),"")</f>
        <v/>
      </c>
      <c r="W123" s="16" t="str">
        <f>+IFERROR(VLOOKUP(A123,[1]Directorio!$B$1:$Y$1001,23,FALSE),"")</f>
        <v/>
      </c>
      <c r="X123" s="15" t="str">
        <f>+IFERROR(VLOOKUP(A123,[1]Directorio!$B$1:$Y$1001,24,FALSE),"")</f>
        <v/>
      </c>
      <c r="Y123" s="10"/>
      <c r="Z123" s="10"/>
      <c r="AA123" s="17"/>
      <c r="AB123" s="18"/>
      <c r="AC123" s="10"/>
      <c r="AD123" s="18"/>
      <c r="AE123" s="10"/>
      <c r="AF123" s="18"/>
      <c r="AG123" s="18"/>
      <c r="AH123" s="19"/>
    </row>
    <row r="124" spans="1:34" x14ac:dyDescent="0.25">
      <c r="A124" s="11"/>
      <c r="B124" s="12" t="str">
        <f>+IFERROR(VLOOKUP(A124,[1]Directorio!$B$1:$Y$1001,2,FALSE),"")</f>
        <v/>
      </c>
      <c r="C124" s="13" t="str">
        <f>+IFERROR(VLOOKUP(A124,[1]Directorio!$B$1:$Y$1001,3,FALSE),"")</f>
        <v/>
      </c>
      <c r="D124" s="12" t="str">
        <f>+IFERROR(VLOOKUP(A124,[1]Directorio!$B$1:$Y$1001,4,FALSE),"")</f>
        <v/>
      </c>
      <c r="E124" s="12" t="str">
        <f>+IFERROR(VLOOKUP(A124,[1]Directorio!$B$1:$Y$1001,5,FALSE),"")</f>
        <v/>
      </c>
      <c r="F124" s="12" t="str">
        <f>+IFERROR(VLOOKUP(A124,[1]Directorio!$B$1:$Y$1001,6,FALSE),"")</f>
        <v/>
      </c>
      <c r="G124" s="12" t="str">
        <f>+IFERROR(VLOOKUP(A124,[1]Directorio!$B$1:$Y$1001,7,FALSE),"")</f>
        <v/>
      </c>
      <c r="H124" s="12" t="str">
        <f>+IFERROR(VLOOKUP(A124,[1]Directorio!$B$1:$Y$1001,8,FALSE),"")</f>
        <v/>
      </c>
      <c r="I124" s="12" t="str">
        <f>+IFERROR(VLOOKUP(A124,[1]Directorio!$B$1:$Y$1001,9,FALSE),"")</f>
        <v/>
      </c>
      <c r="J124" s="12" t="str">
        <f>+IFERROR(VLOOKUP(A124,[1]Directorio!$B$1:$Y$1001,10,FALSE),"")</f>
        <v/>
      </c>
      <c r="K124" s="12" t="str">
        <f>+IFERROR(VLOOKUP(A124,[1]Directorio!$B$1:$Y$1001,11,FALSE),"")</f>
        <v/>
      </c>
      <c r="L124" s="14" t="str">
        <f>+IFERROR(VLOOKUP(A124,[1]Directorio!$B$1:$Y$1001,12,FALSE),"")</f>
        <v/>
      </c>
      <c r="M124" s="12" t="str">
        <f>+IFERROR(VLOOKUP(A124,[1]Directorio!$B$1:$Y$1001,13,FALSE),"")</f>
        <v/>
      </c>
      <c r="N124" s="12" t="str">
        <f>+IFERROR(VLOOKUP(A124,[1]Directorio!$B$1:$Y$1001,14,FALSE),"")</f>
        <v/>
      </c>
      <c r="O124" s="12" t="str">
        <f>+IFERROR(VLOOKUP(A124,[1]Directorio!$B$1:$Y$1001,15,FALSE),"")</f>
        <v/>
      </c>
      <c r="P124" s="12" t="str">
        <f>+IFERROR(VLOOKUP(A124,[1]Directorio!$B$1:$Y$1001,16,FALSE),"")</f>
        <v/>
      </c>
      <c r="Q124" s="12" t="str">
        <f>+IFERROR(VLOOKUP(A124,[1]Directorio!$B$1:$Y$1001,17,FALSE),"")</f>
        <v/>
      </c>
      <c r="R124" s="12" t="str">
        <f>+IFERROR(VLOOKUP(A124,[1]Directorio!$B$1:$Y$1001,18,FALSE),"")</f>
        <v/>
      </c>
      <c r="S124" s="12" t="str">
        <f>+IFERROR(VLOOKUP(A124,[1]Directorio!$B$1:$Y$1001,19,FALSE),"")</f>
        <v/>
      </c>
      <c r="T124" s="12" t="str">
        <f>+IFERROR(VLOOKUP(A124,[1]Directorio!$B$1:$Y$1001,20,FALSE),"")</f>
        <v/>
      </c>
      <c r="U124" s="15" t="str">
        <f>+IFERROR(VLOOKUP(A124,[1]Directorio!$B$1:$Y$1001,21,FALSE),"")</f>
        <v/>
      </c>
      <c r="V124" s="15" t="str">
        <f>+IFERROR(VLOOKUP(A124,[1]Directorio!$B$1:$Y$1001,22,FALSE),"")</f>
        <v/>
      </c>
      <c r="W124" s="16" t="str">
        <f>+IFERROR(VLOOKUP(A124,[1]Directorio!$B$1:$Y$1001,23,FALSE),"")</f>
        <v/>
      </c>
      <c r="X124" s="15" t="str">
        <f>+IFERROR(VLOOKUP(A124,[1]Directorio!$B$1:$Y$1001,24,FALSE),"")</f>
        <v/>
      </c>
      <c r="Y124" s="10"/>
      <c r="Z124" s="10"/>
      <c r="AA124" s="17"/>
      <c r="AB124" s="18"/>
      <c r="AC124" s="10"/>
      <c r="AD124" s="18"/>
      <c r="AE124" s="10"/>
      <c r="AF124" s="18"/>
      <c r="AG124" s="18"/>
      <c r="AH124" s="19"/>
    </row>
    <row r="125" spans="1:34" x14ac:dyDescent="0.25">
      <c r="A125" s="11"/>
      <c r="B125" s="12" t="str">
        <f>+IFERROR(VLOOKUP(A125,[1]Directorio!$B$1:$Y$1001,2,FALSE),"")</f>
        <v/>
      </c>
      <c r="C125" s="13" t="str">
        <f>+IFERROR(VLOOKUP(A125,[1]Directorio!$B$1:$Y$1001,3,FALSE),"")</f>
        <v/>
      </c>
      <c r="D125" s="12" t="str">
        <f>+IFERROR(VLOOKUP(A125,[1]Directorio!$B$1:$Y$1001,4,FALSE),"")</f>
        <v/>
      </c>
      <c r="E125" s="12" t="str">
        <f>+IFERROR(VLOOKUP(A125,[1]Directorio!$B$1:$Y$1001,5,FALSE),"")</f>
        <v/>
      </c>
      <c r="F125" s="12" t="str">
        <f>+IFERROR(VLOOKUP(A125,[1]Directorio!$B$1:$Y$1001,6,FALSE),"")</f>
        <v/>
      </c>
      <c r="G125" s="12" t="str">
        <f>+IFERROR(VLOOKUP(A125,[1]Directorio!$B$1:$Y$1001,7,FALSE),"")</f>
        <v/>
      </c>
      <c r="H125" s="12" t="str">
        <f>+IFERROR(VLOOKUP(A125,[1]Directorio!$B$1:$Y$1001,8,FALSE),"")</f>
        <v/>
      </c>
      <c r="I125" s="12" t="str">
        <f>+IFERROR(VLOOKUP(A125,[1]Directorio!$B$1:$Y$1001,9,FALSE),"")</f>
        <v/>
      </c>
      <c r="J125" s="12" t="str">
        <f>+IFERROR(VLOOKUP(A125,[1]Directorio!$B$1:$Y$1001,10,FALSE),"")</f>
        <v/>
      </c>
      <c r="K125" s="12" t="str">
        <f>+IFERROR(VLOOKUP(A125,[1]Directorio!$B$1:$Y$1001,11,FALSE),"")</f>
        <v/>
      </c>
      <c r="L125" s="14" t="str">
        <f>+IFERROR(VLOOKUP(A125,[1]Directorio!$B$1:$Y$1001,12,FALSE),"")</f>
        <v/>
      </c>
      <c r="M125" s="12" t="str">
        <f>+IFERROR(VLOOKUP(A125,[1]Directorio!$B$1:$Y$1001,13,FALSE),"")</f>
        <v/>
      </c>
      <c r="N125" s="12" t="str">
        <f>+IFERROR(VLOOKUP(A125,[1]Directorio!$B$1:$Y$1001,14,FALSE),"")</f>
        <v/>
      </c>
      <c r="O125" s="12" t="str">
        <f>+IFERROR(VLOOKUP(A125,[1]Directorio!$B$1:$Y$1001,15,FALSE),"")</f>
        <v/>
      </c>
      <c r="P125" s="12" t="str">
        <f>+IFERROR(VLOOKUP(A125,[1]Directorio!$B$1:$Y$1001,16,FALSE),"")</f>
        <v/>
      </c>
      <c r="Q125" s="12" t="str">
        <f>+IFERROR(VLOOKUP(A125,[1]Directorio!$B$1:$Y$1001,17,FALSE),"")</f>
        <v/>
      </c>
      <c r="R125" s="12" t="str">
        <f>+IFERROR(VLOOKUP(A125,[1]Directorio!$B$1:$Y$1001,18,FALSE),"")</f>
        <v/>
      </c>
      <c r="S125" s="12" t="str">
        <f>+IFERROR(VLOOKUP(A125,[1]Directorio!$B$1:$Y$1001,19,FALSE),"")</f>
        <v/>
      </c>
      <c r="T125" s="12" t="str">
        <f>+IFERROR(VLOOKUP(A125,[1]Directorio!$B$1:$Y$1001,20,FALSE),"")</f>
        <v/>
      </c>
      <c r="U125" s="15" t="str">
        <f>+IFERROR(VLOOKUP(A125,[1]Directorio!$B$1:$Y$1001,21,FALSE),"")</f>
        <v/>
      </c>
      <c r="V125" s="15" t="str">
        <f>+IFERROR(VLOOKUP(A125,[1]Directorio!$B$1:$Y$1001,22,FALSE),"")</f>
        <v/>
      </c>
      <c r="W125" s="16" t="str">
        <f>+IFERROR(VLOOKUP(A125,[1]Directorio!$B$1:$Y$1001,23,FALSE),"")</f>
        <v/>
      </c>
      <c r="X125" s="15" t="str">
        <f>+IFERROR(VLOOKUP(A125,[1]Directorio!$B$1:$Y$1001,24,FALSE),"")</f>
        <v/>
      </c>
      <c r="Y125" s="10"/>
      <c r="Z125" s="10"/>
      <c r="AA125" s="17"/>
      <c r="AB125" s="18"/>
      <c r="AC125" s="10"/>
      <c r="AD125" s="18"/>
      <c r="AE125" s="10"/>
      <c r="AF125" s="18"/>
      <c r="AG125" s="18"/>
      <c r="AH125" s="19"/>
    </row>
    <row r="126" spans="1:34" x14ac:dyDescent="0.25">
      <c r="A126" s="11"/>
      <c r="B126" s="12" t="str">
        <f>+IFERROR(VLOOKUP(A126,[1]Directorio!$B$1:$Y$1001,2,FALSE),"")</f>
        <v/>
      </c>
      <c r="C126" s="13" t="str">
        <f>+IFERROR(VLOOKUP(A126,[1]Directorio!$B$1:$Y$1001,3,FALSE),"")</f>
        <v/>
      </c>
      <c r="D126" s="12" t="str">
        <f>+IFERROR(VLOOKUP(A126,[1]Directorio!$B$1:$Y$1001,4,FALSE),"")</f>
        <v/>
      </c>
      <c r="E126" s="12" t="str">
        <f>+IFERROR(VLOOKUP(A126,[1]Directorio!$B$1:$Y$1001,5,FALSE),"")</f>
        <v/>
      </c>
      <c r="F126" s="12" t="str">
        <f>+IFERROR(VLOOKUP(A126,[1]Directorio!$B$1:$Y$1001,6,FALSE),"")</f>
        <v/>
      </c>
      <c r="G126" s="12" t="str">
        <f>+IFERROR(VLOOKUP(A126,[1]Directorio!$B$1:$Y$1001,7,FALSE),"")</f>
        <v/>
      </c>
      <c r="H126" s="12" t="str">
        <f>+IFERROR(VLOOKUP(A126,[1]Directorio!$B$1:$Y$1001,8,FALSE),"")</f>
        <v/>
      </c>
      <c r="I126" s="12" t="str">
        <f>+IFERROR(VLOOKUP(A126,[1]Directorio!$B$1:$Y$1001,9,FALSE),"")</f>
        <v/>
      </c>
      <c r="J126" s="12" t="str">
        <f>+IFERROR(VLOOKUP(A126,[1]Directorio!$B$1:$Y$1001,10,FALSE),"")</f>
        <v/>
      </c>
      <c r="K126" s="12" t="str">
        <f>+IFERROR(VLOOKUP(A126,[1]Directorio!$B$1:$Y$1001,11,FALSE),"")</f>
        <v/>
      </c>
      <c r="L126" s="14" t="str">
        <f>+IFERROR(VLOOKUP(A126,[1]Directorio!$B$1:$Y$1001,12,FALSE),"")</f>
        <v/>
      </c>
      <c r="M126" s="12" t="str">
        <f>+IFERROR(VLOOKUP(A126,[1]Directorio!$B$1:$Y$1001,13,FALSE),"")</f>
        <v/>
      </c>
      <c r="N126" s="12" t="str">
        <f>+IFERROR(VLOOKUP(A126,[1]Directorio!$B$1:$Y$1001,14,FALSE),"")</f>
        <v/>
      </c>
      <c r="O126" s="12" t="str">
        <f>+IFERROR(VLOOKUP(A126,[1]Directorio!$B$1:$Y$1001,15,FALSE),"")</f>
        <v/>
      </c>
      <c r="P126" s="12" t="str">
        <f>+IFERROR(VLOOKUP(A126,[1]Directorio!$B$1:$Y$1001,16,FALSE),"")</f>
        <v/>
      </c>
      <c r="Q126" s="12" t="str">
        <f>+IFERROR(VLOOKUP(A126,[1]Directorio!$B$1:$Y$1001,17,FALSE),"")</f>
        <v/>
      </c>
      <c r="R126" s="12" t="str">
        <f>+IFERROR(VLOOKUP(A126,[1]Directorio!$B$1:$Y$1001,18,FALSE),"")</f>
        <v/>
      </c>
      <c r="S126" s="12" t="str">
        <f>+IFERROR(VLOOKUP(A126,[1]Directorio!$B$1:$Y$1001,19,FALSE),"")</f>
        <v/>
      </c>
      <c r="T126" s="12" t="str">
        <f>+IFERROR(VLOOKUP(A126,[1]Directorio!$B$1:$Y$1001,20,FALSE),"")</f>
        <v/>
      </c>
      <c r="U126" s="15" t="str">
        <f>+IFERROR(VLOOKUP(A126,[1]Directorio!$B$1:$Y$1001,21,FALSE),"")</f>
        <v/>
      </c>
      <c r="V126" s="15" t="str">
        <f>+IFERROR(VLOOKUP(A126,[1]Directorio!$B$1:$Y$1001,22,FALSE),"")</f>
        <v/>
      </c>
      <c r="W126" s="16" t="str">
        <f>+IFERROR(VLOOKUP(A126,[1]Directorio!$B$1:$Y$1001,23,FALSE),"")</f>
        <v/>
      </c>
      <c r="X126" s="15" t="str">
        <f>+IFERROR(VLOOKUP(A126,[1]Directorio!$B$1:$Y$1001,24,FALSE),"")</f>
        <v/>
      </c>
      <c r="Y126" s="10"/>
      <c r="Z126" s="10"/>
      <c r="AA126" s="17"/>
      <c r="AB126" s="18"/>
      <c r="AC126" s="10"/>
      <c r="AD126" s="18"/>
      <c r="AE126" s="10"/>
      <c r="AF126" s="18"/>
      <c r="AG126" s="18"/>
      <c r="AH126" s="19"/>
    </row>
    <row r="127" spans="1:34" x14ac:dyDescent="0.25">
      <c r="A127" s="11"/>
      <c r="B127" s="12" t="str">
        <f>+IFERROR(VLOOKUP(A127,[1]Directorio!$B$1:$Y$1001,2,FALSE),"")</f>
        <v/>
      </c>
      <c r="C127" s="13" t="str">
        <f>+IFERROR(VLOOKUP(A127,[1]Directorio!$B$1:$Y$1001,3,FALSE),"")</f>
        <v/>
      </c>
      <c r="D127" s="12" t="str">
        <f>+IFERROR(VLOOKUP(A127,[1]Directorio!$B$1:$Y$1001,4,FALSE),"")</f>
        <v/>
      </c>
      <c r="E127" s="12" t="str">
        <f>+IFERROR(VLOOKUP(A127,[1]Directorio!$B$1:$Y$1001,5,FALSE),"")</f>
        <v/>
      </c>
      <c r="F127" s="12" t="str">
        <f>+IFERROR(VLOOKUP(A127,[1]Directorio!$B$1:$Y$1001,6,FALSE),"")</f>
        <v/>
      </c>
      <c r="G127" s="12" t="str">
        <f>+IFERROR(VLOOKUP(A127,[1]Directorio!$B$1:$Y$1001,7,FALSE),"")</f>
        <v/>
      </c>
      <c r="H127" s="12" t="str">
        <f>+IFERROR(VLOOKUP(A127,[1]Directorio!$B$1:$Y$1001,8,FALSE),"")</f>
        <v/>
      </c>
      <c r="I127" s="12" t="str">
        <f>+IFERROR(VLOOKUP(A127,[1]Directorio!$B$1:$Y$1001,9,FALSE),"")</f>
        <v/>
      </c>
      <c r="J127" s="12" t="str">
        <f>+IFERROR(VLOOKUP(A127,[1]Directorio!$B$1:$Y$1001,10,FALSE),"")</f>
        <v/>
      </c>
      <c r="K127" s="12" t="str">
        <f>+IFERROR(VLOOKUP(A127,[1]Directorio!$B$1:$Y$1001,11,FALSE),"")</f>
        <v/>
      </c>
      <c r="L127" s="14" t="str">
        <f>+IFERROR(VLOOKUP(A127,[1]Directorio!$B$1:$Y$1001,12,FALSE),"")</f>
        <v/>
      </c>
      <c r="M127" s="12" t="str">
        <f>+IFERROR(VLOOKUP(A127,[1]Directorio!$B$1:$Y$1001,13,FALSE),"")</f>
        <v/>
      </c>
      <c r="N127" s="12" t="str">
        <f>+IFERROR(VLOOKUP(A127,[1]Directorio!$B$1:$Y$1001,14,FALSE),"")</f>
        <v/>
      </c>
      <c r="O127" s="12" t="str">
        <f>+IFERROR(VLOOKUP(A127,[1]Directorio!$B$1:$Y$1001,15,FALSE),"")</f>
        <v/>
      </c>
      <c r="P127" s="12" t="str">
        <f>+IFERROR(VLOOKUP(A127,[1]Directorio!$B$1:$Y$1001,16,FALSE),"")</f>
        <v/>
      </c>
      <c r="Q127" s="12" t="str">
        <f>+IFERROR(VLOOKUP(A127,[1]Directorio!$B$1:$Y$1001,17,FALSE),"")</f>
        <v/>
      </c>
      <c r="R127" s="12" t="str">
        <f>+IFERROR(VLOOKUP(A127,[1]Directorio!$B$1:$Y$1001,18,FALSE),"")</f>
        <v/>
      </c>
      <c r="S127" s="12" t="str">
        <f>+IFERROR(VLOOKUP(A127,[1]Directorio!$B$1:$Y$1001,19,FALSE),"")</f>
        <v/>
      </c>
      <c r="T127" s="12" t="str">
        <f>+IFERROR(VLOOKUP(A127,[1]Directorio!$B$1:$Y$1001,20,FALSE),"")</f>
        <v/>
      </c>
      <c r="U127" s="15" t="str">
        <f>+IFERROR(VLOOKUP(A127,[1]Directorio!$B$1:$Y$1001,21,FALSE),"")</f>
        <v/>
      </c>
      <c r="V127" s="15" t="str">
        <f>+IFERROR(VLOOKUP(A127,[1]Directorio!$B$1:$Y$1001,22,FALSE),"")</f>
        <v/>
      </c>
      <c r="W127" s="16" t="str">
        <f>+IFERROR(VLOOKUP(A127,[1]Directorio!$B$1:$Y$1001,23,FALSE),"")</f>
        <v/>
      </c>
      <c r="X127" s="15" t="str">
        <f>+IFERROR(VLOOKUP(A127,[1]Directorio!$B$1:$Y$1001,24,FALSE),"")</f>
        <v/>
      </c>
      <c r="Y127" s="10"/>
      <c r="Z127" s="10"/>
      <c r="AA127" s="17"/>
      <c r="AB127" s="18"/>
      <c r="AC127" s="10"/>
      <c r="AD127" s="18"/>
      <c r="AE127" s="10"/>
      <c r="AF127" s="18"/>
      <c r="AG127" s="18"/>
      <c r="AH127" s="19"/>
    </row>
    <row r="128" spans="1:34" x14ac:dyDescent="0.25">
      <c r="A128" s="11"/>
      <c r="B128" s="12" t="str">
        <f>+IFERROR(VLOOKUP(A128,[1]Directorio!$B$1:$Y$1001,2,FALSE),"")</f>
        <v/>
      </c>
      <c r="C128" s="13" t="str">
        <f>+IFERROR(VLOOKUP(A128,[1]Directorio!$B$1:$Y$1001,3,FALSE),"")</f>
        <v/>
      </c>
      <c r="D128" s="12" t="str">
        <f>+IFERROR(VLOOKUP(A128,[1]Directorio!$B$1:$Y$1001,4,FALSE),"")</f>
        <v/>
      </c>
      <c r="E128" s="12" t="str">
        <f>+IFERROR(VLOOKUP(A128,[1]Directorio!$B$1:$Y$1001,5,FALSE),"")</f>
        <v/>
      </c>
      <c r="F128" s="12" t="str">
        <f>+IFERROR(VLOOKUP(A128,[1]Directorio!$B$1:$Y$1001,6,FALSE),"")</f>
        <v/>
      </c>
      <c r="G128" s="12" t="str">
        <f>+IFERROR(VLOOKUP(A128,[1]Directorio!$B$1:$Y$1001,7,FALSE),"")</f>
        <v/>
      </c>
      <c r="H128" s="12" t="str">
        <f>+IFERROR(VLOOKUP(A128,[1]Directorio!$B$1:$Y$1001,8,FALSE),"")</f>
        <v/>
      </c>
      <c r="I128" s="12" t="str">
        <f>+IFERROR(VLOOKUP(A128,[1]Directorio!$B$1:$Y$1001,9,FALSE),"")</f>
        <v/>
      </c>
      <c r="J128" s="12" t="str">
        <f>+IFERROR(VLOOKUP(A128,[1]Directorio!$B$1:$Y$1001,10,FALSE),"")</f>
        <v/>
      </c>
      <c r="K128" s="12" t="str">
        <f>+IFERROR(VLOOKUP(A128,[1]Directorio!$B$1:$Y$1001,11,FALSE),"")</f>
        <v/>
      </c>
      <c r="L128" s="14" t="str">
        <f>+IFERROR(VLOOKUP(A128,[1]Directorio!$B$1:$Y$1001,12,FALSE),"")</f>
        <v/>
      </c>
      <c r="M128" s="12" t="str">
        <f>+IFERROR(VLOOKUP(A128,[1]Directorio!$B$1:$Y$1001,13,FALSE),"")</f>
        <v/>
      </c>
      <c r="N128" s="12" t="str">
        <f>+IFERROR(VLOOKUP(A128,[1]Directorio!$B$1:$Y$1001,14,FALSE),"")</f>
        <v/>
      </c>
      <c r="O128" s="12" t="str">
        <f>+IFERROR(VLOOKUP(A128,[1]Directorio!$B$1:$Y$1001,15,FALSE),"")</f>
        <v/>
      </c>
      <c r="P128" s="12" t="str">
        <f>+IFERROR(VLOOKUP(A128,[1]Directorio!$B$1:$Y$1001,16,FALSE),"")</f>
        <v/>
      </c>
      <c r="Q128" s="12" t="str">
        <f>+IFERROR(VLOOKUP(A128,[1]Directorio!$B$1:$Y$1001,17,FALSE),"")</f>
        <v/>
      </c>
      <c r="R128" s="12" t="str">
        <f>+IFERROR(VLOOKUP(A128,[1]Directorio!$B$1:$Y$1001,18,FALSE),"")</f>
        <v/>
      </c>
      <c r="S128" s="12" t="str">
        <f>+IFERROR(VLOOKUP(A128,[1]Directorio!$B$1:$Y$1001,19,FALSE),"")</f>
        <v/>
      </c>
      <c r="T128" s="12" t="str">
        <f>+IFERROR(VLOOKUP(A128,[1]Directorio!$B$1:$Y$1001,20,FALSE),"")</f>
        <v/>
      </c>
      <c r="U128" s="15" t="str">
        <f>+IFERROR(VLOOKUP(A128,[1]Directorio!$B$1:$Y$1001,21,FALSE),"")</f>
        <v/>
      </c>
      <c r="V128" s="15" t="str">
        <f>+IFERROR(VLOOKUP(A128,[1]Directorio!$B$1:$Y$1001,22,FALSE),"")</f>
        <v/>
      </c>
      <c r="W128" s="16" t="str">
        <f>+IFERROR(VLOOKUP(A128,[1]Directorio!$B$1:$Y$1001,23,FALSE),"")</f>
        <v/>
      </c>
      <c r="X128" s="15" t="str">
        <f>+IFERROR(VLOOKUP(A128,[1]Directorio!$B$1:$Y$1001,24,FALSE),"")</f>
        <v/>
      </c>
      <c r="Y128" s="10"/>
      <c r="Z128" s="10"/>
      <c r="AA128" s="17"/>
      <c r="AB128" s="18"/>
      <c r="AC128" s="10"/>
      <c r="AD128" s="18"/>
      <c r="AE128" s="10"/>
      <c r="AF128" s="18"/>
      <c r="AG128" s="18"/>
      <c r="AH128" s="19"/>
    </row>
    <row r="129" spans="1:34" x14ac:dyDescent="0.25">
      <c r="A129" s="11"/>
      <c r="B129" s="12" t="str">
        <f>+IFERROR(VLOOKUP(A129,[1]Directorio!$B$1:$Y$1001,2,FALSE),"")</f>
        <v/>
      </c>
      <c r="C129" s="13" t="str">
        <f>+IFERROR(VLOOKUP(A129,[1]Directorio!$B$1:$Y$1001,3,FALSE),"")</f>
        <v/>
      </c>
      <c r="D129" s="12" t="str">
        <f>+IFERROR(VLOOKUP(A129,[1]Directorio!$B$1:$Y$1001,4,FALSE),"")</f>
        <v/>
      </c>
      <c r="E129" s="12" t="str">
        <f>+IFERROR(VLOOKUP(A129,[1]Directorio!$B$1:$Y$1001,5,FALSE),"")</f>
        <v/>
      </c>
      <c r="F129" s="12" t="str">
        <f>+IFERROR(VLOOKUP(A129,[1]Directorio!$B$1:$Y$1001,6,FALSE),"")</f>
        <v/>
      </c>
      <c r="G129" s="12" t="str">
        <f>+IFERROR(VLOOKUP(A129,[1]Directorio!$B$1:$Y$1001,7,FALSE),"")</f>
        <v/>
      </c>
      <c r="H129" s="12" t="str">
        <f>+IFERROR(VLOOKUP(A129,[1]Directorio!$B$1:$Y$1001,8,FALSE),"")</f>
        <v/>
      </c>
      <c r="I129" s="12" t="str">
        <f>+IFERROR(VLOOKUP(A129,[1]Directorio!$B$1:$Y$1001,9,FALSE),"")</f>
        <v/>
      </c>
      <c r="J129" s="12" t="str">
        <f>+IFERROR(VLOOKUP(A129,[1]Directorio!$B$1:$Y$1001,10,FALSE),"")</f>
        <v/>
      </c>
      <c r="K129" s="12" t="str">
        <f>+IFERROR(VLOOKUP(A129,[1]Directorio!$B$1:$Y$1001,11,FALSE),"")</f>
        <v/>
      </c>
      <c r="L129" s="14" t="str">
        <f>+IFERROR(VLOOKUP(A129,[1]Directorio!$B$1:$Y$1001,12,FALSE),"")</f>
        <v/>
      </c>
      <c r="M129" s="12" t="str">
        <f>+IFERROR(VLOOKUP(A129,[1]Directorio!$B$1:$Y$1001,13,FALSE),"")</f>
        <v/>
      </c>
      <c r="N129" s="12" t="str">
        <f>+IFERROR(VLOOKUP(A129,[1]Directorio!$B$1:$Y$1001,14,FALSE),"")</f>
        <v/>
      </c>
      <c r="O129" s="12" t="str">
        <f>+IFERROR(VLOOKUP(A129,[1]Directorio!$B$1:$Y$1001,15,FALSE),"")</f>
        <v/>
      </c>
      <c r="P129" s="12" t="str">
        <f>+IFERROR(VLOOKUP(A129,[1]Directorio!$B$1:$Y$1001,16,FALSE),"")</f>
        <v/>
      </c>
      <c r="Q129" s="12" t="str">
        <f>+IFERROR(VLOOKUP(A129,[1]Directorio!$B$1:$Y$1001,17,FALSE),"")</f>
        <v/>
      </c>
      <c r="R129" s="12" t="str">
        <f>+IFERROR(VLOOKUP(A129,[1]Directorio!$B$1:$Y$1001,18,FALSE),"")</f>
        <v/>
      </c>
      <c r="S129" s="12" t="str">
        <f>+IFERROR(VLOOKUP(A129,[1]Directorio!$B$1:$Y$1001,19,FALSE),"")</f>
        <v/>
      </c>
      <c r="T129" s="12" t="str">
        <f>+IFERROR(VLOOKUP(A129,[1]Directorio!$B$1:$Y$1001,20,FALSE),"")</f>
        <v/>
      </c>
      <c r="U129" s="15" t="str">
        <f>+IFERROR(VLOOKUP(A129,[1]Directorio!$B$1:$Y$1001,21,FALSE),"")</f>
        <v/>
      </c>
      <c r="V129" s="15" t="str">
        <f>+IFERROR(VLOOKUP(A129,[1]Directorio!$B$1:$Y$1001,22,FALSE),"")</f>
        <v/>
      </c>
      <c r="W129" s="16" t="str">
        <f>+IFERROR(VLOOKUP(A129,[1]Directorio!$B$1:$Y$1001,23,FALSE),"")</f>
        <v/>
      </c>
      <c r="X129" s="15" t="str">
        <f>+IFERROR(VLOOKUP(A129,[1]Directorio!$B$1:$Y$1001,24,FALSE),"")</f>
        <v/>
      </c>
      <c r="Y129" s="10"/>
      <c r="Z129" s="10"/>
      <c r="AA129" s="17"/>
      <c r="AB129" s="18"/>
      <c r="AC129" s="10"/>
      <c r="AD129" s="18"/>
      <c r="AE129" s="10"/>
      <c r="AF129" s="18"/>
      <c r="AG129" s="18"/>
      <c r="AH129" s="19"/>
    </row>
    <row r="130" spans="1:34" x14ac:dyDescent="0.25">
      <c r="A130" s="11"/>
      <c r="B130" s="12" t="str">
        <f>+IFERROR(VLOOKUP(A130,[1]Directorio!$B$1:$Y$1001,2,FALSE),"")</f>
        <v/>
      </c>
      <c r="C130" s="13" t="str">
        <f>+IFERROR(VLOOKUP(A130,[1]Directorio!$B$1:$Y$1001,3,FALSE),"")</f>
        <v/>
      </c>
      <c r="D130" s="12" t="str">
        <f>+IFERROR(VLOOKUP(A130,[1]Directorio!$B$1:$Y$1001,4,FALSE),"")</f>
        <v/>
      </c>
      <c r="E130" s="12" t="str">
        <f>+IFERROR(VLOOKUP(A130,[1]Directorio!$B$1:$Y$1001,5,FALSE),"")</f>
        <v/>
      </c>
      <c r="F130" s="12" t="str">
        <f>+IFERROR(VLOOKUP(A130,[1]Directorio!$B$1:$Y$1001,6,FALSE),"")</f>
        <v/>
      </c>
      <c r="G130" s="12" t="str">
        <f>+IFERROR(VLOOKUP(A130,[1]Directorio!$B$1:$Y$1001,7,FALSE),"")</f>
        <v/>
      </c>
      <c r="H130" s="12" t="str">
        <f>+IFERROR(VLOOKUP(A130,[1]Directorio!$B$1:$Y$1001,8,FALSE),"")</f>
        <v/>
      </c>
      <c r="I130" s="12" t="str">
        <f>+IFERROR(VLOOKUP(A130,[1]Directorio!$B$1:$Y$1001,9,FALSE),"")</f>
        <v/>
      </c>
      <c r="J130" s="12" t="str">
        <f>+IFERROR(VLOOKUP(A130,[1]Directorio!$B$1:$Y$1001,10,FALSE),"")</f>
        <v/>
      </c>
      <c r="K130" s="12" t="str">
        <f>+IFERROR(VLOOKUP(A130,[1]Directorio!$B$1:$Y$1001,11,FALSE),"")</f>
        <v/>
      </c>
      <c r="L130" s="14" t="str">
        <f>+IFERROR(VLOOKUP(A130,[1]Directorio!$B$1:$Y$1001,12,FALSE),"")</f>
        <v/>
      </c>
      <c r="M130" s="12" t="str">
        <f>+IFERROR(VLOOKUP(A130,[1]Directorio!$B$1:$Y$1001,13,FALSE),"")</f>
        <v/>
      </c>
      <c r="N130" s="12" t="str">
        <f>+IFERROR(VLOOKUP(A130,[1]Directorio!$B$1:$Y$1001,14,FALSE),"")</f>
        <v/>
      </c>
      <c r="O130" s="12" t="str">
        <f>+IFERROR(VLOOKUP(A130,[1]Directorio!$B$1:$Y$1001,15,FALSE),"")</f>
        <v/>
      </c>
      <c r="P130" s="12" t="str">
        <f>+IFERROR(VLOOKUP(A130,[1]Directorio!$B$1:$Y$1001,16,FALSE),"")</f>
        <v/>
      </c>
      <c r="Q130" s="12" t="str">
        <f>+IFERROR(VLOOKUP(A130,[1]Directorio!$B$1:$Y$1001,17,FALSE),"")</f>
        <v/>
      </c>
      <c r="R130" s="12" t="str">
        <f>+IFERROR(VLOOKUP(A130,[1]Directorio!$B$1:$Y$1001,18,FALSE),"")</f>
        <v/>
      </c>
      <c r="S130" s="12" t="str">
        <f>+IFERROR(VLOOKUP(A130,[1]Directorio!$B$1:$Y$1001,19,FALSE),"")</f>
        <v/>
      </c>
      <c r="T130" s="12" t="str">
        <f>+IFERROR(VLOOKUP(A130,[1]Directorio!$B$1:$Y$1001,20,FALSE),"")</f>
        <v/>
      </c>
      <c r="U130" s="15" t="str">
        <f>+IFERROR(VLOOKUP(A130,[1]Directorio!$B$1:$Y$1001,21,FALSE),"")</f>
        <v/>
      </c>
      <c r="V130" s="15" t="str">
        <f>+IFERROR(VLOOKUP(A130,[1]Directorio!$B$1:$Y$1001,22,FALSE),"")</f>
        <v/>
      </c>
      <c r="W130" s="16" t="str">
        <f>+IFERROR(VLOOKUP(A130,[1]Directorio!$B$1:$Y$1001,23,FALSE),"")</f>
        <v/>
      </c>
      <c r="X130" s="15" t="str">
        <f>+IFERROR(VLOOKUP(A130,[1]Directorio!$B$1:$Y$1001,24,FALSE),"")</f>
        <v/>
      </c>
      <c r="Y130" s="10"/>
      <c r="Z130" s="10"/>
      <c r="AA130" s="17"/>
      <c r="AB130" s="18"/>
      <c r="AC130" s="10"/>
      <c r="AD130" s="18"/>
      <c r="AE130" s="10"/>
      <c r="AF130" s="18"/>
      <c r="AG130" s="18"/>
      <c r="AH130" s="19"/>
    </row>
    <row r="131" spans="1:34" x14ac:dyDescent="0.25">
      <c r="A131" s="11"/>
      <c r="B131" s="12" t="str">
        <f>+IFERROR(VLOOKUP(A131,[1]Directorio!$B$1:$Y$1001,2,FALSE),"")</f>
        <v/>
      </c>
      <c r="C131" s="13" t="str">
        <f>+IFERROR(VLOOKUP(A131,[1]Directorio!$B$1:$Y$1001,3,FALSE),"")</f>
        <v/>
      </c>
      <c r="D131" s="12" t="str">
        <f>+IFERROR(VLOOKUP(A131,[1]Directorio!$B$1:$Y$1001,4,FALSE),"")</f>
        <v/>
      </c>
      <c r="E131" s="12" t="str">
        <f>+IFERROR(VLOOKUP(A131,[1]Directorio!$B$1:$Y$1001,5,FALSE),"")</f>
        <v/>
      </c>
      <c r="F131" s="12" t="str">
        <f>+IFERROR(VLOOKUP(A131,[1]Directorio!$B$1:$Y$1001,6,FALSE),"")</f>
        <v/>
      </c>
      <c r="G131" s="12" t="str">
        <f>+IFERROR(VLOOKUP(A131,[1]Directorio!$B$1:$Y$1001,7,FALSE),"")</f>
        <v/>
      </c>
      <c r="H131" s="12" t="str">
        <f>+IFERROR(VLOOKUP(A131,[1]Directorio!$B$1:$Y$1001,8,FALSE),"")</f>
        <v/>
      </c>
      <c r="I131" s="12" t="str">
        <f>+IFERROR(VLOOKUP(A131,[1]Directorio!$B$1:$Y$1001,9,FALSE),"")</f>
        <v/>
      </c>
      <c r="J131" s="12" t="str">
        <f>+IFERROR(VLOOKUP(A131,[1]Directorio!$B$1:$Y$1001,10,FALSE),"")</f>
        <v/>
      </c>
      <c r="K131" s="12" t="str">
        <f>+IFERROR(VLOOKUP(A131,[1]Directorio!$B$1:$Y$1001,11,FALSE),"")</f>
        <v/>
      </c>
      <c r="L131" s="14" t="str">
        <f>+IFERROR(VLOOKUP(A131,[1]Directorio!$B$1:$Y$1001,12,FALSE),"")</f>
        <v/>
      </c>
      <c r="M131" s="12" t="str">
        <f>+IFERROR(VLOOKUP(A131,[1]Directorio!$B$1:$Y$1001,13,FALSE),"")</f>
        <v/>
      </c>
      <c r="N131" s="12" t="str">
        <f>+IFERROR(VLOOKUP(A131,[1]Directorio!$B$1:$Y$1001,14,FALSE),"")</f>
        <v/>
      </c>
      <c r="O131" s="12" t="str">
        <f>+IFERROR(VLOOKUP(A131,[1]Directorio!$B$1:$Y$1001,15,FALSE),"")</f>
        <v/>
      </c>
      <c r="P131" s="12" t="str">
        <f>+IFERROR(VLOOKUP(A131,[1]Directorio!$B$1:$Y$1001,16,FALSE),"")</f>
        <v/>
      </c>
      <c r="Q131" s="12" t="str">
        <f>+IFERROR(VLOOKUP(A131,[1]Directorio!$B$1:$Y$1001,17,FALSE),"")</f>
        <v/>
      </c>
      <c r="R131" s="12" t="str">
        <f>+IFERROR(VLOOKUP(A131,[1]Directorio!$B$1:$Y$1001,18,FALSE),"")</f>
        <v/>
      </c>
      <c r="S131" s="12" t="str">
        <f>+IFERROR(VLOOKUP(A131,[1]Directorio!$B$1:$Y$1001,19,FALSE),"")</f>
        <v/>
      </c>
      <c r="T131" s="12" t="str">
        <f>+IFERROR(VLOOKUP(A131,[1]Directorio!$B$1:$Y$1001,20,FALSE),"")</f>
        <v/>
      </c>
      <c r="U131" s="15" t="str">
        <f>+IFERROR(VLOOKUP(A131,[1]Directorio!$B$1:$Y$1001,21,FALSE),"")</f>
        <v/>
      </c>
      <c r="V131" s="15" t="str">
        <f>+IFERROR(VLOOKUP(A131,[1]Directorio!$B$1:$Y$1001,22,FALSE),"")</f>
        <v/>
      </c>
      <c r="W131" s="16" t="str">
        <f>+IFERROR(VLOOKUP(A131,[1]Directorio!$B$1:$Y$1001,23,FALSE),"")</f>
        <v/>
      </c>
      <c r="X131" s="15" t="str">
        <f>+IFERROR(VLOOKUP(A131,[1]Directorio!$B$1:$Y$1001,24,FALSE),"")</f>
        <v/>
      </c>
      <c r="Y131" s="10"/>
      <c r="Z131" s="10"/>
      <c r="AA131" s="17"/>
      <c r="AB131" s="18"/>
      <c r="AC131" s="10"/>
      <c r="AD131" s="18"/>
      <c r="AE131" s="10"/>
      <c r="AF131" s="18"/>
      <c r="AG131" s="18"/>
      <c r="AH131" s="19"/>
    </row>
    <row r="132" spans="1:34" x14ac:dyDescent="0.25">
      <c r="A132" s="11"/>
      <c r="B132" s="12" t="str">
        <f>+IFERROR(VLOOKUP(A132,[1]Directorio!$B$1:$Y$1001,2,FALSE),"")</f>
        <v/>
      </c>
      <c r="C132" s="13" t="str">
        <f>+IFERROR(VLOOKUP(A132,[1]Directorio!$B$1:$Y$1001,3,FALSE),"")</f>
        <v/>
      </c>
      <c r="D132" s="12" t="str">
        <f>+IFERROR(VLOOKUP(A132,[1]Directorio!$B$1:$Y$1001,4,FALSE),"")</f>
        <v/>
      </c>
      <c r="E132" s="12" t="str">
        <f>+IFERROR(VLOOKUP(A132,[1]Directorio!$B$1:$Y$1001,5,FALSE),"")</f>
        <v/>
      </c>
      <c r="F132" s="12" t="str">
        <f>+IFERROR(VLOOKUP(A132,[1]Directorio!$B$1:$Y$1001,6,FALSE),"")</f>
        <v/>
      </c>
      <c r="G132" s="12" t="str">
        <f>+IFERROR(VLOOKUP(A132,[1]Directorio!$B$1:$Y$1001,7,FALSE),"")</f>
        <v/>
      </c>
      <c r="H132" s="12" t="str">
        <f>+IFERROR(VLOOKUP(A132,[1]Directorio!$B$1:$Y$1001,8,FALSE),"")</f>
        <v/>
      </c>
      <c r="I132" s="12" t="str">
        <f>+IFERROR(VLOOKUP(A132,[1]Directorio!$B$1:$Y$1001,9,FALSE),"")</f>
        <v/>
      </c>
      <c r="J132" s="12" t="str">
        <f>+IFERROR(VLOOKUP(A132,[1]Directorio!$B$1:$Y$1001,10,FALSE),"")</f>
        <v/>
      </c>
      <c r="K132" s="12" t="str">
        <f>+IFERROR(VLOOKUP(A132,[1]Directorio!$B$1:$Y$1001,11,FALSE),"")</f>
        <v/>
      </c>
      <c r="L132" s="14" t="str">
        <f>+IFERROR(VLOOKUP(A132,[1]Directorio!$B$1:$Y$1001,12,FALSE),"")</f>
        <v/>
      </c>
      <c r="M132" s="12" t="str">
        <f>+IFERROR(VLOOKUP(A132,[1]Directorio!$B$1:$Y$1001,13,FALSE),"")</f>
        <v/>
      </c>
      <c r="N132" s="12" t="str">
        <f>+IFERROR(VLOOKUP(A132,[1]Directorio!$B$1:$Y$1001,14,FALSE),"")</f>
        <v/>
      </c>
      <c r="O132" s="12" t="str">
        <f>+IFERROR(VLOOKUP(A132,[1]Directorio!$B$1:$Y$1001,15,FALSE),"")</f>
        <v/>
      </c>
      <c r="P132" s="12" t="str">
        <f>+IFERROR(VLOOKUP(A132,[1]Directorio!$B$1:$Y$1001,16,FALSE),"")</f>
        <v/>
      </c>
      <c r="Q132" s="12" t="str">
        <f>+IFERROR(VLOOKUP(A132,[1]Directorio!$B$1:$Y$1001,17,FALSE),"")</f>
        <v/>
      </c>
      <c r="R132" s="12" t="str">
        <f>+IFERROR(VLOOKUP(A132,[1]Directorio!$B$1:$Y$1001,18,FALSE),"")</f>
        <v/>
      </c>
      <c r="S132" s="12" t="str">
        <f>+IFERROR(VLOOKUP(A132,[1]Directorio!$B$1:$Y$1001,19,FALSE),"")</f>
        <v/>
      </c>
      <c r="T132" s="12" t="str">
        <f>+IFERROR(VLOOKUP(A132,[1]Directorio!$B$1:$Y$1001,20,FALSE),"")</f>
        <v/>
      </c>
      <c r="U132" s="15" t="str">
        <f>+IFERROR(VLOOKUP(A132,[1]Directorio!$B$1:$Y$1001,21,FALSE),"")</f>
        <v/>
      </c>
      <c r="V132" s="15" t="str">
        <f>+IFERROR(VLOOKUP(A132,[1]Directorio!$B$1:$Y$1001,22,FALSE),"")</f>
        <v/>
      </c>
      <c r="W132" s="16" t="str">
        <f>+IFERROR(VLOOKUP(A132,[1]Directorio!$B$1:$Y$1001,23,FALSE),"")</f>
        <v/>
      </c>
      <c r="X132" s="15" t="str">
        <f>+IFERROR(VLOOKUP(A132,[1]Directorio!$B$1:$Y$1001,24,FALSE),"")</f>
        <v/>
      </c>
      <c r="Y132" s="10"/>
      <c r="Z132" s="10"/>
      <c r="AA132" s="17"/>
      <c r="AB132" s="18"/>
      <c r="AC132" s="10"/>
      <c r="AD132" s="18"/>
      <c r="AE132" s="10"/>
      <c r="AF132" s="18"/>
      <c r="AG132" s="18"/>
      <c r="AH132" s="19"/>
    </row>
    <row r="133" spans="1:34" x14ac:dyDescent="0.25">
      <c r="A133" s="11"/>
      <c r="B133" s="12" t="str">
        <f>+IFERROR(VLOOKUP(A133,[1]Directorio!$B$1:$Y$1001,2,FALSE),"")</f>
        <v/>
      </c>
      <c r="C133" s="13" t="str">
        <f>+IFERROR(VLOOKUP(A133,[1]Directorio!$B$1:$Y$1001,3,FALSE),"")</f>
        <v/>
      </c>
      <c r="D133" s="12" t="str">
        <f>+IFERROR(VLOOKUP(A133,[1]Directorio!$B$1:$Y$1001,4,FALSE),"")</f>
        <v/>
      </c>
      <c r="E133" s="12" t="str">
        <f>+IFERROR(VLOOKUP(A133,[1]Directorio!$B$1:$Y$1001,5,FALSE),"")</f>
        <v/>
      </c>
      <c r="F133" s="12" t="str">
        <f>+IFERROR(VLOOKUP(A133,[1]Directorio!$B$1:$Y$1001,6,FALSE),"")</f>
        <v/>
      </c>
      <c r="G133" s="12" t="str">
        <f>+IFERROR(VLOOKUP(A133,[1]Directorio!$B$1:$Y$1001,7,FALSE),"")</f>
        <v/>
      </c>
      <c r="H133" s="12" t="str">
        <f>+IFERROR(VLOOKUP(A133,[1]Directorio!$B$1:$Y$1001,8,FALSE),"")</f>
        <v/>
      </c>
      <c r="I133" s="12" t="str">
        <f>+IFERROR(VLOOKUP(A133,[1]Directorio!$B$1:$Y$1001,9,FALSE),"")</f>
        <v/>
      </c>
      <c r="J133" s="12" t="str">
        <f>+IFERROR(VLOOKUP(A133,[1]Directorio!$B$1:$Y$1001,10,FALSE),"")</f>
        <v/>
      </c>
      <c r="K133" s="12" t="str">
        <f>+IFERROR(VLOOKUP(A133,[1]Directorio!$B$1:$Y$1001,11,FALSE),"")</f>
        <v/>
      </c>
      <c r="L133" s="14" t="str">
        <f>+IFERROR(VLOOKUP(A133,[1]Directorio!$B$1:$Y$1001,12,FALSE),"")</f>
        <v/>
      </c>
      <c r="M133" s="12" t="str">
        <f>+IFERROR(VLOOKUP(A133,[1]Directorio!$B$1:$Y$1001,13,FALSE),"")</f>
        <v/>
      </c>
      <c r="N133" s="12" t="str">
        <f>+IFERROR(VLOOKUP(A133,[1]Directorio!$B$1:$Y$1001,14,FALSE),"")</f>
        <v/>
      </c>
      <c r="O133" s="12" t="str">
        <f>+IFERROR(VLOOKUP(A133,[1]Directorio!$B$1:$Y$1001,15,FALSE),"")</f>
        <v/>
      </c>
      <c r="P133" s="12" t="str">
        <f>+IFERROR(VLOOKUP(A133,[1]Directorio!$B$1:$Y$1001,16,FALSE),"")</f>
        <v/>
      </c>
      <c r="Q133" s="12" t="str">
        <f>+IFERROR(VLOOKUP(A133,[1]Directorio!$B$1:$Y$1001,17,FALSE),"")</f>
        <v/>
      </c>
      <c r="R133" s="12" t="str">
        <f>+IFERROR(VLOOKUP(A133,[1]Directorio!$B$1:$Y$1001,18,FALSE),"")</f>
        <v/>
      </c>
      <c r="S133" s="12" t="str">
        <f>+IFERROR(VLOOKUP(A133,[1]Directorio!$B$1:$Y$1001,19,FALSE),"")</f>
        <v/>
      </c>
      <c r="T133" s="12" t="str">
        <f>+IFERROR(VLOOKUP(A133,[1]Directorio!$B$1:$Y$1001,20,FALSE),"")</f>
        <v/>
      </c>
      <c r="U133" s="15" t="str">
        <f>+IFERROR(VLOOKUP(A133,[1]Directorio!$B$1:$Y$1001,21,FALSE),"")</f>
        <v/>
      </c>
      <c r="V133" s="15" t="str">
        <f>+IFERROR(VLOOKUP(A133,[1]Directorio!$B$1:$Y$1001,22,FALSE),"")</f>
        <v/>
      </c>
      <c r="W133" s="16" t="str">
        <f>+IFERROR(VLOOKUP(A133,[1]Directorio!$B$1:$Y$1001,23,FALSE),"")</f>
        <v/>
      </c>
      <c r="X133" s="15" t="str">
        <f>+IFERROR(VLOOKUP(A133,[1]Directorio!$B$1:$Y$1001,24,FALSE),"")</f>
        <v/>
      </c>
      <c r="Y133" s="10"/>
      <c r="Z133" s="10"/>
      <c r="AA133" s="17"/>
      <c r="AB133" s="18"/>
      <c r="AC133" s="10"/>
      <c r="AD133" s="18"/>
      <c r="AE133" s="10"/>
      <c r="AF133" s="18"/>
      <c r="AG133" s="18"/>
      <c r="AH133" s="19"/>
    </row>
    <row r="134" spans="1:34" x14ac:dyDescent="0.25">
      <c r="A134" s="11"/>
      <c r="B134" s="12" t="str">
        <f>+IFERROR(VLOOKUP(A134,[1]Directorio!$B$1:$Y$1001,2,FALSE),"")</f>
        <v/>
      </c>
      <c r="C134" s="13" t="str">
        <f>+IFERROR(VLOOKUP(A134,[1]Directorio!$B$1:$Y$1001,3,FALSE),"")</f>
        <v/>
      </c>
      <c r="D134" s="12" t="str">
        <f>+IFERROR(VLOOKUP(A134,[1]Directorio!$B$1:$Y$1001,4,FALSE),"")</f>
        <v/>
      </c>
      <c r="E134" s="12" t="str">
        <f>+IFERROR(VLOOKUP(A134,[1]Directorio!$B$1:$Y$1001,5,FALSE),"")</f>
        <v/>
      </c>
      <c r="F134" s="12" t="str">
        <f>+IFERROR(VLOOKUP(A134,[1]Directorio!$B$1:$Y$1001,6,FALSE),"")</f>
        <v/>
      </c>
      <c r="G134" s="12" t="str">
        <f>+IFERROR(VLOOKUP(A134,[1]Directorio!$B$1:$Y$1001,7,FALSE),"")</f>
        <v/>
      </c>
      <c r="H134" s="12" t="str">
        <f>+IFERROR(VLOOKUP(A134,[1]Directorio!$B$1:$Y$1001,8,FALSE),"")</f>
        <v/>
      </c>
      <c r="I134" s="12" t="str">
        <f>+IFERROR(VLOOKUP(A134,[1]Directorio!$B$1:$Y$1001,9,FALSE),"")</f>
        <v/>
      </c>
      <c r="J134" s="12" t="str">
        <f>+IFERROR(VLOOKUP(A134,[1]Directorio!$B$1:$Y$1001,10,FALSE),"")</f>
        <v/>
      </c>
      <c r="K134" s="12" t="str">
        <f>+IFERROR(VLOOKUP(A134,[1]Directorio!$B$1:$Y$1001,11,FALSE),"")</f>
        <v/>
      </c>
      <c r="L134" s="14" t="str">
        <f>+IFERROR(VLOOKUP(A134,[1]Directorio!$B$1:$Y$1001,12,FALSE),"")</f>
        <v/>
      </c>
      <c r="M134" s="12" t="str">
        <f>+IFERROR(VLOOKUP(A134,[1]Directorio!$B$1:$Y$1001,13,FALSE),"")</f>
        <v/>
      </c>
      <c r="N134" s="12" t="str">
        <f>+IFERROR(VLOOKUP(A134,[1]Directorio!$B$1:$Y$1001,14,FALSE),"")</f>
        <v/>
      </c>
      <c r="O134" s="12" t="str">
        <f>+IFERROR(VLOOKUP(A134,[1]Directorio!$B$1:$Y$1001,15,FALSE),"")</f>
        <v/>
      </c>
      <c r="P134" s="12" t="str">
        <f>+IFERROR(VLOOKUP(A134,[1]Directorio!$B$1:$Y$1001,16,FALSE),"")</f>
        <v/>
      </c>
      <c r="Q134" s="12" t="str">
        <f>+IFERROR(VLOOKUP(A134,[1]Directorio!$B$1:$Y$1001,17,FALSE),"")</f>
        <v/>
      </c>
      <c r="R134" s="12" t="str">
        <f>+IFERROR(VLOOKUP(A134,[1]Directorio!$B$1:$Y$1001,18,FALSE),"")</f>
        <v/>
      </c>
      <c r="S134" s="12" t="str">
        <f>+IFERROR(VLOOKUP(A134,[1]Directorio!$B$1:$Y$1001,19,FALSE),"")</f>
        <v/>
      </c>
      <c r="T134" s="12" t="str">
        <f>+IFERROR(VLOOKUP(A134,[1]Directorio!$B$1:$Y$1001,20,FALSE),"")</f>
        <v/>
      </c>
      <c r="U134" s="15" t="str">
        <f>+IFERROR(VLOOKUP(A134,[1]Directorio!$B$1:$Y$1001,21,FALSE),"")</f>
        <v/>
      </c>
      <c r="V134" s="15" t="str">
        <f>+IFERROR(VLOOKUP(A134,[1]Directorio!$B$1:$Y$1001,22,FALSE),"")</f>
        <v/>
      </c>
      <c r="W134" s="16" t="str">
        <f>+IFERROR(VLOOKUP(A134,[1]Directorio!$B$1:$Y$1001,23,FALSE),"")</f>
        <v/>
      </c>
      <c r="X134" s="15" t="str">
        <f>+IFERROR(VLOOKUP(A134,[1]Directorio!$B$1:$Y$1001,24,FALSE),"")</f>
        <v/>
      </c>
      <c r="Y134" s="10"/>
      <c r="Z134" s="10"/>
      <c r="AA134" s="17"/>
      <c r="AB134" s="18"/>
      <c r="AC134" s="10"/>
      <c r="AD134" s="18"/>
      <c r="AE134" s="10"/>
      <c r="AF134" s="18"/>
      <c r="AG134" s="18"/>
      <c r="AH134" s="19"/>
    </row>
    <row r="135" spans="1:34" x14ac:dyDescent="0.25">
      <c r="A135" s="11"/>
      <c r="B135" s="12" t="str">
        <f>+IFERROR(VLOOKUP(A135,[1]Directorio!$B$1:$Y$1001,2,FALSE),"")</f>
        <v/>
      </c>
      <c r="C135" s="13" t="str">
        <f>+IFERROR(VLOOKUP(A135,[1]Directorio!$B$1:$Y$1001,3,FALSE),"")</f>
        <v/>
      </c>
      <c r="D135" s="12" t="str">
        <f>+IFERROR(VLOOKUP(A135,[1]Directorio!$B$1:$Y$1001,4,FALSE),"")</f>
        <v/>
      </c>
      <c r="E135" s="12" t="str">
        <f>+IFERROR(VLOOKUP(A135,[1]Directorio!$B$1:$Y$1001,5,FALSE),"")</f>
        <v/>
      </c>
      <c r="F135" s="12" t="str">
        <f>+IFERROR(VLOOKUP(A135,[1]Directorio!$B$1:$Y$1001,6,FALSE),"")</f>
        <v/>
      </c>
      <c r="G135" s="12" t="str">
        <f>+IFERROR(VLOOKUP(A135,[1]Directorio!$B$1:$Y$1001,7,FALSE),"")</f>
        <v/>
      </c>
      <c r="H135" s="12" t="str">
        <f>+IFERROR(VLOOKUP(A135,[1]Directorio!$B$1:$Y$1001,8,FALSE),"")</f>
        <v/>
      </c>
      <c r="I135" s="12" t="str">
        <f>+IFERROR(VLOOKUP(A135,[1]Directorio!$B$1:$Y$1001,9,FALSE),"")</f>
        <v/>
      </c>
      <c r="J135" s="12" t="str">
        <f>+IFERROR(VLOOKUP(A135,[1]Directorio!$B$1:$Y$1001,10,FALSE),"")</f>
        <v/>
      </c>
      <c r="K135" s="12" t="str">
        <f>+IFERROR(VLOOKUP(A135,[1]Directorio!$B$1:$Y$1001,11,FALSE),"")</f>
        <v/>
      </c>
      <c r="L135" s="14" t="str">
        <f>+IFERROR(VLOOKUP(A135,[1]Directorio!$B$1:$Y$1001,12,FALSE),"")</f>
        <v/>
      </c>
      <c r="M135" s="12" t="str">
        <f>+IFERROR(VLOOKUP(A135,[1]Directorio!$B$1:$Y$1001,13,FALSE),"")</f>
        <v/>
      </c>
      <c r="N135" s="12" t="str">
        <f>+IFERROR(VLOOKUP(A135,[1]Directorio!$B$1:$Y$1001,14,FALSE),"")</f>
        <v/>
      </c>
      <c r="O135" s="12" t="str">
        <f>+IFERROR(VLOOKUP(A135,[1]Directorio!$B$1:$Y$1001,15,FALSE),"")</f>
        <v/>
      </c>
      <c r="P135" s="12" t="str">
        <f>+IFERROR(VLOOKUP(A135,[1]Directorio!$B$1:$Y$1001,16,FALSE),"")</f>
        <v/>
      </c>
      <c r="Q135" s="12" t="str">
        <f>+IFERROR(VLOOKUP(A135,[1]Directorio!$B$1:$Y$1001,17,FALSE),"")</f>
        <v/>
      </c>
      <c r="R135" s="12" t="str">
        <f>+IFERROR(VLOOKUP(A135,[1]Directorio!$B$1:$Y$1001,18,FALSE),"")</f>
        <v/>
      </c>
      <c r="S135" s="12" t="str">
        <f>+IFERROR(VLOOKUP(A135,[1]Directorio!$B$1:$Y$1001,19,FALSE),"")</f>
        <v/>
      </c>
      <c r="T135" s="12" t="str">
        <f>+IFERROR(VLOOKUP(A135,[1]Directorio!$B$1:$Y$1001,20,FALSE),"")</f>
        <v/>
      </c>
      <c r="U135" s="15" t="str">
        <f>+IFERROR(VLOOKUP(A135,[1]Directorio!$B$1:$Y$1001,21,FALSE),"")</f>
        <v/>
      </c>
      <c r="V135" s="15" t="str">
        <f>+IFERROR(VLOOKUP(A135,[1]Directorio!$B$1:$Y$1001,22,FALSE),"")</f>
        <v/>
      </c>
      <c r="W135" s="16" t="str">
        <f>+IFERROR(VLOOKUP(A135,[1]Directorio!$B$1:$Y$1001,23,FALSE),"")</f>
        <v/>
      </c>
      <c r="X135" s="15" t="str">
        <f>+IFERROR(VLOOKUP(A135,[1]Directorio!$B$1:$Y$1001,24,FALSE),"")</f>
        <v/>
      </c>
      <c r="Y135" s="10"/>
      <c r="Z135" s="10"/>
      <c r="AA135" s="17"/>
      <c r="AB135" s="18"/>
      <c r="AC135" s="10"/>
      <c r="AD135" s="18"/>
      <c r="AE135" s="10"/>
      <c r="AF135" s="18"/>
      <c r="AG135" s="18"/>
      <c r="AH135" s="19"/>
    </row>
    <row r="136" spans="1:34" x14ac:dyDescent="0.25">
      <c r="A136" s="11"/>
      <c r="B136" s="12" t="str">
        <f>+IFERROR(VLOOKUP(A136,[1]Directorio!$B$1:$Y$1001,2,FALSE),"")</f>
        <v/>
      </c>
      <c r="C136" s="13" t="str">
        <f>+IFERROR(VLOOKUP(A136,[1]Directorio!$B$1:$Y$1001,3,FALSE),"")</f>
        <v/>
      </c>
      <c r="D136" s="12" t="str">
        <f>+IFERROR(VLOOKUP(A136,[1]Directorio!$B$1:$Y$1001,4,FALSE),"")</f>
        <v/>
      </c>
      <c r="E136" s="12" t="str">
        <f>+IFERROR(VLOOKUP(A136,[1]Directorio!$B$1:$Y$1001,5,FALSE),"")</f>
        <v/>
      </c>
      <c r="F136" s="12" t="str">
        <f>+IFERROR(VLOOKUP(A136,[1]Directorio!$B$1:$Y$1001,6,FALSE),"")</f>
        <v/>
      </c>
      <c r="G136" s="12" t="str">
        <f>+IFERROR(VLOOKUP(A136,[1]Directorio!$B$1:$Y$1001,7,FALSE),"")</f>
        <v/>
      </c>
      <c r="H136" s="12" t="str">
        <f>+IFERROR(VLOOKUP(A136,[1]Directorio!$B$1:$Y$1001,8,FALSE),"")</f>
        <v/>
      </c>
      <c r="I136" s="12" t="str">
        <f>+IFERROR(VLOOKUP(A136,[1]Directorio!$B$1:$Y$1001,9,FALSE),"")</f>
        <v/>
      </c>
      <c r="J136" s="12" t="str">
        <f>+IFERROR(VLOOKUP(A136,[1]Directorio!$B$1:$Y$1001,10,FALSE),"")</f>
        <v/>
      </c>
      <c r="K136" s="12" t="str">
        <f>+IFERROR(VLOOKUP(A136,[1]Directorio!$B$1:$Y$1001,11,FALSE),"")</f>
        <v/>
      </c>
      <c r="L136" s="14" t="str">
        <f>+IFERROR(VLOOKUP(A136,[1]Directorio!$B$1:$Y$1001,12,FALSE),"")</f>
        <v/>
      </c>
      <c r="M136" s="12" t="str">
        <f>+IFERROR(VLOOKUP(A136,[1]Directorio!$B$1:$Y$1001,13,FALSE),"")</f>
        <v/>
      </c>
      <c r="N136" s="12" t="str">
        <f>+IFERROR(VLOOKUP(A136,[1]Directorio!$B$1:$Y$1001,14,FALSE),"")</f>
        <v/>
      </c>
      <c r="O136" s="12" t="str">
        <f>+IFERROR(VLOOKUP(A136,[1]Directorio!$B$1:$Y$1001,15,FALSE),"")</f>
        <v/>
      </c>
      <c r="P136" s="12" t="str">
        <f>+IFERROR(VLOOKUP(A136,[1]Directorio!$B$1:$Y$1001,16,FALSE),"")</f>
        <v/>
      </c>
      <c r="Q136" s="12" t="str">
        <f>+IFERROR(VLOOKUP(A136,[1]Directorio!$B$1:$Y$1001,17,FALSE),"")</f>
        <v/>
      </c>
      <c r="R136" s="12" t="str">
        <f>+IFERROR(VLOOKUP(A136,[1]Directorio!$B$1:$Y$1001,18,FALSE),"")</f>
        <v/>
      </c>
      <c r="S136" s="12" t="str">
        <f>+IFERROR(VLOOKUP(A136,[1]Directorio!$B$1:$Y$1001,19,FALSE),"")</f>
        <v/>
      </c>
      <c r="T136" s="12" t="str">
        <f>+IFERROR(VLOOKUP(A136,[1]Directorio!$B$1:$Y$1001,20,FALSE),"")</f>
        <v/>
      </c>
      <c r="U136" s="15" t="str">
        <f>+IFERROR(VLOOKUP(A136,[1]Directorio!$B$1:$Y$1001,21,FALSE),"")</f>
        <v/>
      </c>
      <c r="V136" s="15" t="str">
        <f>+IFERROR(VLOOKUP(A136,[1]Directorio!$B$1:$Y$1001,22,FALSE),"")</f>
        <v/>
      </c>
      <c r="W136" s="16" t="str">
        <f>+IFERROR(VLOOKUP(A136,[1]Directorio!$B$1:$Y$1001,23,FALSE),"")</f>
        <v/>
      </c>
      <c r="X136" s="15" t="str">
        <f>+IFERROR(VLOOKUP(A136,[1]Directorio!$B$1:$Y$1001,24,FALSE),"")</f>
        <v/>
      </c>
      <c r="Y136" s="10"/>
      <c r="Z136" s="10"/>
      <c r="AA136" s="17"/>
      <c r="AB136" s="18"/>
      <c r="AC136" s="10"/>
      <c r="AD136" s="18"/>
      <c r="AE136" s="10"/>
      <c r="AF136" s="18"/>
      <c r="AG136" s="18"/>
      <c r="AH136" s="19"/>
    </row>
    <row r="137" spans="1:34" x14ac:dyDescent="0.25">
      <c r="A137" s="11"/>
      <c r="B137" s="12" t="str">
        <f>+IFERROR(VLOOKUP(A137,[1]Directorio!$B$1:$Y$1001,2,FALSE),"")</f>
        <v/>
      </c>
      <c r="C137" s="13" t="str">
        <f>+IFERROR(VLOOKUP(A137,[1]Directorio!$B$1:$Y$1001,3,FALSE),"")</f>
        <v/>
      </c>
      <c r="D137" s="12" t="str">
        <f>+IFERROR(VLOOKUP(A137,[1]Directorio!$B$1:$Y$1001,4,FALSE),"")</f>
        <v/>
      </c>
      <c r="E137" s="12" t="str">
        <f>+IFERROR(VLOOKUP(A137,[1]Directorio!$B$1:$Y$1001,5,FALSE),"")</f>
        <v/>
      </c>
      <c r="F137" s="12" t="str">
        <f>+IFERROR(VLOOKUP(A137,[1]Directorio!$B$1:$Y$1001,6,FALSE),"")</f>
        <v/>
      </c>
      <c r="G137" s="12" t="str">
        <f>+IFERROR(VLOOKUP(A137,[1]Directorio!$B$1:$Y$1001,7,FALSE),"")</f>
        <v/>
      </c>
      <c r="H137" s="12" t="str">
        <f>+IFERROR(VLOOKUP(A137,[1]Directorio!$B$1:$Y$1001,8,FALSE),"")</f>
        <v/>
      </c>
      <c r="I137" s="12" t="str">
        <f>+IFERROR(VLOOKUP(A137,[1]Directorio!$B$1:$Y$1001,9,FALSE),"")</f>
        <v/>
      </c>
      <c r="J137" s="12" t="str">
        <f>+IFERROR(VLOOKUP(A137,[1]Directorio!$B$1:$Y$1001,10,FALSE),"")</f>
        <v/>
      </c>
      <c r="K137" s="12" t="str">
        <f>+IFERROR(VLOOKUP(A137,[1]Directorio!$B$1:$Y$1001,11,FALSE),"")</f>
        <v/>
      </c>
      <c r="L137" s="14" t="str">
        <f>+IFERROR(VLOOKUP(A137,[1]Directorio!$B$1:$Y$1001,12,FALSE),"")</f>
        <v/>
      </c>
      <c r="M137" s="12" t="str">
        <f>+IFERROR(VLOOKUP(A137,[1]Directorio!$B$1:$Y$1001,13,FALSE),"")</f>
        <v/>
      </c>
      <c r="N137" s="12" t="str">
        <f>+IFERROR(VLOOKUP(A137,[1]Directorio!$B$1:$Y$1001,14,FALSE),"")</f>
        <v/>
      </c>
      <c r="O137" s="12" t="str">
        <f>+IFERROR(VLOOKUP(A137,[1]Directorio!$B$1:$Y$1001,15,FALSE),"")</f>
        <v/>
      </c>
      <c r="P137" s="12" t="str">
        <f>+IFERROR(VLOOKUP(A137,[1]Directorio!$B$1:$Y$1001,16,FALSE),"")</f>
        <v/>
      </c>
      <c r="Q137" s="12" t="str">
        <f>+IFERROR(VLOOKUP(A137,[1]Directorio!$B$1:$Y$1001,17,FALSE),"")</f>
        <v/>
      </c>
      <c r="R137" s="12" t="str">
        <f>+IFERROR(VLOOKUP(A137,[1]Directorio!$B$1:$Y$1001,18,FALSE),"")</f>
        <v/>
      </c>
      <c r="S137" s="12" t="str">
        <f>+IFERROR(VLOOKUP(A137,[1]Directorio!$B$1:$Y$1001,19,FALSE),"")</f>
        <v/>
      </c>
      <c r="T137" s="12" t="str">
        <f>+IFERROR(VLOOKUP(A137,[1]Directorio!$B$1:$Y$1001,20,FALSE),"")</f>
        <v/>
      </c>
      <c r="U137" s="15" t="str">
        <f>+IFERROR(VLOOKUP(A137,[1]Directorio!$B$1:$Y$1001,21,FALSE),"")</f>
        <v/>
      </c>
      <c r="V137" s="15" t="str">
        <f>+IFERROR(VLOOKUP(A137,[1]Directorio!$B$1:$Y$1001,22,FALSE),"")</f>
        <v/>
      </c>
      <c r="W137" s="16" t="str">
        <f>+IFERROR(VLOOKUP(A137,[1]Directorio!$B$1:$Y$1001,23,FALSE),"")</f>
        <v/>
      </c>
      <c r="X137" s="15" t="str">
        <f>+IFERROR(VLOOKUP(A137,[1]Directorio!$B$1:$Y$1001,24,FALSE),"")</f>
        <v/>
      </c>
      <c r="Y137" s="10"/>
      <c r="Z137" s="10"/>
      <c r="AA137" s="17"/>
      <c r="AB137" s="18"/>
      <c r="AC137" s="10"/>
      <c r="AD137" s="18"/>
      <c r="AE137" s="10"/>
      <c r="AF137" s="18"/>
      <c r="AG137" s="18"/>
      <c r="AH137" s="19"/>
    </row>
    <row r="138" spans="1:34" x14ac:dyDescent="0.25">
      <c r="A138" s="11"/>
      <c r="B138" s="12" t="str">
        <f>+IFERROR(VLOOKUP(A138,[1]Directorio!$B$1:$Y$1001,2,FALSE),"")</f>
        <v/>
      </c>
      <c r="C138" s="13" t="str">
        <f>+IFERROR(VLOOKUP(A138,[1]Directorio!$B$1:$Y$1001,3,FALSE),"")</f>
        <v/>
      </c>
      <c r="D138" s="12" t="str">
        <f>+IFERROR(VLOOKUP(A138,[1]Directorio!$B$1:$Y$1001,4,FALSE),"")</f>
        <v/>
      </c>
      <c r="E138" s="12" t="str">
        <f>+IFERROR(VLOOKUP(A138,[1]Directorio!$B$1:$Y$1001,5,FALSE),"")</f>
        <v/>
      </c>
      <c r="F138" s="12" t="str">
        <f>+IFERROR(VLOOKUP(A138,[1]Directorio!$B$1:$Y$1001,6,FALSE),"")</f>
        <v/>
      </c>
      <c r="G138" s="12" t="str">
        <f>+IFERROR(VLOOKUP(A138,[1]Directorio!$B$1:$Y$1001,7,FALSE),"")</f>
        <v/>
      </c>
      <c r="H138" s="12" t="str">
        <f>+IFERROR(VLOOKUP(A138,[1]Directorio!$B$1:$Y$1001,8,FALSE),"")</f>
        <v/>
      </c>
      <c r="I138" s="12" t="str">
        <f>+IFERROR(VLOOKUP(A138,[1]Directorio!$B$1:$Y$1001,9,FALSE),"")</f>
        <v/>
      </c>
      <c r="J138" s="12" t="str">
        <f>+IFERROR(VLOOKUP(A138,[1]Directorio!$B$1:$Y$1001,10,FALSE),"")</f>
        <v/>
      </c>
      <c r="K138" s="12" t="str">
        <f>+IFERROR(VLOOKUP(A138,[1]Directorio!$B$1:$Y$1001,11,FALSE),"")</f>
        <v/>
      </c>
      <c r="L138" s="14" t="str">
        <f>+IFERROR(VLOOKUP(A138,[1]Directorio!$B$1:$Y$1001,12,FALSE),"")</f>
        <v/>
      </c>
      <c r="M138" s="12" t="str">
        <f>+IFERROR(VLOOKUP(A138,[1]Directorio!$B$1:$Y$1001,13,FALSE),"")</f>
        <v/>
      </c>
      <c r="N138" s="12" t="str">
        <f>+IFERROR(VLOOKUP(A138,[1]Directorio!$B$1:$Y$1001,14,FALSE),"")</f>
        <v/>
      </c>
      <c r="O138" s="12" t="str">
        <f>+IFERROR(VLOOKUP(A138,[1]Directorio!$B$1:$Y$1001,15,FALSE),"")</f>
        <v/>
      </c>
      <c r="P138" s="12" t="str">
        <f>+IFERROR(VLOOKUP(A138,[1]Directorio!$B$1:$Y$1001,16,FALSE),"")</f>
        <v/>
      </c>
      <c r="Q138" s="12" t="str">
        <f>+IFERROR(VLOOKUP(A138,[1]Directorio!$B$1:$Y$1001,17,FALSE),"")</f>
        <v/>
      </c>
      <c r="R138" s="12" t="str">
        <f>+IFERROR(VLOOKUP(A138,[1]Directorio!$B$1:$Y$1001,18,FALSE),"")</f>
        <v/>
      </c>
      <c r="S138" s="12" t="str">
        <f>+IFERROR(VLOOKUP(A138,[1]Directorio!$B$1:$Y$1001,19,FALSE),"")</f>
        <v/>
      </c>
      <c r="T138" s="12" t="str">
        <f>+IFERROR(VLOOKUP(A138,[1]Directorio!$B$1:$Y$1001,20,FALSE),"")</f>
        <v/>
      </c>
      <c r="U138" s="15" t="str">
        <f>+IFERROR(VLOOKUP(A138,[1]Directorio!$B$1:$Y$1001,21,FALSE),"")</f>
        <v/>
      </c>
      <c r="V138" s="15" t="str">
        <f>+IFERROR(VLOOKUP(A138,[1]Directorio!$B$1:$Y$1001,22,FALSE),"")</f>
        <v/>
      </c>
      <c r="W138" s="16" t="str">
        <f>+IFERROR(VLOOKUP(A138,[1]Directorio!$B$1:$Y$1001,23,FALSE),"")</f>
        <v/>
      </c>
      <c r="X138" s="15" t="str">
        <f>+IFERROR(VLOOKUP(A138,[1]Directorio!$B$1:$Y$1001,24,FALSE),"")</f>
        <v/>
      </c>
      <c r="Y138" s="10"/>
      <c r="Z138" s="10"/>
      <c r="AA138" s="17"/>
      <c r="AB138" s="18"/>
      <c r="AC138" s="10"/>
      <c r="AD138" s="18"/>
      <c r="AE138" s="10"/>
      <c r="AF138" s="18"/>
      <c r="AG138" s="18"/>
      <c r="AH138" s="19"/>
    </row>
    <row r="139" spans="1:34" x14ac:dyDescent="0.25">
      <c r="A139" s="11"/>
      <c r="B139" s="12" t="str">
        <f>+IFERROR(VLOOKUP(A139,[1]Directorio!$B$1:$Y$1001,2,FALSE),"")</f>
        <v/>
      </c>
      <c r="C139" s="13" t="str">
        <f>+IFERROR(VLOOKUP(A139,[1]Directorio!$B$1:$Y$1001,3,FALSE),"")</f>
        <v/>
      </c>
      <c r="D139" s="12" t="str">
        <f>+IFERROR(VLOOKUP(A139,[1]Directorio!$B$1:$Y$1001,4,FALSE),"")</f>
        <v/>
      </c>
      <c r="E139" s="12" t="str">
        <f>+IFERROR(VLOOKUP(A139,[1]Directorio!$B$1:$Y$1001,5,FALSE),"")</f>
        <v/>
      </c>
      <c r="F139" s="12" t="str">
        <f>+IFERROR(VLOOKUP(A139,[1]Directorio!$B$1:$Y$1001,6,FALSE),"")</f>
        <v/>
      </c>
      <c r="G139" s="12" t="str">
        <f>+IFERROR(VLOOKUP(A139,[1]Directorio!$B$1:$Y$1001,7,FALSE),"")</f>
        <v/>
      </c>
      <c r="H139" s="12" t="str">
        <f>+IFERROR(VLOOKUP(A139,[1]Directorio!$B$1:$Y$1001,8,FALSE),"")</f>
        <v/>
      </c>
      <c r="I139" s="12" t="str">
        <f>+IFERROR(VLOOKUP(A139,[1]Directorio!$B$1:$Y$1001,9,FALSE),"")</f>
        <v/>
      </c>
      <c r="J139" s="12" t="str">
        <f>+IFERROR(VLOOKUP(A139,[1]Directorio!$B$1:$Y$1001,10,FALSE),"")</f>
        <v/>
      </c>
      <c r="K139" s="12" t="str">
        <f>+IFERROR(VLOOKUP(A139,[1]Directorio!$B$1:$Y$1001,11,FALSE),"")</f>
        <v/>
      </c>
      <c r="L139" s="14" t="str">
        <f>+IFERROR(VLOOKUP(A139,[1]Directorio!$B$1:$Y$1001,12,FALSE),"")</f>
        <v/>
      </c>
      <c r="M139" s="12" t="str">
        <f>+IFERROR(VLOOKUP(A139,[1]Directorio!$B$1:$Y$1001,13,FALSE),"")</f>
        <v/>
      </c>
      <c r="N139" s="12" t="str">
        <f>+IFERROR(VLOOKUP(A139,[1]Directorio!$B$1:$Y$1001,14,FALSE),"")</f>
        <v/>
      </c>
      <c r="O139" s="12" t="str">
        <f>+IFERROR(VLOOKUP(A139,[1]Directorio!$B$1:$Y$1001,15,FALSE),"")</f>
        <v/>
      </c>
      <c r="P139" s="12" t="str">
        <f>+IFERROR(VLOOKUP(A139,[1]Directorio!$B$1:$Y$1001,16,FALSE),"")</f>
        <v/>
      </c>
      <c r="Q139" s="12" t="str">
        <f>+IFERROR(VLOOKUP(A139,[1]Directorio!$B$1:$Y$1001,17,FALSE),"")</f>
        <v/>
      </c>
      <c r="R139" s="12" t="str">
        <f>+IFERROR(VLOOKUP(A139,[1]Directorio!$B$1:$Y$1001,18,FALSE),"")</f>
        <v/>
      </c>
      <c r="S139" s="12" t="str">
        <f>+IFERROR(VLOOKUP(A139,[1]Directorio!$B$1:$Y$1001,19,FALSE),"")</f>
        <v/>
      </c>
      <c r="T139" s="12" t="str">
        <f>+IFERROR(VLOOKUP(A139,[1]Directorio!$B$1:$Y$1001,20,FALSE),"")</f>
        <v/>
      </c>
      <c r="U139" s="15" t="str">
        <f>+IFERROR(VLOOKUP(A139,[1]Directorio!$B$1:$Y$1001,21,FALSE),"")</f>
        <v/>
      </c>
      <c r="V139" s="15" t="str">
        <f>+IFERROR(VLOOKUP(A139,[1]Directorio!$B$1:$Y$1001,22,FALSE),"")</f>
        <v/>
      </c>
      <c r="W139" s="16" t="str">
        <f>+IFERROR(VLOOKUP(A139,[1]Directorio!$B$1:$Y$1001,23,FALSE),"")</f>
        <v/>
      </c>
      <c r="X139" s="15" t="str">
        <f>+IFERROR(VLOOKUP(A139,[1]Directorio!$B$1:$Y$1001,24,FALSE),"")</f>
        <v/>
      </c>
      <c r="Y139" s="10"/>
      <c r="Z139" s="10"/>
      <c r="AA139" s="17"/>
      <c r="AB139" s="18"/>
      <c r="AC139" s="10"/>
      <c r="AD139" s="18"/>
      <c r="AE139" s="10"/>
      <c r="AF139" s="18"/>
      <c r="AG139" s="18"/>
      <c r="AH139" s="19"/>
    </row>
    <row r="140" spans="1:34" x14ac:dyDescent="0.25">
      <c r="A140" s="11"/>
      <c r="B140" s="12" t="str">
        <f>+IFERROR(VLOOKUP(A140,[1]Directorio!$B$1:$Y$1001,2,FALSE),"")</f>
        <v/>
      </c>
      <c r="C140" s="13" t="str">
        <f>+IFERROR(VLOOKUP(A140,[1]Directorio!$B$1:$Y$1001,3,FALSE),"")</f>
        <v/>
      </c>
      <c r="D140" s="12" t="str">
        <f>+IFERROR(VLOOKUP(A140,[1]Directorio!$B$1:$Y$1001,4,FALSE),"")</f>
        <v/>
      </c>
      <c r="E140" s="12" t="str">
        <f>+IFERROR(VLOOKUP(A140,[1]Directorio!$B$1:$Y$1001,5,FALSE),"")</f>
        <v/>
      </c>
      <c r="F140" s="12" t="str">
        <f>+IFERROR(VLOOKUP(A140,[1]Directorio!$B$1:$Y$1001,6,FALSE),"")</f>
        <v/>
      </c>
      <c r="G140" s="12" t="str">
        <f>+IFERROR(VLOOKUP(A140,[1]Directorio!$B$1:$Y$1001,7,FALSE),"")</f>
        <v/>
      </c>
      <c r="H140" s="12" t="str">
        <f>+IFERROR(VLOOKUP(A140,[1]Directorio!$B$1:$Y$1001,8,FALSE),"")</f>
        <v/>
      </c>
      <c r="I140" s="12" t="str">
        <f>+IFERROR(VLOOKUP(A140,[1]Directorio!$B$1:$Y$1001,9,FALSE),"")</f>
        <v/>
      </c>
      <c r="J140" s="12" t="str">
        <f>+IFERROR(VLOOKUP(A140,[1]Directorio!$B$1:$Y$1001,10,FALSE),"")</f>
        <v/>
      </c>
      <c r="K140" s="12" t="str">
        <f>+IFERROR(VLOOKUP(A140,[1]Directorio!$B$1:$Y$1001,11,FALSE),"")</f>
        <v/>
      </c>
      <c r="L140" s="14" t="str">
        <f>+IFERROR(VLOOKUP(A140,[1]Directorio!$B$1:$Y$1001,12,FALSE),"")</f>
        <v/>
      </c>
      <c r="M140" s="12" t="str">
        <f>+IFERROR(VLOOKUP(A140,[1]Directorio!$B$1:$Y$1001,13,FALSE),"")</f>
        <v/>
      </c>
      <c r="N140" s="12" t="str">
        <f>+IFERROR(VLOOKUP(A140,[1]Directorio!$B$1:$Y$1001,14,FALSE),"")</f>
        <v/>
      </c>
      <c r="O140" s="12" t="str">
        <f>+IFERROR(VLOOKUP(A140,[1]Directorio!$B$1:$Y$1001,15,FALSE),"")</f>
        <v/>
      </c>
      <c r="P140" s="12" t="str">
        <f>+IFERROR(VLOOKUP(A140,[1]Directorio!$B$1:$Y$1001,16,FALSE),"")</f>
        <v/>
      </c>
      <c r="Q140" s="12" t="str">
        <f>+IFERROR(VLOOKUP(A140,[1]Directorio!$B$1:$Y$1001,17,FALSE),"")</f>
        <v/>
      </c>
      <c r="R140" s="12" t="str">
        <f>+IFERROR(VLOOKUP(A140,[1]Directorio!$B$1:$Y$1001,18,FALSE),"")</f>
        <v/>
      </c>
      <c r="S140" s="12" t="str">
        <f>+IFERROR(VLOOKUP(A140,[1]Directorio!$B$1:$Y$1001,19,FALSE),"")</f>
        <v/>
      </c>
      <c r="T140" s="12" t="str">
        <f>+IFERROR(VLOOKUP(A140,[1]Directorio!$B$1:$Y$1001,20,FALSE),"")</f>
        <v/>
      </c>
      <c r="U140" s="15" t="str">
        <f>+IFERROR(VLOOKUP(A140,[1]Directorio!$B$1:$Y$1001,21,FALSE),"")</f>
        <v/>
      </c>
      <c r="V140" s="15" t="str">
        <f>+IFERROR(VLOOKUP(A140,[1]Directorio!$B$1:$Y$1001,22,FALSE),"")</f>
        <v/>
      </c>
      <c r="W140" s="16" t="str">
        <f>+IFERROR(VLOOKUP(A140,[1]Directorio!$B$1:$Y$1001,23,FALSE),"")</f>
        <v/>
      </c>
      <c r="X140" s="15" t="str">
        <f>+IFERROR(VLOOKUP(A140,[1]Directorio!$B$1:$Y$1001,24,FALSE),"")</f>
        <v/>
      </c>
      <c r="Y140" s="10"/>
      <c r="Z140" s="10"/>
      <c r="AA140" s="17"/>
      <c r="AB140" s="18"/>
      <c r="AC140" s="10"/>
      <c r="AD140" s="18"/>
      <c r="AE140" s="10"/>
      <c r="AF140" s="18"/>
      <c r="AG140" s="18"/>
      <c r="AH140" s="19"/>
    </row>
    <row r="141" spans="1:34" x14ac:dyDescent="0.25">
      <c r="A141" s="11"/>
      <c r="B141" s="12" t="str">
        <f>+IFERROR(VLOOKUP(A141,[1]Directorio!$B$1:$Y$1001,2,FALSE),"")</f>
        <v/>
      </c>
      <c r="C141" s="13" t="str">
        <f>+IFERROR(VLOOKUP(A141,[1]Directorio!$B$1:$Y$1001,3,FALSE),"")</f>
        <v/>
      </c>
      <c r="D141" s="12" t="str">
        <f>+IFERROR(VLOOKUP(A141,[1]Directorio!$B$1:$Y$1001,4,FALSE),"")</f>
        <v/>
      </c>
      <c r="E141" s="12" t="str">
        <f>+IFERROR(VLOOKUP(A141,[1]Directorio!$B$1:$Y$1001,5,FALSE),"")</f>
        <v/>
      </c>
      <c r="F141" s="12" t="str">
        <f>+IFERROR(VLOOKUP(A141,[1]Directorio!$B$1:$Y$1001,6,FALSE),"")</f>
        <v/>
      </c>
      <c r="G141" s="12" t="str">
        <f>+IFERROR(VLOOKUP(A141,[1]Directorio!$B$1:$Y$1001,7,FALSE),"")</f>
        <v/>
      </c>
      <c r="H141" s="12" t="str">
        <f>+IFERROR(VLOOKUP(A141,[1]Directorio!$B$1:$Y$1001,8,FALSE),"")</f>
        <v/>
      </c>
      <c r="I141" s="12" t="str">
        <f>+IFERROR(VLOOKUP(A141,[1]Directorio!$B$1:$Y$1001,9,FALSE),"")</f>
        <v/>
      </c>
      <c r="J141" s="12" t="str">
        <f>+IFERROR(VLOOKUP(A141,[1]Directorio!$B$1:$Y$1001,10,FALSE),"")</f>
        <v/>
      </c>
      <c r="K141" s="12" t="str">
        <f>+IFERROR(VLOOKUP(A141,[1]Directorio!$B$1:$Y$1001,11,FALSE),"")</f>
        <v/>
      </c>
      <c r="L141" s="14" t="str">
        <f>+IFERROR(VLOOKUP(A141,[1]Directorio!$B$1:$Y$1001,12,FALSE),"")</f>
        <v/>
      </c>
      <c r="M141" s="12" t="str">
        <f>+IFERROR(VLOOKUP(A141,[1]Directorio!$B$1:$Y$1001,13,FALSE),"")</f>
        <v/>
      </c>
      <c r="N141" s="12" t="str">
        <f>+IFERROR(VLOOKUP(A141,[1]Directorio!$B$1:$Y$1001,14,FALSE),"")</f>
        <v/>
      </c>
      <c r="O141" s="12" t="str">
        <f>+IFERROR(VLOOKUP(A141,[1]Directorio!$B$1:$Y$1001,15,FALSE),"")</f>
        <v/>
      </c>
      <c r="P141" s="12" t="str">
        <f>+IFERROR(VLOOKUP(A141,[1]Directorio!$B$1:$Y$1001,16,FALSE),"")</f>
        <v/>
      </c>
      <c r="Q141" s="12" t="str">
        <f>+IFERROR(VLOOKUP(A141,[1]Directorio!$B$1:$Y$1001,17,FALSE),"")</f>
        <v/>
      </c>
      <c r="R141" s="12" t="str">
        <f>+IFERROR(VLOOKUP(A141,[1]Directorio!$B$1:$Y$1001,18,FALSE),"")</f>
        <v/>
      </c>
      <c r="S141" s="12" t="str">
        <f>+IFERROR(VLOOKUP(A141,[1]Directorio!$B$1:$Y$1001,19,FALSE),"")</f>
        <v/>
      </c>
      <c r="T141" s="12" t="str">
        <f>+IFERROR(VLOOKUP(A141,[1]Directorio!$B$1:$Y$1001,20,FALSE),"")</f>
        <v/>
      </c>
      <c r="U141" s="15" t="str">
        <f>+IFERROR(VLOOKUP(A141,[1]Directorio!$B$1:$Y$1001,21,FALSE),"")</f>
        <v/>
      </c>
      <c r="V141" s="15" t="str">
        <f>+IFERROR(VLOOKUP(A141,[1]Directorio!$B$1:$Y$1001,22,FALSE),"")</f>
        <v/>
      </c>
      <c r="W141" s="16" t="str">
        <f>+IFERROR(VLOOKUP(A141,[1]Directorio!$B$1:$Y$1001,23,FALSE),"")</f>
        <v/>
      </c>
      <c r="X141" s="15" t="str">
        <f>+IFERROR(VLOOKUP(A141,[1]Directorio!$B$1:$Y$1001,24,FALSE),"")</f>
        <v/>
      </c>
      <c r="Y141" s="10"/>
      <c r="Z141" s="10"/>
      <c r="AA141" s="17"/>
      <c r="AB141" s="18"/>
      <c r="AC141" s="10"/>
      <c r="AD141" s="18"/>
      <c r="AE141" s="10"/>
      <c r="AF141" s="18"/>
      <c r="AG141" s="18"/>
      <c r="AH141" s="19"/>
    </row>
    <row r="142" spans="1:34" x14ac:dyDescent="0.25">
      <c r="A142" s="11"/>
      <c r="B142" s="12" t="str">
        <f>+IFERROR(VLOOKUP(A142,[1]Directorio!$B$1:$Y$1001,2,FALSE),"")</f>
        <v/>
      </c>
      <c r="C142" s="13" t="str">
        <f>+IFERROR(VLOOKUP(A142,[1]Directorio!$B$1:$Y$1001,3,FALSE),"")</f>
        <v/>
      </c>
      <c r="D142" s="12" t="str">
        <f>+IFERROR(VLOOKUP(A142,[1]Directorio!$B$1:$Y$1001,4,FALSE),"")</f>
        <v/>
      </c>
      <c r="E142" s="12" t="str">
        <f>+IFERROR(VLOOKUP(A142,[1]Directorio!$B$1:$Y$1001,5,FALSE),"")</f>
        <v/>
      </c>
      <c r="F142" s="12" t="str">
        <f>+IFERROR(VLOOKUP(A142,[1]Directorio!$B$1:$Y$1001,6,FALSE),"")</f>
        <v/>
      </c>
      <c r="G142" s="12" t="str">
        <f>+IFERROR(VLOOKUP(A142,[1]Directorio!$B$1:$Y$1001,7,FALSE),"")</f>
        <v/>
      </c>
      <c r="H142" s="12" t="str">
        <f>+IFERROR(VLOOKUP(A142,[1]Directorio!$B$1:$Y$1001,8,FALSE),"")</f>
        <v/>
      </c>
      <c r="I142" s="12" t="str">
        <f>+IFERROR(VLOOKUP(A142,[1]Directorio!$B$1:$Y$1001,9,FALSE),"")</f>
        <v/>
      </c>
      <c r="J142" s="12" t="str">
        <f>+IFERROR(VLOOKUP(A142,[1]Directorio!$B$1:$Y$1001,10,FALSE),"")</f>
        <v/>
      </c>
      <c r="K142" s="12" t="str">
        <f>+IFERROR(VLOOKUP(A142,[1]Directorio!$B$1:$Y$1001,11,FALSE),"")</f>
        <v/>
      </c>
      <c r="L142" s="14" t="str">
        <f>+IFERROR(VLOOKUP(A142,[1]Directorio!$B$1:$Y$1001,12,FALSE),"")</f>
        <v/>
      </c>
      <c r="M142" s="12" t="str">
        <f>+IFERROR(VLOOKUP(A142,[1]Directorio!$B$1:$Y$1001,13,FALSE),"")</f>
        <v/>
      </c>
      <c r="N142" s="12" t="str">
        <f>+IFERROR(VLOOKUP(A142,[1]Directorio!$B$1:$Y$1001,14,FALSE),"")</f>
        <v/>
      </c>
      <c r="O142" s="12" t="str">
        <f>+IFERROR(VLOOKUP(A142,[1]Directorio!$B$1:$Y$1001,15,FALSE),"")</f>
        <v/>
      </c>
      <c r="P142" s="12" t="str">
        <f>+IFERROR(VLOOKUP(A142,[1]Directorio!$B$1:$Y$1001,16,FALSE),"")</f>
        <v/>
      </c>
      <c r="Q142" s="12" t="str">
        <f>+IFERROR(VLOOKUP(A142,[1]Directorio!$B$1:$Y$1001,17,FALSE),"")</f>
        <v/>
      </c>
      <c r="R142" s="12" t="str">
        <f>+IFERROR(VLOOKUP(A142,[1]Directorio!$B$1:$Y$1001,18,FALSE),"")</f>
        <v/>
      </c>
      <c r="S142" s="12" t="str">
        <f>+IFERROR(VLOOKUP(A142,[1]Directorio!$B$1:$Y$1001,19,FALSE),"")</f>
        <v/>
      </c>
      <c r="T142" s="12" t="str">
        <f>+IFERROR(VLOOKUP(A142,[1]Directorio!$B$1:$Y$1001,20,FALSE),"")</f>
        <v/>
      </c>
      <c r="U142" s="15" t="str">
        <f>+IFERROR(VLOOKUP(A142,[1]Directorio!$B$1:$Y$1001,21,FALSE),"")</f>
        <v/>
      </c>
      <c r="V142" s="15" t="str">
        <f>+IFERROR(VLOOKUP(A142,[1]Directorio!$B$1:$Y$1001,22,FALSE),"")</f>
        <v/>
      </c>
      <c r="W142" s="16" t="str">
        <f>+IFERROR(VLOOKUP(A142,[1]Directorio!$B$1:$Y$1001,23,FALSE),"")</f>
        <v/>
      </c>
      <c r="X142" s="15" t="str">
        <f>+IFERROR(VLOOKUP(A142,[1]Directorio!$B$1:$Y$1001,24,FALSE),"")</f>
        <v/>
      </c>
      <c r="Y142" s="10"/>
      <c r="Z142" s="10"/>
      <c r="AA142" s="17"/>
      <c r="AB142" s="18"/>
      <c r="AC142" s="10"/>
      <c r="AD142" s="18"/>
      <c r="AE142" s="10"/>
      <c r="AF142" s="18"/>
      <c r="AG142" s="18"/>
      <c r="AH142" s="19"/>
    </row>
    <row r="143" spans="1:34" x14ac:dyDescent="0.25">
      <c r="A143" s="11"/>
      <c r="B143" s="12" t="str">
        <f>+IFERROR(VLOOKUP(A143,[1]Directorio!$B$1:$Y$1001,2,FALSE),"")</f>
        <v/>
      </c>
      <c r="C143" s="13" t="str">
        <f>+IFERROR(VLOOKUP(A143,[1]Directorio!$B$1:$Y$1001,3,FALSE),"")</f>
        <v/>
      </c>
      <c r="D143" s="12" t="str">
        <f>+IFERROR(VLOOKUP(A143,[1]Directorio!$B$1:$Y$1001,4,FALSE),"")</f>
        <v/>
      </c>
      <c r="E143" s="12" t="str">
        <f>+IFERROR(VLOOKUP(A143,[1]Directorio!$B$1:$Y$1001,5,FALSE),"")</f>
        <v/>
      </c>
      <c r="F143" s="12" t="str">
        <f>+IFERROR(VLOOKUP(A143,[1]Directorio!$B$1:$Y$1001,6,FALSE),"")</f>
        <v/>
      </c>
      <c r="G143" s="12" t="str">
        <f>+IFERROR(VLOOKUP(A143,[1]Directorio!$B$1:$Y$1001,7,FALSE),"")</f>
        <v/>
      </c>
      <c r="H143" s="12" t="str">
        <f>+IFERROR(VLOOKUP(A143,[1]Directorio!$B$1:$Y$1001,8,FALSE),"")</f>
        <v/>
      </c>
      <c r="I143" s="12" t="str">
        <f>+IFERROR(VLOOKUP(A143,[1]Directorio!$B$1:$Y$1001,9,FALSE),"")</f>
        <v/>
      </c>
      <c r="J143" s="12" t="str">
        <f>+IFERROR(VLOOKUP(A143,[1]Directorio!$B$1:$Y$1001,10,FALSE),"")</f>
        <v/>
      </c>
      <c r="K143" s="12" t="str">
        <f>+IFERROR(VLOOKUP(A143,[1]Directorio!$B$1:$Y$1001,11,FALSE),"")</f>
        <v/>
      </c>
      <c r="L143" s="14" t="str">
        <f>+IFERROR(VLOOKUP(A143,[1]Directorio!$B$1:$Y$1001,12,FALSE),"")</f>
        <v/>
      </c>
      <c r="M143" s="12" t="str">
        <f>+IFERROR(VLOOKUP(A143,[1]Directorio!$B$1:$Y$1001,13,FALSE),"")</f>
        <v/>
      </c>
      <c r="N143" s="12" t="str">
        <f>+IFERROR(VLOOKUP(A143,[1]Directorio!$B$1:$Y$1001,14,FALSE),"")</f>
        <v/>
      </c>
      <c r="O143" s="12" t="str">
        <f>+IFERROR(VLOOKUP(A143,[1]Directorio!$B$1:$Y$1001,15,FALSE),"")</f>
        <v/>
      </c>
      <c r="P143" s="12" t="str">
        <f>+IFERROR(VLOOKUP(A143,[1]Directorio!$B$1:$Y$1001,16,FALSE),"")</f>
        <v/>
      </c>
      <c r="Q143" s="12" t="str">
        <f>+IFERROR(VLOOKUP(A143,[1]Directorio!$B$1:$Y$1001,17,FALSE),"")</f>
        <v/>
      </c>
      <c r="R143" s="12" t="str">
        <f>+IFERROR(VLOOKUP(A143,[1]Directorio!$B$1:$Y$1001,18,FALSE),"")</f>
        <v/>
      </c>
      <c r="S143" s="12" t="str">
        <f>+IFERROR(VLOOKUP(A143,[1]Directorio!$B$1:$Y$1001,19,FALSE),"")</f>
        <v/>
      </c>
      <c r="T143" s="12" t="str">
        <f>+IFERROR(VLOOKUP(A143,[1]Directorio!$B$1:$Y$1001,20,FALSE),"")</f>
        <v/>
      </c>
      <c r="U143" s="15" t="str">
        <f>+IFERROR(VLOOKUP(A143,[1]Directorio!$B$1:$Y$1001,21,FALSE),"")</f>
        <v/>
      </c>
      <c r="V143" s="15" t="str">
        <f>+IFERROR(VLOOKUP(A143,[1]Directorio!$B$1:$Y$1001,22,FALSE),"")</f>
        <v/>
      </c>
      <c r="W143" s="16" t="str">
        <f>+IFERROR(VLOOKUP(A143,[1]Directorio!$B$1:$Y$1001,23,FALSE),"")</f>
        <v/>
      </c>
      <c r="X143" s="15" t="str">
        <f>+IFERROR(VLOOKUP(A143,[1]Directorio!$B$1:$Y$1001,24,FALSE),"")</f>
        <v/>
      </c>
      <c r="Y143" s="10"/>
      <c r="Z143" s="10"/>
      <c r="AA143" s="17"/>
      <c r="AB143" s="18"/>
      <c r="AC143" s="10"/>
      <c r="AD143" s="18"/>
      <c r="AE143" s="10"/>
      <c r="AF143" s="18"/>
      <c r="AG143" s="18"/>
      <c r="AH143" s="19"/>
    </row>
    <row r="144" spans="1:34" x14ac:dyDescent="0.25">
      <c r="A144" s="11"/>
      <c r="B144" s="12" t="str">
        <f>+IFERROR(VLOOKUP(A144,[1]Directorio!$B$1:$Y$1001,2,FALSE),"")</f>
        <v/>
      </c>
      <c r="C144" s="13" t="str">
        <f>+IFERROR(VLOOKUP(A144,[1]Directorio!$B$1:$Y$1001,3,FALSE),"")</f>
        <v/>
      </c>
      <c r="D144" s="12" t="str">
        <f>+IFERROR(VLOOKUP(A144,[1]Directorio!$B$1:$Y$1001,4,FALSE),"")</f>
        <v/>
      </c>
      <c r="E144" s="12" t="str">
        <f>+IFERROR(VLOOKUP(A144,[1]Directorio!$B$1:$Y$1001,5,FALSE),"")</f>
        <v/>
      </c>
      <c r="F144" s="12" t="str">
        <f>+IFERROR(VLOOKUP(A144,[1]Directorio!$B$1:$Y$1001,6,FALSE),"")</f>
        <v/>
      </c>
      <c r="G144" s="12" t="str">
        <f>+IFERROR(VLOOKUP(A144,[1]Directorio!$B$1:$Y$1001,7,FALSE),"")</f>
        <v/>
      </c>
      <c r="H144" s="12" t="str">
        <f>+IFERROR(VLOOKUP(A144,[1]Directorio!$B$1:$Y$1001,8,FALSE),"")</f>
        <v/>
      </c>
      <c r="I144" s="12" t="str">
        <f>+IFERROR(VLOOKUP(A144,[1]Directorio!$B$1:$Y$1001,9,FALSE),"")</f>
        <v/>
      </c>
      <c r="J144" s="12" t="str">
        <f>+IFERROR(VLOOKUP(A144,[1]Directorio!$B$1:$Y$1001,10,FALSE),"")</f>
        <v/>
      </c>
      <c r="K144" s="12" t="str">
        <f>+IFERROR(VLOOKUP(A144,[1]Directorio!$B$1:$Y$1001,11,FALSE),"")</f>
        <v/>
      </c>
      <c r="L144" s="14" t="str">
        <f>+IFERROR(VLOOKUP(A144,[1]Directorio!$B$1:$Y$1001,12,FALSE),"")</f>
        <v/>
      </c>
      <c r="M144" s="12" t="str">
        <f>+IFERROR(VLOOKUP(A144,[1]Directorio!$B$1:$Y$1001,13,FALSE),"")</f>
        <v/>
      </c>
      <c r="N144" s="12" t="str">
        <f>+IFERROR(VLOOKUP(A144,[1]Directorio!$B$1:$Y$1001,14,FALSE),"")</f>
        <v/>
      </c>
      <c r="O144" s="12" t="str">
        <f>+IFERROR(VLOOKUP(A144,[1]Directorio!$B$1:$Y$1001,15,FALSE),"")</f>
        <v/>
      </c>
      <c r="P144" s="12" t="str">
        <f>+IFERROR(VLOOKUP(A144,[1]Directorio!$B$1:$Y$1001,16,FALSE),"")</f>
        <v/>
      </c>
      <c r="Q144" s="12" t="str">
        <f>+IFERROR(VLOOKUP(A144,[1]Directorio!$B$1:$Y$1001,17,FALSE),"")</f>
        <v/>
      </c>
      <c r="R144" s="12" t="str">
        <f>+IFERROR(VLOOKUP(A144,[1]Directorio!$B$1:$Y$1001,18,FALSE),"")</f>
        <v/>
      </c>
      <c r="S144" s="12" t="str">
        <f>+IFERROR(VLOOKUP(A144,[1]Directorio!$B$1:$Y$1001,19,FALSE),"")</f>
        <v/>
      </c>
      <c r="T144" s="12" t="str">
        <f>+IFERROR(VLOOKUP(A144,[1]Directorio!$B$1:$Y$1001,20,FALSE),"")</f>
        <v/>
      </c>
      <c r="U144" s="15" t="str">
        <f>+IFERROR(VLOOKUP(A144,[1]Directorio!$B$1:$Y$1001,21,FALSE),"")</f>
        <v/>
      </c>
      <c r="V144" s="15" t="str">
        <f>+IFERROR(VLOOKUP(A144,[1]Directorio!$B$1:$Y$1001,22,FALSE),"")</f>
        <v/>
      </c>
      <c r="W144" s="16" t="str">
        <f>+IFERROR(VLOOKUP(A144,[1]Directorio!$B$1:$Y$1001,23,FALSE),"")</f>
        <v/>
      </c>
      <c r="X144" s="15" t="str">
        <f>+IFERROR(VLOOKUP(A144,[1]Directorio!$B$1:$Y$1001,24,FALSE),"")</f>
        <v/>
      </c>
      <c r="Y144" s="10"/>
      <c r="Z144" s="10"/>
      <c r="AA144" s="17"/>
      <c r="AB144" s="18"/>
      <c r="AC144" s="10"/>
      <c r="AD144" s="18"/>
      <c r="AE144" s="10"/>
      <c r="AF144" s="18"/>
      <c r="AG144" s="18"/>
      <c r="AH144" s="19"/>
    </row>
    <row r="145" spans="1:34" x14ac:dyDescent="0.25">
      <c r="A145" s="11"/>
      <c r="B145" s="12" t="str">
        <f>+IFERROR(VLOOKUP(A145,[1]Directorio!$B$1:$Y$1001,2,FALSE),"")</f>
        <v/>
      </c>
      <c r="C145" s="13" t="str">
        <f>+IFERROR(VLOOKUP(A145,[1]Directorio!$B$1:$Y$1001,3,FALSE),"")</f>
        <v/>
      </c>
      <c r="D145" s="12" t="str">
        <f>+IFERROR(VLOOKUP(A145,[1]Directorio!$B$1:$Y$1001,4,FALSE),"")</f>
        <v/>
      </c>
      <c r="E145" s="12" t="str">
        <f>+IFERROR(VLOOKUP(A145,[1]Directorio!$B$1:$Y$1001,5,FALSE),"")</f>
        <v/>
      </c>
      <c r="F145" s="12" t="str">
        <f>+IFERROR(VLOOKUP(A145,[1]Directorio!$B$1:$Y$1001,6,FALSE),"")</f>
        <v/>
      </c>
      <c r="G145" s="12" t="str">
        <f>+IFERROR(VLOOKUP(A145,[1]Directorio!$B$1:$Y$1001,7,FALSE),"")</f>
        <v/>
      </c>
      <c r="H145" s="12" t="str">
        <f>+IFERROR(VLOOKUP(A145,[1]Directorio!$B$1:$Y$1001,8,FALSE),"")</f>
        <v/>
      </c>
      <c r="I145" s="12" t="str">
        <f>+IFERROR(VLOOKUP(A145,[1]Directorio!$B$1:$Y$1001,9,FALSE),"")</f>
        <v/>
      </c>
      <c r="J145" s="12" t="str">
        <f>+IFERROR(VLOOKUP(A145,[1]Directorio!$B$1:$Y$1001,10,FALSE),"")</f>
        <v/>
      </c>
      <c r="K145" s="12" t="str">
        <f>+IFERROR(VLOOKUP(A145,[1]Directorio!$B$1:$Y$1001,11,FALSE),"")</f>
        <v/>
      </c>
      <c r="L145" s="14" t="str">
        <f>+IFERROR(VLOOKUP(A145,[1]Directorio!$B$1:$Y$1001,12,FALSE),"")</f>
        <v/>
      </c>
      <c r="M145" s="12" t="str">
        <f>+IFERROR(VLOOKUP(A145,[1]Directorio!$B$1:$Y$1001,13,FALSE),"")</f>
        <v/>
      </c>
      <c r="N145" s="12" t="str">
        <f>+IFERROR(VLOOKUP(A145,[1]Directorio!$B$1:$Y$1001,14,FALSE),"")</f>
        <v/>
      </c>
      <c r="O145" s="12" t="str">
        <f>+IFERROR(VLOOKUP(A145,[1]Directorio!$B$1:$Y$1001,15,FALSE),"")</f>
        <v/>
      </c>
      <c r="P145" s="12" t="str">
        <f>+IFERROR(VLOOKUP(A145,[1]Directorio!$B$1:$Y$1001,16,FALSE),"")</f>
        <v/>
      </c>
      <c r="Q145" s="12" t="str">
        <f>+IFERROR(VLOOKUP(A145,[1]Directorio!$B$1:$Y$1001,17,FALSE),"")</f>
        <v/>
      </c>
      <c r="R145" s="12" t="str">
        <f>+IFERROR(VLOOKUP(A145,[1]Directorio!$B$1:$Y$1001,18,FALSE),"")</f>
        <v/>
      </c>
      <c r="S145" s="12" t="str">
        <f>+IFERROR(VLOOKUP(A145,[1]Directorio!$B$1:$Y$1001,19,FALSE),"")</f>
        <v/>
      </c>
      <c r="T145" s="12" t="str">
        <f>+IFERROR(VLOOKUP(A145,[1]Directorio!$B$1:$Y$1001,20,FALSE),"")</f>
        <v/>
      </c>
      <c r="U145" s="15" t="str">
        <f>+IFERROR(VLOOKUP(A145,[1]Directorio!$B$1:$Y$1001,21,FALSE),"")</f>
        <v/>
      </c>
      <c r="V145" s="15" t="str">
        <f>+IFERROR(VLOOKUP(A145,[1]Directorio!$B$1:$Y$1001,22,FALSE),"")</f>
        <v/>
      </c>
      <c r="W145" s="16" t="str">
        <f>+IFERROR(VLOOKUP(A145,[1]Directorio!$B$1:$Y$1001,23,FALSE),"")</f>
        <v/>
      </c>
      <c r="X145" s="15" t="str">
        <f>+IFERROR(VLOOKUP(A145,[1]Directorio!$B$1:$Y$1001,24,FALSE),"")</f>
        <v/>
      </c>
      <c r="Y145" s="10"/>
      <c r="Z145" s="10"/>
      <c r="AA145" s="17"/>
      <c r="AB145" s="18"/>
      <c r="AC145" s="10"/>
      <c r="AD145" s="18"/>
      <c r="AE145" s="10"/>
      <c r="AF145" s="18"/>
      <c r="AG145" s="18"/>
      <c r="AH145" s="19"/>
    </row>
    <row r="146" spans="1:34" x14ac:dyDescent="0.25">
      <c r="A146" s="11"/>
      <c r="B146" s="12" t="str">
        <f>+IFERROR(VLOOKUP(A146,[1]Directorio!$B$1:$Y$1001,2,FALSE),"")</f>
        <v/>
      </c>
      <c r="C146" s="13" t="str">
        <f>+IFERROR(VLOOKUP(A146,[1]Directorio!$B$1:$Y$1001,3,FALSE),"")</f>
        <v/>
      </c>
      <c r="D146" s="12" t="str">
        <f>+IFERROR(VLOOKUP(A146,[1]Directorio!$B$1:$Y$1001,4,FALSE),"")</f>
        <v/>
      </c>
      <c r="E146" s="12" t="str">
        <f>+IFERROR(VLOOKUP(A146,[1]Directorio!$B$1:$Y$1001,5,FALSE),"")</f>
        <v/>
      </c>
      <c r="F146" s="12" t="str">
        <f>+IFERROR(VLOOKUP(A146,[1]Directorio!$B$1:$Y$1001,6,FALSE),"")</f>
        <v/>
      </c>
      <c r="G146" s="12" t="str">
        <f>+IFERROR(VLOOKUP(A146,[1]Directorio!$B$1:$Y$1001,7,FALSE),"")</f>
        <v/>
      </c>
      <c r="H146" s="12" t="str">
        <f>+IFERROR(VLOOKUP(A146,[1]Directorio!$B$1:$Y$1001,8,FALSE),"")</f>
        <v/>
      </c>
      <c r="I146" s="12" t="str">
        <f>+IFERROR(VLOOKUP(A146,[1]Directorio!$B$1:$Y$1001,9,FALSE),"")</f>
        <v/>
      </c>
      <c r="J146" s="12" t="str">
        <f>+IFERROR(VLOOKUP(A146,[1]Directorio!$B$1:$Y$1001,10,FALSE),"")</f>
        <v/>
      </c>
      <c r="K146" s="12" t="str">
        <f>+IFERROR(VLOOKUP(A146,[1]Directorio!$B$1:$Y$1001,11,FALSE),"")</f>
        <v/>
      </c>
      <c r="L146" s="14" t="str">
        <f>+IFERROR(VLOOKUP(A146,[1]Directorio!$B$1:$Y$1001,12,FALSE),"")</f>
        <v/>
      </c>
      <c r="M146" s="12" t="str">
        <f>+IFERROR(VLOOKUP(A146,[1]Directorio!$B$1:$Y$1001,13,FALSE),"")</f>
        <v/>
      </c>
      <c r="N146" s="12" t="str">
        <f>+IFERROR(VLOOKUP(A146,[1]Directorio!$B$1:$Y$1001,14,FALSE),"")</f>
        <v/>
      </c>
      <c r="O146" s="12" t="str">
        <f>+IFERROR(VLOOKUP(A146,[1]Directorio!$B$1:$Y$1001,15,FALSE),"")</f>
        <v/>
      </c>
      <c r="P146" s="12" t="str">
        <f>+IFERROR(VLOOKUP(A146,[1]Directorio!$B$1:$Y$1001,16,FALSE),"")</f>
        <v/>
      </c>
      <c r="Q146" s="12" t="str">
        <f>+IFERROR(VLOOKUP(A146,[1]Directorio!$B$1:$Y$1001,17,FALSE),"")</f>
        <v/>
      </c>
      <c r="R146" s="12" t="str">
        <f>+IFERROR(VLOOKUP(A146,[1]Directorio!$B$1:$Y$1001,18,FALSE),"")</f>
        <v/>
      </c>
      <c r="S146" s="12" t="str">
        <f>+IFERROR(VLOOKUP(A146,[1]Directorio!$B$1:$Y$1001,19,FALSE),"")</f>
        <v/>
      </c>
      <c r="T146" s="12" t="str">
        <f>+IFERROR(VLOOKUP(A146,[1]Directorio!$B$1:$Y$1001,20,FALSE),"")</f>
        <v/>
      </c>
      <c r="U146" s="15" t="str">
        <f>+IFERROR(VLOOKUP(A146,[1]Directorio!$B$1:$Y$1001,21,FALSE),"")</f>
        <v/>
      </c>
      <c r="V146" s="15" t="str">
        <f>+IFERROR(VLOOKUP(A146,[1]Directorio!$B$1:$Y$1001,22,FALSE),"")</f>
        <v/>
      </c>
      <c r="W146" s="16" t="str">
        <f>+IFERROR(VLOOKUP(A146,[1]Directorio!$B$1:$Y$1001,23,FALSE),"")</f>
        <v/>
      </c>
      <c r="X146" s="15" t="str">
        <f>+IFERROR(VLOOKUP(A146,[1]Directorio!$B$1:$Y$1001,24,FALSE),"")</f>
        <v/>
      </c>
      <c r="Y146" s="10"/>
      <c r="Z146" s="10"/>
      <c r="AA146" s="17"/>
      <c r="AB146" s="18"/>
      <c r="AC146" s="10"/>
      <c r="AD146" s="18"/>
      <c r="AE146" s="10"/>
      <c r="AF146" s="18"/>
      <c r="AG146" s="18"/>
      <c r="AH146" s="19"/>
    </row>
    <row r="147" spans="1:34" x14ac:dyDescent="0.25">
      <c r="A147" s="11"/>
      <c r="B147" s="12" t="str">
        <f>+IFERROR(VLOOKUP(A147,[1]Directorio!$B$1:$Y$1001,2,FALSE),"")</f>
        <v/>
      </c>
      <c r="C147" s="13" t="str">
        <f>+IFERROR(VLOOKUP(A147,[1]Directorio!$B$1:$Y$1001,3,FALSE),"")</f>
        <v/>
      </c>
      <c r="D147" s="12" t="str">
        <f>+IFERROR(VLOOKUP(A147,[1]Directorio!$B$1:$Y$1001,4,FALSE),"")</f>
        <v/>
      </c>
      <c r="E147" s="12" t="str">
        <f>+IFERROR(VLOOKUP(A147,[1]Directorio!$B$1:$Y$1001,5,FALSE),"")</f>
        <v/>
      </c>
      <c r="F147" s="12" t="str">
        <f>+IFERROR(VLOOKUP(A147,[1]Directorio!$B$1:$Y$1001,6,FALSE),"")</f>
        <v/>
      </c>
      <c r="G147" s="12" t="str">
        <f>+IFERROR(VLOOKUP(A147,[1]Directorio!$B$1:$Y$1001,7,FALSE),"")</f>
        <v/>
      </c>
      <c r="H147" s="12" t="str">
        <f>+IFERROR(VLOOKUP(A147,[1]Directorio!$B$1:$Y$1001,8,FALSE),"")</f>
        <v/>
      </c>
      <c r="I147" s="12" t="str">
        <f>+IFERROR(VLOOKUP(A147,[1]Directorio!$B$1:$Y$1001,9,FALSE),"")</f>
        <v/>
      </c>
      <c r="J147" s="12" t="str">
        <f>+IFERROR(VLOOKUP(A147,[1]Directorio!$B$1:$Y$1001,10,FALSE),"")</f>
        <v/>
      </c>
      <c r="K147" s="12" t="str">
        <f>+IFERROR(VLOOKUP(A147,[1]Directorio!$B$1:$Y$1001,11,FALSE),"")</f>
        <v/>
      </c>
      <c r="L147" s="14" t="str">
        <f>+IFERROR(VLOOKUP(A147,[1]Directorio!$B$1:$Y$1001,12,FALSE),"")</f>
        <v/>
      </c>
      <c r="M147" s="12" t="str">
        <f>+IFERROR(VLOOKUP(A147,[1]Directorio!$B$1:$Y$1001,13,FALSE),"")</f>
        <v/>
      </c>
      <c r="N147" s="12" t="str">
        <f>+IFERROR(VLOOKUP(A147,[1]Directorio!$B$1:$Y$1001,14,FALSE),"")</f>
        <v/>
      </c>
      <c r="O147" s="12" t="str">
        <f>+IFERROR(VLOOKUP(A147,[1]Directorio!$B$1:$Y$1001,15,FALSE),"")</f>
        <v/>
      </c>
      <c r="P147" s="12" t="str">
        <f>+IFERROR(VLOOKUP(A147,[1]Directorio!$B$1:$Y$1001,16,FALSE),"")</f>
        <v/>
      </c>
      <c r="Q147" s="12" t="str">
        <f>+IFERROR(VLOOKUP(A147,[1]Directorio!$B$1:$Y$1001,17,FALSE),"")</f>
        <v/>
      </c>
      <c r="R147" s="12" t="str">
        <f>+IFERROR(VLOOKUP(A147,[1]Directorio!$B$1:$Y$1001,18,FALSE),"")</f>
        <v/>
      </c>
      <c r="S147" s="12" t="str">
        <f>+IFERROR(VLOOKUP(A147,[1]Directorio!$B$1:$Y$1001,19,FALSE),"")</f>
        <v/>
      </c>
      <c r="T147" s="12" t="str">
        <f>+IFERROR(VLOOKUP(A147,[1]Directorio!$B$1:$Y$1001,20,FALSE),"")</f>
        <v/>
      </c>
      <c r="U147" s="15" t="str">
        <f>+IFERROR(VLOOKUP(A147,[1]Directorio!$B$1:$Y$1001,21,FALSE),"")</f>
        <v/>
      </c>
      <c r="V147" s="15" t="str">
        <f>+IFERROR(VLOOKUP(A147,[1]Directorio!$B$1:$Y$1001,22,FALSE),"")</f>
        <v/>
      </c>
      <c r="W147" s="16" t="str">
        <f>+IFERROR(VLOOKUP(A147,[1]Directorio!$B$1:$Y$1001,23,FALSE),"")</f>
        <v/>
      </c>
      <c r="X147" s="15" t="str">
        <f>+IFERROR(VLOOKUP(A147,[1]Directorio!$B$1:$Y$1001,24,FALSE),"")</f>
        <v/>
      </c>
      <c r="Y147" s="10"/>
      <c r="Z147" s="10"/>
      <c r="AA147" s="17"/>
      <c r="AB147" s="18"/>
      <c r="AC147" s="10"/>
      <c r="AD147" s="18"/>
      <c r="AE147" s="10"/>
      <c r="AF147" s="18"/>
      <c r="AG147" s="18"/>
      <c r="AH147" s="19"/>
    </row>
    <row r="148" spans="1:34" x14ac:dyDescent="0.25">
      <c r="A148" s="11"/>
      <c r="B148" s="12" t="str">
        <f>+IFERROR(VLOOKUP(A148,[1]Directorio!$B$1:$Y$1001,2,FALSE),"")</f>
        <v/>
      </c>
      <c r="C148" s="13" t="str">
        <f>+IFERROR(VLOOKUP(A148,[1]Directorio!$B$1:$Y$1001,3,FALSE),"")</f>
        <v/>
      </c>
      <c r="D148" s="12" t="str">
        <f>+IFERROR(VLOOKUP(A148,[1]Directorio!$B$1:$Y$1001,4,FALSE),"")</f>
        <v/>
      </c>
      <c r="E148" s="12" t="str">
        <f>+IFERROR(VLOOKUP(A148,[1]Directorio!$B$1:$Y$1001,5,FALSE),"")</f>
        <v/>
      </c>
      <c r="F148" s="12" t="str">
        <f>+IFERROR(VLOOKUP(A148,[1]Directorio!$B$1:$Y$1001,6,FALSE),"")</f>
        <v/>
      </c>
      <c r="G148" s="12" t="str">
        <f>+IFERROR(VLOOKUP(A148,[1]Directorio!$B$1:$Y$1001,7,FALSE),"")</f>
        <v/>
      </c>
      <c r="H148" s="12" t="str">
        <f>+IFERROR(VLOOKUP(A148,[1]Directorio!$B$1:$Y$1001,8,FALSE),"")</f>
        <v/>
      </c>
      <c r="I148" s="12" t="str">
        <f>+IFERROR(VLOOKUP(A148,[1]Directorio!$B$1:$Y$1001,9,FALSE),"")</f>
        <v/>
      </c>
      <c r="J148" s="12" t="str">
        <f>+IFERROR(VLOOKUP(A148,[1]Directorio!$B$1:$Y$1001,10,FALSE),"")</f>
        <v/>
      </c>
      <c r="K148" s="12" t="str">
        <f>+IFERROR(VLOOKUP(A148,[1]Directorio!$B$1:$Y$1001,11,FALSE),"")</f>
        <v/>
      </c>
      <c r="L148" s="14" t="str">
        <f>+IFERROR(VLOOKUP(A148,[1]Directorio!$B$1:$Y$1001,12,FALSE),"")</f>
        <v/>
      </c>
      <c r="M148" s="12" t="str">
        <f>+IFERROR(VLOOKUP(A148,[1]Directorio!$B$1:$Y$1001,13,FALSE),"")</f>
        <v/>
      </c>
      <c r="N148" s="12" t="str">
        <f>+IFERROR(VLOOKUP(A148,[1]Directorio!$B$1:$Y$1001,14,FALSE),"")</f>
        <v/>
      </c>
      <c r="O148" s="12" t="str">
        <f>+IFERROR(VLOOKUP(A148,[1]Directorio!$B$1:$Y$1001,15,FALSE),"")</f>
        <v/>
      </c>
      <c r="P148" s="12" t="str">
        <f>+IFERROR(VLOOKUP(A148,[1]Directorio!$B$1:$Y$1001,16,FALSE),"")</f>
        <v/>
      </c>
      <c r="Q148" s="12" t="str">
        <f>+IFERROR(VLOOKUP(A148,[1]Directorio!$B$1:$Y$1001,17,FALSE),"")</f>
        <v/>
      </c>
      <c r="R148" s="12" t="str">
        <f>+IFERROR(VLOOKUP(A148,[1]Directorio!$B$1:$Y$1001,18,FALSE),"")</f>
        <v/>
      </c>
      <c r="S148" s="12" t="str">
        <f>+IFERROR(VLOOKUP(A148,[1]Directorio!$B$1:$Y$1001,19,FALSE),"")</f>
        <v/>
      </c>
      <c r="T148" s="12" t="str">
        <f>+IFERROR(VLOOKUP(A148,[1]Directorio!$B$1:$Y$1001,20,FALSE),"")</f>
        <v/>
      </c>
      <c r="U148" s="15" t="str">
        <f>+IFERROR(VLOOKUP(A148,[1]Directorio!$B$1:$Y$1001,21,FALSE),"")</f>
        <v/>
      </c>
      <c r="V148" s="15" t="str">
        <f>+IFERROR(VLOOKUP(A148,[1]Directorio!$B$1:$Y$1001,22,FALSE),"")</f>
        <v/>
      </c>
      <c r="W148" s="16" t="str">
        <f>+IFERROR(VLOOKUP(A148,[1]Directorio!$B$1:$Y$1001,23,FALSE),"")</f>
        <v/>
      </c>
      <c r="X148" s="15" t="str">
        <f>+IFERROR(VLOOKUP(A148,[1]Directorio!$B$1:$Y$1001,24,FALSE),"")</f>
        <v/>
      </c>
      <c r="Y148" s="10"/>
      <c r="Z148" s="10"/>
      <c r="AA148" s="17"/>
      <c r="AB148" s="18"/>
      <c r="AC148" s="10"/>
      <c r="AD148" s="18"/>
      <c r="AE148" s="10"/>
      <c r="AF148" s="18"/>
      <c r="AG148" s="18"/>
      <c r="AH148" s="19"/>
    </row>
    <row r="149" spans="1:34" x14ac:dyDescent="0.25">
      <c r="A149" s="11"/>
      <c r="B149" s="12" t="str">
        <f>+IFERROR(VLOOKUP(A149,[1]Directorio!$B$1:$Y$1001,2,FALSE),"")</f>
        <v/>
      </c>
      <c r="C149" s="13" t="str">
        <f>+IFERROR(VLOOKUP(A149,[1]Directorio!$B$1:$Y$1001,3,FALSE),"")</f>
        <v/>
      </c>
      <c r="D149" s="12" t="str">
        <f>+IFERROR(VLOOKUP(A149,[1]Directorio!$B$1:$Y$1001,4,FALSE),"")</f>
        <v/>
      </c>
      <c r="E149" s="12" t="str">
        <f>+IFERROR(VLOOKUP(A149,[1]Directorio!$B$1:$Y$1001,5,FALSE),"")</f>
        <v/>
      </c>
      <c r="F149" s="12" t="str">
        <f>+IFERROR(VLOOKUP(A149,[1]Directorio!$B$1:$Y$1001,6,FALSE),"")</f>
        <v/>
      </c>
      <c r="G149" s="12" t="str">
        <f>+IFERROR(VLOOKUP(A149,[1]Directorio!$B$1:$Y$1001,7,FALSE),"")</f>
        <v/>
      </c>
      <c r="H149" s="12" t="str">
        <f>+IFERROR(VLOOKUP(A149,[1]Directorio!$B$1:$Y$1001,8,FALSE),"")</f>
        <v/>
      </c>
      <c r="I149" s="12" t="str">
        <f>+IFERROR(VLOOKUP(A149,[1]Directorio!$B$1:$Y$1001,9,FALSE),"")</f>
        <v/>
      </c>
      <c r="J149" s="12" t="str">
        <f>+IFERROR(VLOOKUP(A149,[1]Directorio!$B$1:$Y$1001,10,FALSE),"")</f>
        <v/>
      </c>
      <c r="K149" s="12" t="str">
        <f>+IFERROR(VLOOKUP(A149,[1]Directorio!$B$1:$Y$1001,11,FALSE),"")</f>
        <v/>
      </c>
      <c r="L149" s="14" t="str">
        <f>+IFERROR(VLOOKUP(A149,[1]Directorio!$B$1:$Y$1001,12,FALSE),"")</f>
        <v/>
      </c>
      <c r="M149" s="12" t="str">
        <f>+IFERROR(VLOOKUP(A149,[1]Directorio!$B$1:$Y$1001,13,FALSE),"")</f>
        <v/>
      </c>
      <c r="N149" s="12" t="str">
        <f>+IFERROR(VLOOKUP(A149,[1]Directorio!$B$1:$Y$1001,14,FALSE),"")</f>
        <v/>
      </c>
      <c r="O149" s="12" t="str">
        <f>+IFERROR(VLOOKUP(A149,[1]Directorio!$B$1:$Y$1001,15,FALSE),"")</f>
        <v/>
      </c>
      <c r="P149" s="12" t="str">
        <f>+IFERROR(VLOOKUP(A149,[1]Directorio!$B$1:$Y$1001,16,FALSE),"")</f>
        <v/>
      </c>
      <c r="Q149" s="12" t="str">
        <f>+IFERROR(VLOOKUP(A149,[1]Directorio!$B$1:$Y$1001,17,FALSE),"")</f>
        <v/>
      </c>
      <c r="R149" s="12" t="str">
        <f>+IFERROR(VLOOKUP(A149,[1]Directorio!$B$1:$Y$1001,18,FALSE),"")</f>
        <v/>
      </c>
      <c r="S149" s="12" t="str">
        <f>+IFERROR(VLOOKUP(A149,[1]Directorio!$B$1:$Y$1001,19,FALSE),"")</f>
        <v/>
      </c>
      <c r="T149" s="12" t="str">
        <f>+IFERROR(VLOOKUP(A149,[1]Directorio!$B$1:$Y$1001,20,FALSE),"")</f>
        <v/>
      </c>
      <c r="U149" s="15" t="str">
        <f>+IFERROR(VLOOKUP(A149,[1]Directorio!$B$1:$Y$1001,21,FALSE),"")</f>
        <v/>
      </c>
      <c r="V149" s="15" t="str">
        <f>+IFERROR(VLOOKUP(A149,[1]Directorio!$B$1:$Y$1001,22,FALSE),"")</f>
        <v/>
      </c>
      <c r="W149" s="16" t="str">
        <f>+IFERROR(VLOOKUP(A149,[1]Directorio!$B$1:$Y$1001,23,FALSE),"")</f>
        <v/>
      </c>
      <c r="X149" s="15" t="str">
        <f>+IFERROR(VLOOKUP(A149,[1]Directorio!$B$1:$Y$1001,24,FALSE),"")</f>
        <v/>
      </c>
      <c r="Y149" s="10"/>
      <c r="Z149" s="10"/>
      <c r="AA149" s="17"/>
      <c r="AB149" s="18"/>
      <c r="AC149" s="10"/>
      <c r="AD149" s="18"/>
      <c r="AE149" s="10"/>
      <c r="AF149" s="18"/>
      <c r="AG149" s="18"/>
      <c r="AH149" s="19"/>
    </row>
    <row r="150" spans="1:34" x14ac:dyDescent="0.25">
      <c r="A150" s="11"/>
      <c r="B150" s="12" t="str">
        <f>+IFERROR(VLOOKUP(A150,[1]Directorio!$B$1:$Y$1001,2,FALSE),"")</f>
        <v/>
      </c>
      <c r="C150" s="13" t="str">
        <f>+IFERROR(VLOOKUP(A150,[1]Directorio!$B$1:$Y$1001,3,FALSE),"")</f>
        <v/>
      </c>
      <c r="D150" s="12" t="str">
        <f>+IFERROR(VLOOKUP(A150,[1]Directorio!$B$1:$Y$1001,4,FALSE),"")</f>
        <v/>
      </c>
      <c r="E150" s="12" t="str">
        <f>+IFERROR(VLOOKUP(A150,[1]Directorio!$B$1:$Y$1001,5,FALSE),"")</f>
        <v/>
      </c>
      <c r="F150" s="12" t="str">
        <f>+IFERROR(VLOOKUP(A150,[1]Directorio!$B$1:$Y$1001,6,FALSE),"")</f>
        <v/>
      </c>
      <c r="G150" s="12" t="str">
        <f>+IFERROR(VLOOKUP(A150,[1]Directorio!$B$1:$Y$1001,7,FALSE),"")</f>
        <v/>
      </c>
      <c r="H150" s="12" t="str">
        <f>+IFERROR(VLOOKUP(A150,[1]Directorio!$B$1:$Y$1001,8,FALSE),"")</f>
        <v/>
      </c>
      <c r="I150" s="12" t="str">
        <f>+IFERROR(VLOOKUP(A150,[1]Directorio!$B$1:$Y$1001,9,FALSE),"")</f>
        <v/>
      </c>
      <c r="J150" s="12" t="str">
        <f>+IFERROR(VLOOKUP(A150,[1]Directorio!$B$1:$Y$1001,10,FALSE),"")</f>
        <v/>
      </c>
      <c r="K150" s="12" t="str">
        <f>+IFERROR(VLOOKUP(A150,[1]Directorio!$B$1:$Y$1001,11,FALSE),"")</f>
        <v/>
      </c>
      <c r="L150" s="14" t="str">
        <f>+IFERROR(VLOOKUP(A150,[1]Directorio!$B$1:$Y$1001,12,FALSE),"")</f>
        <v/>
      </c>
      <c r="M150" s="12" t="str">
        <f>+IFERROR(VLOOKUP(A150,[1]Directorio!$B$1:$Y$1001,13,FALSE),"")</f>
        <v/>
      </c>
      <c r="N150" s="12" t="str">
        <f>+IFERROR(VLOOKUP(A150,[1]Directorio!$B$1:$Y$1001,14,FALSE),"")</f>
        <v/>
      </c>
      <c r="O150" s="12" t="str">
        <f>+IFERROR(VLOOKUP(A150,[1]Directorio!$B$1:$Y$1001,15,FALSE),"")</f>
        <v/>
      </c>
      <c r="P150" s="12" t="str">
        <f>+IFERROR(VLOOKUP(A150,[1]Directorio!$B$1:$Y$1001,16,FALSE),"")</f>
        <v/>
      </c>
      <c r="Q150" s="12" t="str">
        <f>+IFERROR(VLOOKUP(A150,[1]Directorio!$B$1:$Y$1001,17,FALSE),"")</f>
        <v/>
      </c>
      <c r="R150" s="12" t="str">
        <f>+IFERROR(VLOOKUP(A150,[1]Directorio!$B$1:$Y$1001,18,FALSE),"")</f>
        <v/>
      </c>
      <c r="S150" s="12" t="str">
        <f>+IFERROR(VLOOKUP(A150,[1]Directorio!$B$1:$Y$1001,19,FALSE),"")</f>
        <v/>
      </c>
      <c r="T150" s="12" t="str">
        <f>+IFERROR(VLOOKUP(A150,[1]Directorio!$B$1:$Y$1001,20,FALSE),"")</f>
        <v/>
      </c>
      <c r="U150" s="15" t="str">
        <f>+IFERROR(VLOOKUP(A150,[1]Directorio!$B$1:$Y$1001,21,FALSE),"")</f>
        <v/>
      </c>
      <c r="V150" s="15" t="str">
        <f>+IFERROR(VLOOKUP(A150,[1]Directorio!$B$1:$Y$1001,22,FALSE),"")</f>
        <v/>
      </c>
      <c r="W150" s="16" t="str">
        <f>+IFERROR(VLOOKUP(A150,[1]Directorio!$B$1:$Y$1001,23,FALSE),"")</f>
        <v/>
      </c>
      <c r="X150" s="15" t="str">
        <f>+IFERROR(VLOOKUP(A150,[1]Directorio!$B$1:$Y$1001,24,FALSE),"")</f>
        <v/>
      </c>
      <c r="Y150" s="10"/>
      <c r="Z150" s="10"/>
      <c r="AA150" s="17"/>
      <c r="AB150" s="18"/>
      <c r="AC150" s="10"/>
      <c r="AD150" s="18"/>
      <c r="AE150" s="10"/>
      <c r="AF150" s="18"/>
      <c r="AG150" s="18"/>
      <c r="AH150" s="19"/>
    </row>
    <row r="151" spans="1:34" x14ac:dyDescent="0.25">
      <c r="A151" s="11"/>
      <c r="B151" s="12" t="str">
        <f>+IFERROR(VLOOKUP(A151,[1]Directorio!$B$1:$Y$1001,2,FALSE),"")</f>
        <v/>
      </c>
      <c r="C151" s="13" t="str">
        <f>+IFERROR(VLOOKUP(A151,[1]Directorio!$B$1:$Y$1001,3,FALSE),"")</f>
        <v/>
      </c>
      <c r="D151" s="12" t="str">
        <f>+IFERROR(VLOOKUP(A151,[1]Directorio!$B$1:$Y$1001,4,FALSE),"")</f>
        <v/>
      </c>
      <c r="E151" s="12" t="str">
        <f>+IFERROR(VLOOKUP(A151,[1]Directorio!$B$1:$Y$1001,5,FALSE),"")</f>
        <v/>
      </c>
      <c r="F151" s="12" t="str">
        <f>+IFERROR(VLOOKUP(A151,[1]Directorio!$B$1:$Y$1001,6,FALSE),"")</f>
        <v/>
      </c>
      <c r="G151" s="12" t="str">
        <f>+IFERROR(VLOOKUP(A151,[1]Directorio!$B$1:$Y$1001,7,FALSE),"")</f>
        <v/>
      </c>
      <c r="H151" s="12" t="str">
        <f>+IFERROR(VLOOKUP(A151,[1]Directorio!$B$1:$Y$1001,8,FALSE),"")</f>
        <v/>
      </c>
      <c r="I151" s="12" t="str">
        <f>+IFERROR(VLOOKUP(A151,[1]Directorio!$B$1:$Y$1001,9,FALSE),"")</f>
        <v/>
      </c>
      <c r="J151" s="12" t="str">
        <f>+IFERROR(VLOOKUP(A151,[1]Directorio!$B$1:$Y$1001,10,FALSE),"")</f>
        <v/>
      </c>
      <c r="K151" s="12" t="str">
        <f>+IFERROR(VLOOKUP(A151,[1]Directorio!$B$1:$Y$1001,11,FALSE),"")</f>
        <v/>
      </c>
      <c r="L151" s="14" t="str">
        <f>+IFERROR(VLOOKUP(A151,[1]Directorio!$B$1:$Y$1001,12,FALSE),"")</f>
        <v/>
      </c>
      <c r="M151" s="12" t="str">
        <f>+IFERROR(VLOOKUP(A151,[1]Directorio!$B$1:$Y$1001,13,FALSE),"")</f>
        <v/>
      </c>
      <c r="N151" s="12" t="str">
        <f>+IFERROR(VLOOKUP(A151,[1]Directorio!$B$1:$Y$1001,14,FALSE),"")</f>
        <v/>
      </c>
      <c r="O151" s="12" t="str">
        <f>+IFERROR(VLOOKUP(A151,[1]Directorio!$B$1:$Y$1001,15,FALSE),"")</f>
        <v/>
      </c>
      <c r="P151" s="12" t="str">
        <f>+IFERROR(VLOOKUP(A151,[1]Directorio!$B$1:$Y$1001,16,FALSE),"")</f>
        <v/>
      </c>
      <c r="Q151" s="12" t="str">
        <f>+IFERROR(VLOOKUP(A151,[1]Directorio!$B$1:$Y$1001,17,FALSE),"")</f>
        <v/>
      </c>
      <c r="R151" s="12" t="str">
        <f>+IFERROR(VLOOKUP(A151,[1]Directorio!$B$1:$Y$1001,18,FALSE),"")</f>
        <v/>
      </c>
      <c r="S151" s="12" t="str">
        <f>+IFERROR(VLOOKUP(A151,[1]Directorio!$B$1:$Y$1001,19,FALSE),"")</f>
        <v/>
      </c>
      <c r="T151" s="12" t="str">
        <f>+IFERROR(VLOOKUP(A151,[1]Directorio!$B$1:$Y$1001,20,FALSE),"")</f>
        <v/>
      </c>
      <c r="U151" s="15" t="str">
        <f>+IFERROR(VLOOKUP(A151,[1]Directorio!$B$1:$Y$1001,21,FALSE),"")</f>
        <v/>
      </c>
      <c r="V151" s="15" t="str">
        <f>+IFERROR(VLOOKUP(A151,[1]Directorio!$B$1:$Y$1001,22,FALSE),"")</f>
        <v/>
      </c>
      <c r="W151" s="16" t="str">
        <f>+IFERROR(VLOOKUP(A151,[1]Directorio!$B$1:$Y$1001,23,FALSE),"")</f>
        <v/>
      </c>
      <c r="X151" s="15" t="str">
        <f>+IFERROR(VLOOKUP(A151,[1]Directorio!$B$1:$Y$1001,24,FALSE),"")</f>
        <v/>
      </c>
      <c r="Y151" s="10"/>
      <c r="Z151" s="10"/>
      <c r="AA151" s="17"/>
      <c r="AB151" s="18"/>
      <c r="AC151" s="10"/>
      <c r="AD151" s="18"/>
      <c r="AE151" s="10"/>
      <c r="AF151" s="18"/>
      <c r="AG151" s="18"/>
      <c r="AH151" s="19"/>
    </row>
    <row r="152" spans="1:34" x14ac:dyDescent="0.25">
      <c r="A152" s="11"/>
      <c r="B152" s="12" t="str">
        <f>+IFERROR(VLOOKUP(A152,[1]Directorio!$B$1:$Y$1001,2,FALSE),"")</f>
        <v/>
      </c>
      <c r="C152" s="13" t="str">
        <f>+IFERROR(VLOOKUP(A152,[1]Directorio!$B$1:$Y$1001,3,FALSE),"")</f>
        <v/>
      </c>
      <c r="D152" s="12" t="str">
        <f>+IFERROR(VLOOKUP(A152,[1]Directorio!$B$1:$Y$1001,4,FALSE),"")</f>
        <v/>
      </c>
      <c r="E152" s="12" t="str">
        <f>+IFERROR(VLOOKUP(A152,[1]Directorio!$B$1:$Y$1001,5,FALSE),"")</f>
        <v/>
      </c>
      <c r="F152" s="12" t="str">
        <f>+IFERROR(VLOOKUP(A152,[1]Directorio!$B$1:$Y$1001,6,FALSE),"")</f>
        <v/>
      </c>
      <c r="G152" s="12" t="str">
        <f>+IFERROR(VLOOKUP(A152,[1]Directorio!$B$1:$Y$1001,7,FALSE),"")</f>
        <v/>
      </c>
      <c r="H152" s="12" t="str">
        <f>+IFERROR(VLOOKUP(A152,[1]Directorio!$B$1:$Y$1001,8,FALSE),"")</f>
        <v/>
      </c>
      <c r="I152" s="12" t="str">
        <f>+IFERROR(VLOOKUP(A152,[1]Directorio!$B$1:$Y$1001,9,FALSE),"")</f>
        <v/>
      </c>
      <c r="J152" s="12" t="str">
        <f>+IFERROR(VLOOKUP(A152,[1]Directorio!$B$1:$Y$1001,10,FALSE),"")</f>
        <v/>
      </c>
      <c r="K152" s="12" t="str">
        <f>+IFERROR(VLOOKUP(A152,[1]Directorio!$B$1:$Y$1001,11,FALSE),"")</f>
        <v/>
      </c>
      <c r="L152" s="14" t="str">
        <f>+IFERROR(VLOOKUP(A152,[1]Directorio!$B$1:$Y$1001,12,FALSE),"")</f>
        <v/>
      </c>
      <c r="M152" s="12" t="str">
        <f>+IFERROR(VLOOKUP(A152,[1]Directorio!$B$1:$Y$1001,13,FALSE),"")</f>
        <v/>
      </c>
      <c r="N152" s="12" t="str">
        <f>+IFERROR(VLOOKUP(A152,[1]Directorio!$B$1:$Y$1001,14,FALSE),"")</f>
        <v/>
      </c>
      <c r="O152" s="12" t="str">
        <f>+IFERROR(VLOOKUP(A152,[1]Directorio!$B$1:$Y$1001,15,FALSE),"")</f>
        <v/>
      </c>
      <c r="P152" s="12" t="str">
        <f>+IFERROR(VLOOKUP(A152,[1]Directorio!$B$1:$Y$1001,16,FALSE),"")</f>
        <v/>
      </c>
      <c r="Q152" s="12" t="str">
        <f>+IFERROR(VLOOKUP(A152,[1]Directorio!$B$1:$Y$1001,17,FALSE),"")</f>
        <v/>
      </c>
      <c r="R152" s="12" t="str">
        <f>+IFERROR(VLOOKUP(A152,[1]Directorio!$B$1:$Y$1001,18,FALSE),"")</f>
        <v/>
      </c>
      <c r="S152" s="12" t="str">
        <f>+IFERROR(VLOOKUP(A152,[1]Directorio!$B$1:$Y$1001,19,FALSE),"")</f>
        <v/>
      </c>
      <c r="T152" s="12" t="str">
        <f>+IFERROR(VLOOKUP(A152,[1]Directorio!$B$1:$Y$1001,20,FALSE),"")</f>
        <v/>
      </c>
      <c r="U152" s="15" t="str">
        <f>+IFERROR(VLOOKUP(A152,[1]Directorio!$B$1:$Y$1001,21,FALSE),"")</f>
        <v/>
      </c>
      <c r="V152" s="15" t="str">
        <f>+IFERROR(VLOOKUP(A152,[1]Directorio!$B$1:$Y$1001,22,FALSE),"")</f>
        <v/>
      </c>
      <c r="W152" s="16" t="str">
        <f>+IFERROR(VLOOKUP(A152,[1]Directorio!$B$1:$Y$1001,23,FALSE),"")</f>
        <v/>
      </c>
      <c r="X152" s="15" t="str">
        <f>+IFERROR(VLOOKUP(A152,[1]Directorio!$B$1:$Y$1001,24,FALSE),"")</f>
        <v/>
      </c>
      <c r="Y152" s="10"/>
      <c r="Z152" s="10"/>
      <c r="AA152" s="17"/>
      <c r="AB152" s="18"/>
      <c r="AC152" s="10"/>
      <c r="AD152" s="18"/>
      <c r="AE152" s="10"/>
      <c r="AF152" s="18"/>
      <c r="AG152" s="18"/>
      <c r="AH152" s="19"/>
    </row>
    <row r="153" spans="1:34" x14ac:dyDescent="0.25">
      <c r="A153" s="11"/>
      <c r="B153" s="12" t="str">
        <f>+IFERROR(VLOOKUP(A153,[1]Directorio!$B$1:$Y$1001,2,FALSE),"")</f>
        <v/>
      </c>
      <c r="C153" s="13" t="str">
        <f>+IFERROR(VLOOKUP(A153,[1]Directorio!$B$1:$Y$1001,3,FALSE),"")</f>
        <v/>
      </c>
      <c r="D153" s="12" t="str">
        <f>+IFERROR(VLOOKUP(A153,[1]Directorio!$B$1:$Y$1001,4,FALSE),"")</f>
        <v/>
      </c>
      <c r="E153" s="12" t="str">
        <f>+IFERROR(VLOOKUP(A153,[1]Directorio!$B$1:$Y$1001,5,FALSE),"")</f>
        <v/>
      </c>
      <c r="F153" s="12" t="str">
        <f>+IFERROR(VLOOKUP(A153,[1]Directorio!$B$1:$Y$1001,6,FALSE),"")</f>
        <v/>
      </c>
      <c r="G153" s="12" t="str">
        <f>+IFERROR(VLOOKUP(A153,[1]Directorio!$B$1:$Y$1001,7,FALSE),"")</f>
        <v/>
      </c>
      <c r="H153" s="12" t="str">
        <f>+IFERROR(VLOOKUP(A153,[1]Directorio!$B$1:$Y$1001,8,FALSE),"")</f>
        <v/>
      </c>
      <c r="I153" s="12" t="str">
        <f>+IFERROR(VLOOKUP(A153,[1]Directorio!$B$1:$Y$1001,9,FALSE),"")</f>
        <v/>
      </c>
      <c r="J153" s="12" t="str">
        <f>+IFERROR(VLOOKUP(A153,[1]Directorio!$B$1:$Y$1001,10,FALSE),"")</f>
        <v/>
      </c>
      <c r="K153" s="12" t="str">
        <f>+IFERROR(VLOOKUP(A153,[1]Directorio!$B$1:$Y$1001,11,FALSE),"")</f>
        <v/>
      </c>
      <c r="L153" s="14" t="str">
        <f>+IFERROR(VLOOKUP(A153,[1]Directorio!$B$1:$Y$1001,12,FALSE),"")</f>
        <v/>
      </c>
      <c r="M153" s="12" t="str">
        <f>+IFERROR(VLOOKUP(A153,[1]Directorio!$B$1:$Y$1001,13,FALSE),"")</f>
        <v/>
      </c>
      <c r="N153" s="12" t="str">
        <f>+IFERROR(VLOOKUP(A153,[1]Directorio!$B$1:$Y$1001,14,FALSE),"")</f>
        <v/>
      </c>
      <c r="O153" s="12" t="str">
        <f>+IFERROR(VLOOKUP(A153,[1]Directorio!$B$1:$Y$1001,15,FALSE),"")</f>
        <v/>
      </c>
      <c r="P153" s="12" t="str">
        <f>+IFERROR(VLOOKUP(A153,[1]Directorio!$B$1:$Y$1001,16,FALSE),"")</f>
        <v/>
      </c>
      <c r="Q153" s="12" t="str">
        <f>+IFERROR(VLOOKUP(A153,[1]Directorio!$B$1:$Y$1001,17,FALSE),"")</f>
        <v/>
      </c>
      <c r="R153" s="12" t="str">
        <f>+IFERROR(VLOOKUP(A153,[1]Directorio!$B$1:$Y$1001,18,FALSE),"")</f>
        <v/>
      </c>
      <c r="S153" s="12" t="str">
        <f>+IFERROR(VLOOKUP(A153,[1]Directorio!$B$1:$Y$1001,19,FALSE),"")</f>
        <v/>
      </c>
      <c r="T153" s="12" t="str">
        <f>+IFERROR(VLOOKUP(A153,[1]Directorio!$B$1:$Y$1001,20,FALSE),"")</f>
        <v/>
      </c>
      <c r="U153" s="15" t="str">
        <f>+IFERROR(VLOOKUP(A153,[1]Directorio!$B$1:$Y$1001,21,FALSE),"")</f>
        <v/>
      </c>
      <c r="V153" s="15" t="str">
        <f>+IFERROR(VLOOKUP(A153,[1]Directorio!$B$1:$Y$1001,22,FALSE),"")</f>
        <v/>
      </c>
      <c r="W153" s="16" t="str">
        <f>+IFERROR(VLOOKUP(A153,[1]Directorio!$B$1:$Y$1001,23,FALSE),"")</f>
        <v/>
      </c>
      <c r="X153" s="15" t="str">
        <f>+IFERROR(VLOOKUP(A153,[1]Directorio!$B$1:$Y$1001,24,FALSE),"")</f>
        <v/>
      </c>
      <c r="Y153" s="10"/>
      <c r="Z153" s="10"/>
      <c r="AA153" s="17"/>
      <c r="AB153" s="18"/>
      <c r="AC153" s="10"/>
      <c r="AD153" s="18"/>
      <c r="AE153" s="10"/>
      <c r="AF153" s="18"/>
      <c r="AG153" s="18"/>
      <c r="AH153" s="19"/>
    </row>
    <row r="154" spans="1:34" x14ac:dyDescent="0.25">
      <c r="A154" s="11"/>
      <c r="B154" s="12" t="str">
        <f>+IFERROR(VLOOKUP(A154,[1]Directorio!$B$1:$Y$1001,2,FALSE),"")</f>
        <v/>
      </c>
      <c r="C154" s="13" t="str">
        <f>+IFERROR(VLOOKUP(A154,[1]Directorio!$B$1:$Y$1001,3,FALSE),"")</f>
        <v/>
      </c>
      <c r="D154" s="12" t="str">
        <f>+IFERROR(VLOOKUP(A154,[1]Directorio!$B$1:$Y$1001,4,FALSE),"")</f>
        <v/>
      </c>
      <c r="E154" s="12" t="str">
        <f>+IFERROR(VLOOKUP(A154,[1]Directorio!$B$1:$Y$1001,5,FALSE),"")</f>
        <v/>
      </c>
      <c r="F154" s="12" t="str">
        <f>+IFERROR(VLOOKUP(A154,[1]Directorio!$B$1:$Y$1001,6,FALSE),"")</f>
        <v/>
      </c>
      <c r="G154" s="12" t="str">
        <f>+IFERROR(VLOOKUP(A154,[1]Directorio!$B$1:$Y$1001,7,FALSE),"")</f>
        <v/>
      </c>
      <c r="H154" s="12" t="str">
        <f>+IFERROR(VLOOKUP(A154,[1]Directorio!$B$1:$Y$1001,8,FALSE),"")</f>
        <v/>
      </c>
      <c r="I154" s="12" t="str">
        <f>+IFERROR(VLOOKUP(A154,[1]Directorio!$B$1:$Y$1001,9,FALSE),"")</f>
        <v/>
      </c>
      <c r="J154" s="12" t="str">
        <f>+IFERROR(VLOOKUP(A154,[1]Directorio!$B$1:$Y$1001,10,FALSE),"")</f>
        <v/>
      </c>
      <c r="K154" s="12" t="str">
        <f>+IFERROR(VLOOKUP(A154,[1]Directorio!$B$1:$Y$1001,11,FALSE),"")</f>
        <v/>
      </c>
      <c r="L154" s="14" t="str">
        <f>+IFERROR(VLOOKUP(A154,[1]Directorio!$B$1:$Y$1001,12,FALSE),"")</f>
        <v/>
      </c>
      <c r="M154" s="12" t="str">
        <f>+IFERROR(VLOOKUP(A154,[1]Directorio!$B$1:$Y$1001,13,FALSE),"")</f>
        <v/>
      </c>
      <c r="N154" s="12" t="str">
        <f>+IFERROR(VLOOKUP(A154,[1]Directorio!$B$1:$Y$1001,14,FALSE),"")</f>
        <v/>
      </c>
      <c r="O154" s="12" t="str">
        <f>+IFERROR(VLOOKUP(A154,[1]Directorio!$B$1:$Y$1001,15,FALSE),"")</f>
        <v/>
      </c>
      <c r="P154" s="12" t="str">
        <f>+IFERROR(VLOOKUP(A154,[1]Directorio!$B$1:$Y$1001,16,FALSE),"")</f>
        <v/>
      </c>
      <c r="Q154" s="12" t="str">
        <f>+IFERROR(VLOOKUP(A154,[1]Directorio!$B$1:$Y$1001,17,FALSE),"")</f>
        <v/>
      </c>
      <c r="R154" s="12" t="str">
        <f>+IFERROR(VLOOKUP(A154,[1]Directorio!$B$1:$Y$1001,18,FALSE),"")</f>
        <v/>
      </c>
      <c r="S154" s="12" t="str">
        <f>+IFERROR(VLOOKUP(A154,[1]Directorio!$B$1:$Y$1001,19,FALSE),"")</f>
        <v/>
      </c>
      <c r="T154" s="12" t="str">
        <f>+IFERROR(VLOOKUP(A154,[1]Directorio!$B$1:$Y$1001,20,FALSE),"")</f>
        <v/>
      </c>
      <c r="U154" s="15" t="str">
        <f>+IFERROR(VLOOKUP(A154,[1]Directorio!$B$1:$Y$1001,21,FALSE),"")</f>
        <v/>
      </c>
      <c r="V154" s="15" t="str">
        <f>+IFERROR(VLOOKUP(A154,[1]Directorio!$B$1:$Y$1001,22,FALSE),"")</f>
        <v/>
      </c>
      <c r="W154" s="16" t="str">
        <f>+IFERROR(VLOOKUP(A154,[1]Directorio!$B$1:$Y$1001,23,FALSE),"")</f>
        <v/>
      </c>
      <c r="X154" s="15" t="str">
        <f>+IFERROR(VLOOKUP(A154,[1]Directorio!$B$1:$Y$1001,24,FALSE),"")</f>
        <v/>
      </c>
      <c r="Y154" s="10"/>
      <c r="Z154" s="10"/>
      <c r="AA154" s="17"/>
      <c r="AB154" s="18"/>
      <c r="AC154" s="10"/>
      <c r="AD154" s="18"/>
      <c r="AE154" s="10"/>
      <c r="AF154" s="18"/>
      <c r="AG154" s="18"/>
      <c r="AH154" s="19"/>
    </row>
    <row r="155" spans="1:34" x14ac:dyDescent="0.25">
      <c r="A155" s="11"/>
      <c r="B155" s="12" t="str">
        <f>+IFERROR(VLOOKUP(A155,[1]Directorio!$B$1:$Y$1001,2,FALSE),"")</f>
        <v/>
      </c>
      <c r="C155" s="13" t="str">
        <f>+IFERROR(VLOOKUP(A155,[1]Directorio!$B$1:$Y$1001,3,FALSE),"")</f>
        <v/>
      </c>
      <c r="D155" s="12" t="str">
        <f>+IFERROR(VLOOKUP(A155,[1]Directorio!$B$1:$Y$1001,4,FALSE),"")</f>
        <v/>
      </c>
      <c r="E155" s="12" t="str">
        <f>+IFERROR(VLOOKUP(A155,[1]Directorio!$B$1:$Y$1001,5,FALSE),"")</f>
        <v/>
      </c>
      <c r="F155" s="12" t="str">
        <f>+IFERROR(VLOOKUP(A155,[1]Directorio!$B$1:$Y$1001,6,FALSE),"")</f>
        <v/>
      </c>
      <c r="G155" s="12" t="str">
        <f>+IFERROR(VLOOKUP(A155,[1]Directorio!$B$1:$Y$1001,7,FALSE),"")</f>
        <v/>
      </c>
      <c r="H155" s="12" t="str">
        <f>+IFERROR(VLOOKUP(A155,[1]Directorio!$B$1:$Y$1001,8,FALSE),"")</f>
        <v/>
      </c>
      <c r="I155" s="12" t="str">
        <f>+IFERROR(VLOOKUP(A155,[1]Directorio!$B$1:$Y$1001,9,FALSE),"")</f>
        <v/>
      </c>
      <c r="J155" s="12" t="str">
        <f>+IFERROR(VLOOKUP(A155,[1]Directorio!$B$1:$Y$1001,10,FALSE),"")</f>
        <v/>
      </c>
      <c r="K155" s="12" t="str">
        <f>+IFERROR(VLOOKUP(A155,[1]Directorio!$B$1:$Y$1001,11,FALSE),"")</f>
        <v/>
      </c>
      <c r="L155" s="14" t="str">
        <f>+IFERROR(VLOOKUP(A155,[1]Directorio!$B$1:$Y$1001,12,FALSE),"")</f>
        <v/>
      </c>
      <c r="M155" s="12" t="str">
        <f>+IFERROR(VLOOKUP(A155,[1]Directorio!$B$1:$Y$1001,13,FALSE),"")</f>
        <v/>
      </c>
      <c r="N155" s="12" t="str">
        <f>+IFERROR(VLOOKUP(A155,[1]Directorio!$B$1:$Y$1001,14,FALSE),"")</f>
        <v/>
      </c>
      <c r="O155" s="12" t="str">
        <f>+IFERROR(VLOOKUP(A155,[1]Directorio!$B$1:$Y$1001,15,FALSE),"")</f>
        <v/>
      </c>
      <c r="P155" s="12" t="str">
        <f>+IFERROR(VLOOKUP(A155,[1]Directorio!$B$1:$Y$1001,16,FALSE),"")</f>
        <v/>
      </c>
      <c r="Q155" s="12" t="str">
        <f>+IFERROR(VLOOKUP(A155,[1]Directorio!$B$1:$Y$1001,17,FALSE),"")</f>
        <v/>
      </c>
      <c r="R155" s="12" t="str">
        <f>+IFERROR(VLOOKUP(A155,[1]Directorio!$B$1:$Y$1001,18,FALSE),"")</f>
        <v/>
      </c>
      <c r="S155" s="12" t="str">
        <f>+IFERROR(VLOOKUP(A155,[1]Directorio!$B$1:$Y$1001,19,FALSE),"")</f>
        <v/>
      </c>
      <c r="T155" s="12" t="str">
        <f>+IFERROR(VLOOKUP(A155,[1]Directorio!$B$1:$Y$1001,20,FALSE),"")</f>
        <v/>
      </c>
      <c r="U155" s="15" t="str">
        <f>+IFERROR(VLOOKUP(A155,[1]Directorio!$B$1:$Y$1001,21,FALSE),"")</f>
        <v/>
      </c>
      <c r="V155" s="15" t="str">
        <f>+IFERROR(VLOOKUP(A155,[1]Directorio!$B$1:$Y$1001,22,FALSE),"")</f>
        <v/>
      </c>
      <c r="W155" s="16" t="str">
        <f>+IFERROR(VLOOKUP(A155,[1]Directorio!$B$1:$Y$1001,23,FALSE),"")</f>
        <v/>
      </c>
      <c r="X155" s="15" t="str">
        <f>+IFERROR(VLOOKUP(A155,[1]Directorio!$B$1:$Y$1001,24,FALSE),"")</f>
        <v/>
      </c>
      <c r="Y155" s="10"/>
      <c r="Z155" s="10"/>
      <c r="AA155" s="17"/>
      <c r="AB155" s="18"/>
      <c r="AC155" s="10"/>
      <c r="AD155" s="18"/>
      <c r="AE155" s="10"/>
      <c r="AF155" s="18"/>
      <c r="AG155" s="18"/>
      <c r="AH155" s="19"/>
    </row>
    <row r="156" spans="1:34" x14ac:dyDescent="0.25">
      <c r="A156" s="11"/>
      <c r="B156" s="12" t="str">
        <f>+IFERROR(VLOOKUP(A156,[1]Directorio!$B$1:$Y$1001,2,FALSE),"")</f>
        <v/>
      </c>
      <c r="C156" s="13" t="str">
        <f>+IFERROR(VLOOKUP(A156,[1]Directorio!$B$1:$Y$1001,3,FALSE),"")</f>
        <v/>
      </c>
      <c r="D156" s="12" t="str">
        <f>+IFERROR(VLOOKUP(A156,[1]Directorio!$B$1:$Y$1001,4,FALSE),"")</f>
        <v/>
      </c>
      <c r="E156" s="12" t="str">
        <f>+IFERROR(VLOOKUP(A156,[1]Directorio!$B$1:$Y$1001,5,FALSE),"")</f>
        <v/>
      </c>
      <c r="F156" s="12" t="str">
        <f>+IFERROR(VLOOKUP(A156,[1]Directorio!$B$1:$Y$1001,6,FALSE),"")</f>
        <v/>
      </c>
      <c r="G156" s="12" t="str">
        <f>+IFERROR(VLOOKUP(A156,[1]Directorio!$B$1:$Y$1001,7,FALSE),"")</f>
        <v/>
      </c>
      <c r="H156" s="12" t="str">
        <f>+IFERROR(VLOOKUP(A156,[1]Directorio!$B$1:$Y$1001,8,FALSE),"")</f>
        <v/>
      </c>
      <c r="I156" s="12" t="str">
        <f>+IFERROR(VLOOKUP(A156,[1]Directorio!$B$1:$Y$1001,9,FALSE),"")</f>
        <v/>
      </c>
      <c r="J156" s="12" t="str">
        <f>+IFERROR(VLOOKUP(A156,[1]Directorio!$B$1:$Y$1001,10,FALSE),"")</f>
        <v/>
      </c>
      <c r="K156" s="12" t="str">
        <f>+IFERROR(VLOOKUP(A156,[1]Directorio!$B$1:$Y$1001,11,FALSE),"")</f>
        <v/>
      </c>
      <c r="L156" s="14" t="str">
        <f>+IFERROR(VLOOKUP(A156,[1]Directorio!$B$1:$Y$1001,12,FALSE),"")</f>
        <v/>
      </c>
      <c r="M156" s="12" t="str">
        <f>+IFERROR(VLOOKUP(A156,[1]Directorio!$B$1:$Y$1001,13,FALSE),"")</f>
        <v/>
      </c>
      <c r="N156" s="12" t="str">
        <f>+IFERROR(VLOOKUP(A156,[1]Directorio!$B$1:$Y$1001,14,FALSE),"")</f>
        <v/>
      </c>
      <c r="O156" s="12" t="str">
        <f>+IFERROR(VLOOKUP(A156,[1]Directorio!$B$1:$Y$1001,15,FALSE),"")</f>
        <v/>
      </c>
      <c r="P156" s="12" t="str">
        <f>+IFERROR(VLOOKUP(A156,[1]Directorio!$B$1:$Y$1001,16,FALSE),"")</f>
        <v/>
      </c>
      <c r="Q156" s="12" t="str">
        <f>+IFERROR(VLOOKUP(A156,[1]Directorio!$B$1:$Y$1001,17,FALSE),"")</f>
        <v/>
      </c>
      <c r="R156" s="12" t="str">
        <f>+IFERROR(VLOOKUP(A156,[1]Directorio!$B$1:$Y$1001,18,FALSE),"")</f>
        <v/>
      </c>
      <c r="S156" s="12" t="str">
        <f>+IFERROR(VLOOKUP(A156,[1]Directorio!$B$1:$Y$1001,19,FALSE),"")</f>
        <v/>
      </c>
      <c r="T156" s="12" t="str">
        <f>+IFERROR(VLOOKUP(A156,[1]Directorio!$B$1:$Y$1001,20,FALSE),"")</f>
        <v/>
      </c>
      <c r="U156" s="15" t="str">
        <f>+IFERROR(VLOOKUP(A156,[1]Directorio!$B$1:$Y$1001,21,FALSE),"")</f>
        <v/>
      </c>
      <c r="V156" s="15" t="str">
        <f>+IFERROR(VLOOKUP(A156,[1]Directorio!$B$1:$Y$1001,22,FALSE),"")</f>
        <v/>
      </c>
      <c r="W156" s="16" t="str">
        <f>+IFERROR(VLOOKUP(A156,[1]Directorio!$B$1:$Y$1001,23,FALSE),"")</f>
        <v/>
      </c>
      <c r="X156" s="15" t="str">
        <f>+IFERROR(VLOOKUP(A156,[1]Directorio!$B$1:$Y$1001,24,FALSE),"")</f>
        <v/>
      </c>
      <c r="Y156" s="10"/>
      <c r="Z156" s="10"/>
      <c r="AA156" s="17"/>
      <c r="AB156" s="18"/>
      <c r="AC156" s="10"/>
      <c r="AD156" s="18"/>
      <c r="AE156" s="10"/>
      <c r="AF156" s="18"/>
      <c r="AG156" s="18"/>
      <c r="AH156" s="19"/>
    </row>
    <row r="157" spans="1:34" x14ac:dyDescent="0.25">
      <c r="A157" s="11"/>
      <c r="B157" s="12" t="str">
        <f>+IFERROR(VLOOKUP(A157,[1]Directorio!$B$1:$Y$1001,2,FALSE),"")</f>
        <v/>
      </c>
      <c r="C157" s="13" t="str">
        <f>+IFERROR(VLOOKUP(A157,[1]Directorio!$B$1:$Y$1001,3,FALSE),"")</f>
        <v/>
      </c>
      <c r="D157" s="12" t="str">
        <f>+IFERROR(VLOOKUP(A157,[1]Directorio!$B$1:$Y$1001,4,FALSE),"")</f>
        <v/>
      </c>
      <c r="E157" s="12" t="str">
        <f>+IFERROR(VLOOKUP(A157,[1]Directorio!$B$1:$Y$1001,5,FALSE),"")</f>
        <v/>
      </c>
      <c r="F157" s="12" t="str">
        <f>+IFERROR(VLOOKUP(A157,[1]Directorio!$B$1:$Y$1001,6,FALSE),"")</f>
        <v/>
      </c>
      <c r="G157" s="12" t="str">
        <f>+IFERROR(VLOOKUP(A157,[1]Directorio!$B$1:$Y$1001,7,FALSE),"")</f>
        <v/>
      </c>
      <c r="H157" s="12" t="str">
        <f>+IFERROR(VLOOKUP(A157,[1]Directorio!$B$1:$Y$1001,8,FALSE),"")</f>
        <v/>
      </c>
      <c r="I157" s="12" t="str">
        <f>+IFERROR(VLOOKUP(A157,[1]Directorio!$B$1:$Y$1001,9,FALSE),"")</f>
        <v/>
      </c>
      <c r="J157" s="12" t="str">
        <f>+IFERROR(VLOOKUP(A157,[1]Directorio!$B$1:$Y$1001,10,FALSE),"")</f>
        <v/>
      </c>
      <c r="K157" s="12" t="str">
        <f>+IFERROR(VLOOKUP(A157,[1]Directorio!$B$1:$Y$1001,11,FALSE),"")</f>
        <v/>
      </c>
      <c r="L157" s="14" t="str">
        <f>+IFERROR(VLOOKUP(A157,[1]Directorio!$B$1:$Y$1001,12,FALSE),"")</f>
        <v/>
      </c>
      <c r="M157" s="12" t="str">
        <f>+IFERROR(VLOOKUP(A157,[1]Directorio!$B$1:$Y$1001,13,FALSE),"")</f>
        <v/>
      </c>
      <c r="N157" s="12" t="str">
        <f>+IFERROR(VLOOKUP(A157,[1]Directorio!$B$1:$Y$1001,14,FALSE),"")</f>
        <v/>
      </c>
      <c r="O157" s="12" t="str">
        <f>+IFERROR(VLOOKUP(A157,[1]Directorio!$B$1:$Y$1001,15,FALSE),"")</f>
        <v/>
      </c>
      <c r="P157" s="12" t="str">
        <f>+IFERROR(VLOOKUP(A157,[1]Directorio!$B$1:$Y$1001,16,FALSE),"")</f>
        <v/>
      </c>
      <c r="Q157" s="12" t="str">
        <f>+IFERROR(VLOOKUP(A157,[1]Directorio!$B$1:$Y$1001,17,FALSE),"")</f>
        <v/>
      </c>
      <c r="R157" s="12" t="str">
        <f>+IFERROR(VLOOKUP(A157,[1]Directorio!$B$1:$Y$1001,18,FALSE),"")</f>
        <v/>
      </c>
      <c r="S157" s="12" t="str">
        <f>+IFERROR(VLOOKUP(A157,[1]Directorio!$B$1:$Y$1001,19,FALSE),"")</f>
        <v/>
      </c>
      <c r="T157" s="12" t="str">
        <f>+IFERROR(VLOOKUP(A157,[1]Directorio!$B$1:$Y$1001,20,FALSE),"")</f>
        <v/>
      </c>
      <c r="U157" s="15" t="str">
        <f>+IFERROR(VLOOKUP(A157,[1]Directorio!$B$1:$Y$1001,21,FALSE),"")</f>
        <v/>
      </c>
      <c r="V157" s="15" t="str">
        <f>+IFERROR(VLOOKUP(A157,[1]Directorio!$B$1:$Y$1001,22,FALSE),"")</f>
        <v/>
      </c>
      <c r="W157" s="16" t="str">
        <f>+IFERROR(VLOOKUP(A157,[1]Directorio!$B$1:$Y$1001,23,FALSE),"")</f>
        <v/>
      </c>
      <c r="X157" s="15" t="str">
        <f>+IFERROR(VLOOKUP(A157,[1]Directorio!$B$1:$Y$1001,24,FALSE),"")</f>
        <v/>
      </c>
      <c r="Y157" s="10"/>
      <c r="Z157" s="10"/>
      <c r="AA157" s="17"/>
      <c r="AB157" s="18"/>
      <c r="AC157" s="10"/>
      <c r="AD157" s="18"/>
      <c r="AE157" s="10"/>
      <c r="AF157" s="18"/>
      <c r="AG157" s="18"/>
      <c r="AH157" s="19"/>
    </row>
    <row r="158" spans="1:34" x14ac:dyDescent="0.25">
      <c r="A158" s="11"/>
      <c r="B158" s="12" t="str">
        <f>+IFERROR(VLOOKUP(A158,[1]Directorio!$B$1:$Y$1001,2,FALSE),"")</f>
        <v/>
      </c>
      <c r="C158" s="13" t="str">
        <f>+IFERROR(VLOOKUP(A158,[1]Directorio!$B$1:$Y$1001,3,FALSE),"")</f>
        <v/>
      </c>
      <c r="D158" s="12" t="str">
        <f>+IFERROR(VLOOKUP(A158,[1]Directorio!$B$1:$Y$1001,4,FALSE),"")</f>
        <v/>
      </c>
      <c r="E158" s="12" t="str">
        <f>+IFERROR(VLOOKUP(A158,[1]Directorio!$B$1:$Y$1001,5,FALSE),"")</f>
        <v/>
      </c>
      <c r="F158" s="12" t="str">
        <f>+IFERROR(VLOOKUP(A158,[1]Directorio!$B$1:$Y$1001,6,FALSE),"")</f>
        <v/>
      </c>
      <c r="G158" s="12" t="str">
        <f>+IFERROR(VLOOKUP(A158,[1]Directorio!$B$1:$Y$1001,7,FALSE),"")</f>
        <v/>
      </c>
      <c r="H158" s="12" t="str">
        <f>+IFERROR(VLOOKUP(A158,[1]Directorio!$B$1:$Y$1001,8,FALSE),"")</f>
        <v/>
      </c>
      <c r="I158" s="12" t="str">
        <f>+IFERROR(VLOOKUP(A158,[1]Directorio!$B$1:$Y$1001,9,FALSE),"")</f>
        <v/>
      </c>
      <c r="J158" s="12" t="str">
        <f>+IFERROR(VLOOKUP(A158,[1]Directorio!$B$1:$Y$1001,10,FALSE),"")</f>
        <v/>
      </c>
      <c r="K158" s="12" t="str">
        <f>+IFERROR(VLOOKUP(A158,[1]Directorio!$B$1:$Y$1001,11,FALSE),"")</f>
        <v/>
      </c>
      <c r="L158" s="14" t="str">
        <f>+IFERROR(VLOOKUP(A158,[1]Directorio!$B$1:$Y$1001,12,FALSE),"")</f>
        <v/>
      </c>
      <c r="M158" s="12" t="str">
        <f>+IFERROR(VLOOKUP(A158,[1]Directorio!$B$1:$Y$1001,13,FALSE),"")</f>
        <v/>
      </c>
      <c r="N158" s="12" t="str">
        <f>+IFERROR(VLOOKUP(A158,[1]Directorio!$B$1:$Y$1001,14,FALSE),"")</f>
        <v/>
      </c>
      <c r="O158" s="12" t="str">
        <f>+IFERROR(VLOOKUP(A158,[1]Directorio!$B$1:$Y$1001,15,FALSE),"")</f>
        <v/>
      </c>
      <c r="P158" s="12" t="str">
        <f>+IFERROR(VLOOKUP(A158,[1]Directorio!$B$1:$Y$1001,16,FALSE),"")</f>
        <v/>
      </c>
      <c r="Q158" s="12" t="str">
        <f>+IFERROR(VLOOKUP(A158,[1]Directorio!$B$1:$Y$1001,17,FALSE),"")</f>
        <v/>
      </c>
      <c r="R158" s="12" t="str">
        <f>+IFERROR(VLOOKUP(A158,[1]Directorio!$B$1:$Y$1001,18,FALSE),"")</f>
        <v/>
      </c>
      <c r="S158" s="12" t="str">
        <f>+IFERROR(VLOOKUP(A158,[1]Directorio!$B$1:$Y$1001,19,FALSE),"")</f>
        <v/>
      </c>
      <c r="T158" s="12" t="str">
        <f>+IFERROR(VLOOKUP(A158,[1]Directorio!$B$1:$Y$1001,20,FALSE),"")</f>
        <v/>
      </c>
      <c r="U158" s="15" t="str">
        <f>+IFERROR(VLOOKUP(A158,[1]Directorio!$B$1:$Y$1001,21,FALSE),"")</f>
        <v/>
      </c>
      <c r="V158" s="15" t="str">
        <f>+IFERROR(VLOOKUP(A158,[1]Directorio!$B$1:$Y$1001,22,FALSE),"")</f>
        <v/>
      </c>
      <c r="W158" s="16" t="str">
        <f>+IFERROR(VLOOKUP(A158,[1]Directorio!$B$1:$Y$1001,23,FALSE),"")</f>
        <v/>
      </c>
      <c r="X158" s="15" t="str">
        <f>+IFERROR(VLOOKUP(A158,[1]Directorio!$B$1:$Y$1001,24,FALSE),"")</f>
        <v/>
      </c>
      <c r="Y158" s="10"/>
      <c r="Z158" s="10"/>
      <c r="AA158" s="17"/>
      <c r="AB158" s="18"/>
      <c r="AC158" s="10"/>
      <c r="AD158" s="18"/>
      <c r="AE158" s="10"/>
      <c r="AF158" s="18"/>
      <c r="AG158" s="18"/>
      <c r="AH158" s="19"/>
    </row>
    <row r="159" spans="1:34" x14ac:dyDescent="0.25">
      <c r="A159" s="11"/>
      <c r="B159" s="12" t="str">
        <f>+IFERROR(VLOOKUP(A159,[1]Directorio!$B$1:$Y$1001,2,FALSE),"")</f>
        <v/>
      </c>
      <c r="C159" s="13" t="str">
        <f>+IFERROR(VLOOKUP(A159,[1]Directorio!$B$1:$Y$1001,3,FALSE),"")</f>
        <v/>
      </c>
      <c r="D159" s="12" t="str">
        <f>+IFERROR(VLOOKUP(A159,[1]Directorio!$B$1:$Y$1001,4,FALSE),"")</f>
        <v/>
      </c>
      <c r="E159" s="12" t="str">
        <f>+IFERROR(VLOOKUP(A159,[1]Directorio!$B$1:$Y$1001,5,FALSE),"")</f>
        <v/>
      </c>
      <c r="F159" s="12" t="str">
        <f>+IFERROR(VLOOKUP(A159,[1]Directorio!$B$1:$Y$1001,6,FALSE),"")</f>
        <v/>
      </c>
      <c r="G159" s="12" t="str">
        <f>+IFERROR(VLOOKUP(A159,[1]Directorio!$B$1:$Y$1001,7,FALSE),"")</f>
        <v/>
      </c>
      <c r="H159" s="12" t="str">
        <f>+IFERROR(VLOOKUP(A159,[1]Directorio!$B$1:$Y$1001,8,FALSE),"")</f>
        <v/>
      </c>
      <c r="I159" s="12" t="str">
        <f>+IFERROR(VLOOKUP(A159,[1]Directorio!$B$1:$Y$1001,9,FALSE),"")</f>
        <v/>
      </c>
      <c r="J159" s="12" t="str">
        <f>+IFERROR(VLOOKUP(A159,[1]Directorio!$B$1:$Y$1001,10,FALSE),"")</f>
        <v/>
      </c>
      <c r="K159" s="12" t="str">
        <f>+IFERROR(VLOOKUP(A159,[1]Directorio!$B$1:$Y$1001,11,FALSE),"")</f>
        <v/>
      </c>
      <c r="L159" s="14" t="str">
        <f>+IFERROR(VLOOKUP(A159,[1]Directorio!$B$1:$Y$1001,12,FALSE),"")</f>
        <v/>
      </c>
      <c r="M159" s="12" t="str">
        <f>+IFERROR(VLOOKUP(A159,[1]Directorio!$B$1:$Y$1001,13,FALSE),"")</f>
        <v/>
      </c>
      <c r="N159" s="12" t="str">
        <f>+IFERROR(VLOOKUP(A159,[1]Directorio!$B$1:$Y$1001,14,FALSE),"")</f>
        <v/>
      </c>
      <c r="O159" s="12" t="str">
        <f>+IFERROR(VLOOKUP(A159,[1]Directorio!$B$1:$Y$1001,15,FALSE),"")</f>
        <v/>
      </c>
      <c r="P159" s="12" t="str">
        <f>+IFERROR(VLOOKUP(A159,[1]Directorio!$B$1:$Y$1001,16,FALSE),"")</f>
        <v/>
      </c>
      <c r="Q159" s="12" t="str">
        <f>+IFERROR(VLOOKUP(A159,[1]Directorio!$B$1:$Y$1001,17,FALSE),"")</f>
        <v/>
      </c>
      <c r="R159" s="12" t="str">
        <f>+IFERROR(VLOOKUP(A159,[1]Directorio!$B$1:$Y$1001,18,FALSE),"")</f>
        <v/>
      </c>
      <c r="S159" s="12" t="str">
        <f>+IFERROR(VLOOKUP(A159,[1]Directorio!$B$1:$Y$1001,19,FALSE),"")</f>
        <v/>
      </c>
      <c r="T159" s="12" t="str">
        <f>+IFERROR(VLOOKUP(A159,[1]Directorio!$B$1:$Y$1001,20,FALSE),"")</f>
        <v/>
      </c>
      <c r="U159" s="15" t="str">
        <f>+IFERROR(VLOOKUP(A159,[1]Directorio!$B$1:$Y$1001,21,FALSE),"")</f>
        <v/>
      </c>
      <c r="V159" s="15" t="str">
        <f>+IFERROR(VLOOKUP(A159,[1]Directorio!$B$1:$Y$1001,22,FALSE),"")</f>
        <v/>
      </c>
      <c r="W159" s="16" t="str">
        <f>+IFERROR(VLOOKUP(A159,[1]Directorio!$B$1:$Y$1001,23,FALSE),"")</f>
        <v/>
      </c>
      <c r="X159" s="15" t="str">
        <f>+IFERROR(VLOOKUP(A159,[1]Directorio!$B$1:$Y$1001,24,FALSE),"")</f>
        <v/>
      </c>
      <c r="Y159" s="10"/>
      <c r="Z159" s="10"/>
      <c r="AA159" s="17"/>
      <c r="AB159" s="18"/>
      <c r="AC159" s="10"/>
      <c r="AD159" s="18"/>
      <c r="AE159" s="10"/>
      <c r="AF159" s="18"/>
      <c r="AG159" s="18"/>
      <c r="AH159" s="19"/>
    </row>
    <row r="160" spans="1:34" x14ac:dyDescent="0.25">
      <c r="A160" s="11"/>
      <c r="B160" s="12" t="str">
        <f>+IFERROR(VLOOKUP(A160,[1]Directorio!$B$1:$Y$1001,2,FALSE),"")</f>
        <v/>
      </c>
      <c r="C160" s="13" t="str">
        <f>+IFERROR(VLOOKUP(A160,[1]Directorio!$B$1:$Y$1001,3,FALSE),"")</f>
        <v/>
      </c>
      <c r="D160" s="12" t="str">
        <f>+IFERROR(VLOOKUP(A160,[1]Directorio!$B$1:$Y$1001,4,FALSE),"")</f>
        <v/>
      </c>
      <c r="E160" s="12" t="str">
        <f>+IFERROR(VLOOKUP(A160,[1]Directorio!$B$1:$Y$1001,5,FALSE),"")</f>
        <v/>
      </c>
      <c r="F160" s="12" t="str">
        <f>+IFERROR(VLOOKUP(A160,[1]Directorio!$B$1:$Y$1001,6,FALSE),"")</f>
        <v/>
      </c>
      <c r="G160" s="12" t="str">
        <f>+IFERROR(VLOOKUP(A160,[1]Directorio!$B$1:$Y$1001,7,FALSE),"")</f>
        <v/>
      </c>
      <c r="H160" s="12" t="str">
        <f>+IFERROR(VLOOKUP(A160,[1]Directorio!$B$1:$Y$1001,8,FALSE),"")</f>
        <v/>
      </c>
      <c r="I160" s="12" t="str">
        <f>+IFERROR(VLOOKUP(A160,[1]Directorio!$B$1:$Y$1001,9,FALSE),"")</f>
        <v/>
      </c>
      <c r="J160" s="12" t="str">
        <f>+IFERROR(VLOOKUP(A160,[1]Directorio!$B$1:$Y$1001,10,FALSE),"")</f>
        <v/>
      </c>
      <c r="K160" s="12" t="str">
        <f>+IFERROR(VLOOKUP(A160,[1]Directorio!$B$1:$Y$1001,11,FALSE),"")</f>
        <v/>
      </c>
      <c r="L160" s="14" t="str">
        <f>+IFERROR(VLOOKUP(A160,[1]Directorio!$B$1:$Y$1001,12,FALSE),"")</f>
        <v/>
      </c>
      <c r="M160" s="12" t="str">
        <f>+IFERROR(VLOOKUP(A160,[1]Directorio!$B$1:$Y$1001,13,FALSE),"")</f>
        <v/>
      </c>
      <c r="N160" s="12" t="str">
        <f>+IFERROR(VLOOKUP(A160,[1]Directorio!$B$1:$Y$1001,14,FALSE),"")</f>
        <v/>
      </c>
      <c r="O160" s="12" t="str">
        <f>+IFERROR(VLOOKUP(A160,[1]Directorio!$B$1:$Y$1001,15,FALSE),"")</f>
        <v/>
      </c>
      <c r="P160" s="12" t="str">
        <f>+IFERROR(VLOOKUP(A160,[1]Directorio!$B$1:$Y$1001,16,FALSE),"")</f>
        <v/>
      </c>
      <c r="Q160" s="12" t="str">
        <f>+IFERROR(VLOOKUP(A160,[1]Directorio!$B$1:$Y$1001,17,FALSE),"")</f>
        <v/>
      </c>
      <c r="R160" s="12" t="str">
        <f>+IFERROR(VLOOKUP(A160,[1]Directorio!$B$1:$Y$1001,18,FALSE),"")</f>
        <v/>
      </c>
      <c r="S160" s="12" t="str">
        <f>+IFERROR(VLOOKUP(A160,[1]Directorio!$B$1:$Y$1001,19,FALSE),"")</f>
        <v/>
      </c>
      <c r="T160" s="12" t="str">
        <f>+IFERROR(VLOOKUP(A160,[1]Directorio!$B$1:$Y$1001,20,FALSE),"")</f>
        <v/>
      </c>
      <c r="U160" s="15" t="str">
        <f>+IFERROR(VLOOKUP(A160,[1]Directorio!$B$1:$Y$1001,21,FALSE),"")</f>
        <v/>
      </c>
      <c r="V160" s="15" t="str">
        <f>+IFERROR(VLOOKUP(A160,[1]Directorio!$B$1:$Y$1001,22,FALSE),"")</f>
        <v/>
      </c>
      <c r="W160" s="16" t="str">
        <f>+IFERROR(VLOOKUP(A160,[1]Directorio!$B$1:$Y$1001,23,FALSE),"")</f>
        <v/>
      </c>
      <c r="X160" s="15" t="str">
        <f>+IFERROR(VLOOKUP(A160,[1]Directorio!$B$1:$Y$1001,24,FALSE),"")</f>
        <v/>
      </c>
      <c r="Y160" s="10"/>
      <c r="Z160" s="10"/>
      <c r="AA160" s="17"/>
      <c r="AB160" s="18"/>
      <c r="AC160" s="10"/>
      <c r="AD160" s="18"/>
      <c r="AE160" s="10"/>
      <c r="AF160" s="18"/>
      <c r="AG160" s="18"/>
      <c r="AH160" s="19"/>
    </row>
    <row r="161" spans="1:34" x14ac:dyDescent="0.25">
      <c r="A161" s="11"/>
      <c r="B161" s="12" t="str">
        <f>+IFERROR(VLOOKUP(A161,[1]Directorio!$B$1:$Y$1001,2,FALSE),"")</f>
        <v/>
      </c>
      <c r="C161" s="13" t="str">
        <f>+IFERROR(VLOOKUP(A161,[1]Directorio!$B$1:$Y$1001,3,FALSE),"")</f>
        <v/>
      </c>
      <c r="D161" s="12" t="str">
        <f>+IFERROR(VLOOKUP(A161,[1]Directorio!$B$1:$Y$1001,4,FALSE),"")</f>
        <v/>
      </c>
      <c r="E161" s="12" t="str">
        <f>+IFERROR(VLOOKUP(A161,[1]Directorio!$B$1:$Y$1001,5,FALSE),"")</f>
        <v/>
      </c>
      <c r="F161" s="12" t="str">
        <f>+IFERROR(VLOOKUP(A161,[1]Directorio!$B$1:$Y$1001,6,FALSE),"")</f>
        <v/>
      </c>
      <c r="G161" s="12" t="str">
        <f>+IFERROR(VLOOKUP(A161,[1]Directorio!$B$1:$Y$1001,7,FALSE),"")</f>
        <v/>
      </c>
      <c r="H161" s="12" t="str">
        <f>+IFERROR(VLOOKUP(A161,[1]Directorio!$B$1:$Y$1001,8,FALSE),"")</f>
        <v/>
      </c>
      <c r="I161" s="12" t="str">
        <f>+IFERROR(VLOOKUP(A161,[1]Directorio!$B$1:$Y$1001,9,FALSE),"")</f>
        <v/>
      </c>
      <c r="J161" s="12" t="str">
        <f>+IFERROR(VLOOKUP(A161,[1]Directorio!$B$1:$Y$1001,10,FALSE),"")</f>
        <v/>
      </c>
      <c r="K161" s="12" t="str">
        <f>+IFERROR(VLOOKUP(A161,[1]Directorio!$B$1:$Y$1001,11,FALSE),"")</f>
        <v/>
      </c>
      <c r="L161" s="14" t="str">
        <f>+IFERROR(VLOOKUP(A161,[1]Directorio!$B$1:$Y$1001,12,FALSE),"")</f>
        <v/>
      </c>
      <c r="M161" s="12" t="str">
        <f>+IFERROR(VLOOKUP(A161,[1]Directorio!$B$1:$Y$1001,13,FALSE),"")</f>
        <v/>
      </c>
      <c r="N161" s="12" t="str">
        <f>+IFERROR(VLOOKUP(A161,[1]Directorio!$B$1:$Y$1001,14,FALSE),"")</f>
        <v/>
      </c>
      <c r="O161" s="12" t="str">
        <f>+IFERROR(VLOOKUP(A161,[1]Directorio!$B$1:$Y$1001,15,FALSE),"")</f>
        <v/>
      </c>
      <c r="P161" s="12" t="str">
        <f>+IFERROR(VLOOKUP(A161,[1]Directorio!$B$1:$Y$1001,16,FALSE),"")</f>
        <v/>
      </c>
      <c r="Q161" s="12" t="str">
        <f>+IFERROR(VLOOKUP(A161,[1]Directorio!$B$1:$Y$1001,17,FALSE),"")</f>
        <v/>
      </c>
      <c r="R161" s="12" t="str">
        <f>+IFERROR(VLOOKUP(A161,[1]Directorio!$B$1:$Y$1001,18,FALSE),"")</f>
        <v/>
      </c>
      <c r="S161" s="12" t="str">
        <f>+IFERROR(VLOOKUP(A161,[1]Directorio!$B$1:$Y$1001,19,FALSE),"")</f>
        <v/>
      </c>
      <c r="T161" s="12" t="str">
        <f>+IFERROR(VLOOKUP(A161,[1]Directorio!$B$1:$Y$1001,20,FALSE),"")</f>
        <v/>
      </c>
      <c r="U161" s="15" t="str">
        <f>+IFERROR(VLOOKUP(A161,[1]Directorio!$B$1:$Y$1001,21,FALSE),"")</f>
        <v/>
      </c>
      <c r="V161" s="15" t="str">
        <f>+IFERROR(VLOOKUP(A161,[1]Directorio!$B$1:$Y$1001,22,FALSE),"")</f>
        <v/>
      </c>
      <c r="W161" s="16" t="str">
        <f>+IFERROR(VLOOKUP(A161,[1]Directorio!$B$1:$Y$1001,23,FALSE),"")</f>
        <v/>
      </c>
      <c r="X161" s="15" t="str">
        <f>+IFERROR(VLOOKUP(A161,[1]Directorio!$B$1:$Y$1001,24,FALSE),"")</f>
        <v/>
      </c>
      <c r="Y161" s="10"/>
      <c r="Z161" s="10"/>
      <c r="AA161" s="17"/>
      <c r="AB161" s="18"/>
      <c r="AC161" s="10"/>
      <c r="AD161" s="18"/>
      <c r="AE161" s="10"/>
      <c r="AF161" s="18"/>
      <c r="AG161" s="18"/>
      <c r="AH161" s="19"/>
    </row>
    <row r="162" spans="1:34" x14ac:dyDescent="0.25">
      <c r="A162" s="11"/>
      <c r="B162" s="12" t="str">
        <f>+IFERROR(VLOOKUP(A162,[1]Directorio!$B$1:$Y$1001,2,FALSE),"")</f>
        <v/>
      </c>
      <c r="C162" s="13" t="str">
        <f>+IFERROR(VLOOKUP(A162,[1]Directorio!$B$1:$Y$1001,3,FALSE),"")</f>
        <v/>
      </c>
      <c r="D162" s="12" t="str">
        <f>+IFERROR(VLOOKUP(A162,[1]Directorio!$B$1:$Y$1001,4,FALSE),"")</f>
        <v/>
      </c>
      <c r="E162" s="12" t="str">
        <f>+IFERROR(VLOOKUP(A162,[1]Directorio!$B$1:$Y$1001,5,FALSE),"")</f>
        <v/>
      </c>
      <c r="F162" s="12" t="str">
        <f>+IFERROR(VLOOKUP(A162,[1]Directorio!$B$1:$Y$1001,6,FALSE),"")</f>
        <v/>
      </c>
      <c r="G162" s="12" t="str">
        <f>+IFERROR(VLOOKUP(A162,[1]Directorio!$B$1:$Y$1001,7,FALSE),"")</f>
        <v/>
      </c>
      <c r="H162" s="12" t="str">
        <f>+IFERROR(VLOOKUP(A162,[1]Directorio!$B$1:$Y$1001,8,FALSE),"")</f>
        <v/>
      </c>
      <c r="I162" s="12" t="str">
        <f>+IFERROR(VLOOKUP(A162,[1]Directorio!$B$1:$Y$1001,9,FALSE),"")</f>
        <v/>
      </c>
      <c r="J162" s="12" t="str">
        <f>+IFERROR(VLOOKUP(A162,[1]Directorio!$B$1:$Y$1001,10,FALSE),"")</f>
        <v/>
      </c>
      <c r="K162" s="12" t="str">
        <f>+IFERROR(VLOOKUP(A162,[1]Directorio!$B$1:$Y$1001,11,FALSE),"")</f>
        <v/>
      </c>
      <c r="L162" s="14" t="str">
        <f>+IFERROR(VLOOKUP(A162,[1]Directorio!$B$1:$Y$1001,12,FALSE),"")</f>
        <v/>
      </c>
      <c r="M162" s="12" t="str">
        <f>+IFERROR(VLOOKUP(A162,[1]Directorio!$B$1:$Y$1001,13,FALSE),"")</f>
        <v/>
      </c>
      <c r="N162" s="12" t="str">
        <f>+IFERROR(VLOOKUP(A162,[1]Directorio!$B$1:$Y$1001,14,FALSE),"")</f>
        <v/>
      </c>
      <c r="O162" s="12" t="str">
        <f>+IFERROR(VLOOKUP(A162,[1]Directorio!$B$1:$Y$1001,15,FALSE),"")</f>
        <v/>
      </c>
      <c r="P162" s="12" t="str">
        <f>+IFERROR(VLOOKUP(A162,[1]Directorio!$B$1:$Y$1001,16,FALSE),"")</f>
        <v/>
      </c>
      <c r="Q162" s="12" t="str">
        <f>+IFERROR(VLOOKUP(A162,[1]Directorio!$B$1:$Y$1001,17,FALSE),"")</f>
        <v/>
      </c>
      <c r="R162" s="12" t="str">
        <f>+IFERROR(VLOOKUP(A162,[1]Directorio!$B$1:$Y$1001,18,FALSE),"")</f>
        <v/>
      </c>
      <c r="S162" s="12" t="str">
        <f>+IFERROR(VLOOKUP(A162,[1]Directorio!$B$1:$Y$1001,19,FALSE),"")</f>
        <v/>
      </c>
      <c r="T162" s="12" t="str">
        <f>+IFERROR(VLOOKUP(A162,[1]Directorio!$B$1:$Y$1001,20,FALSE),"")</f>
        <v/>
      </c>
      <c r="U162" s="15" t="str">
        <f>+IFERROR(VLOOKUP(A162,[1]Directorio!$B$1:$Y$1001,21,FALSE),"")</f>
        <v/>
      </c>
      <c r="V162" s="15" t="str">
        <f>+IFERROR(VLOOKUP(A162,[1]Directorio!$B$1:$Y$1001,22,FALSE),"")</f>
        <v/>
      </c>
      <c r="W162" s="16" t="str">
        <f>+IFERROR(VLOOKUP(A162,[1]Directorio!$B$1:$Y$1001,23,FALSE),"")</f>
        <v/>
      </c>
      <c r="X162" s="15" t="str">
        <f>+IFERROR(VLOOKUP(A162,[1]Directorio!$B$1:$Y$1001,24,FALSE),"")</f>
        <v/>
      </c>
      <c r="Y162" s="10"/>
      <c r="Z162" s="10"/>
      <c r="AA162" s="17"/>
      <c r="AB162" s="18"/>
      <c r="AC162" s="10"/>
      <c r="AD162" s="18"/>
      <c r="AE162" s="10"/>
      <c r="AF162" s="18"/>
      <c r="AG162" s="18"/>
      <c r="AH162" s="19"/>
    </row>
    <row r="163" spans="1:34" x14ac:dyDescent="0.25">
      <c r="A163" s="11"/>
      <c r="B163" s="12" t="str">
        <f>+IFERROR(VLOOKUP(A163,[1]Directorio!$B$1:$Y$1001,2,FALSE),"")</f>
        <v/>
      </c>
      <c r="C163" s="13" t="str">
        <f>+IFERROR(VLOOKUP(A163,[1]Directorio!$B$1:$Y$1001,3,FALSE),"")</f>
        <v/>
      </c>
      <c r="D163" s="12" t="str">
        <f>+IFERROR(VLOOKUP(A163,[1]Directorio!$B$1:$Y$1001,4,FALSE),"")</f>
        <v/>
      </c>
      <c r="E163" s="12" t="str">
        <f>+IFERROR(VLOOKUP(A163,[1]Directorio!$B$1:$Y$1001,5,FALSE),"")</f>
        <v/>
      </c>
      <c r="F163" s="12" t="str">
        <f>+IFERROR(VLOOKUP(A163,[1]Directorio!$B$1:$Y$1001,6,FALSE),"")</f>
        <v/>
      </c>
      <c r="G163" s="12" t="str">
        <f>+IFERROR(VLOOKUP(A163,[1]Directorio!$B$1:$Y$1001,7,FALSE),"")</f>
        <v/>
      </c>
      <c r="H163" s="12" t="str">
        <f>+IFERROR(VLOOKUP(A163,[1]Directorio!$B$1:$Y$1001,8,FALSE),"")</f>
        <v/>
      </c>
      <c r="I163" s="12" t="str">
        <f>+IFERROR(VLOOKUP(A163,[1]Directorio!$B$1:$Y$1001,9,FALSE),"")</f>
        <v/>
      </c>
      <c r="J163" s="12" t="str">
        <f>+IFERROR(VLOOKUP(A163,[1]Directorio!$B$1:$Y$1001,10,FALSE),"")</f>
        <v/>
      </c>
      <c r="K163" s="12" t="str">
        <f>+IFERROR(VLOOKUP(A163,[1]Directorio!$B$1:$Y$1001,11,FALSE),"")</f>
        <v/>
      </c>
      <c r="L163" s="14" t="str">
        <f>+IFERROR(VLOOKUP(A163,[1]Directorio!$B$1:$Y$1001,12,FALSE),"")</f>
        <v/>
      </c>
      <c r="M163" s="12" t="str">
        <f>+IFERROR(VLOOKUP(A163,[1]Directorio!$B$1:$Y$1001,13,FALSE),"")</f>
        <v/>
      </c>
      <c r="N163" s="12" t="str">
        <f>+IFERROR(VLOOKUP(A163,[1]Directorio!$B$1:$Y$1001,14,FALSE),"")</f>
        <v/>
      </c>
      <c r="O163" s="12" t="str">
        <f>+IFERROR(VLOOKUP(A163,[1]Directorio!$B$1:$Y$1001,15,FALSE),"")</f>
        <v/>
      </c>
      <c r="P163" s="12" t="str">
        <f>+IFERROR(VLOOKUP(A163,[1]Directorio!$B$1:$Y$1001,16,FALSE),"")</f>
        <v/>
      </c>
      <c r="Q163" s="12" t="str">
        <f>+IFERROR(VLOOKUP(A163,[1]Directorio!$B$1:$Y$1001,17,FALSE),"")</f>
        <v/>
      </c>
      <c r="R163" s="12" t="str">
        <f>+IFERROR(VLOOKUP(A163,[1]Directorio!$B$1:$Y$1001,18,FALSE),"")</f>
        <v/>
      </c>
      <c r="S163" s="12" t="str">
        <f>+IFERROR(VLOOKUP(A163,[1]Directorio!$B$1:$Y$1001,19,FALSE),"")</f>
        <v/>
      </c>
      <c r="T163" s="12" t="str">
        <f>+IFERROR(VLOOKUP(A163,[1]Directorio!$B$1:$Y$1001,20,FALSE),"")</f>
        <v/>
      </c>
      <c r="U163" s="15" t="str">
        <f>+IFERROR(VLOOKUP(A163,[1]Directorio!$B$1:$Y$1001,21,FALSE),"")</f>
        <v/>
      </c>
      <c r="V163" s="15" t="str">
        <f>+IFERROR(VLOOKUP(A163,[1]Directorio!$B$1:$Y$1001,22,FALSE),"")</f>
        <v/>
      </c>
      <c r="W163" s="16" t="str">
        <f>+IFERROR(VLOOKUP(A163,[1]Directorio!$B$1:$Y$1001,23,FALSE),"")</f>
        <v/>
      </c>
      <c r="X163" s="15" t="str">
        <f>+IFERROR(VLOOKUP(A163,[1]Directorio!$B$1:$Y$1001,24,FALSE),"")</f>
        <v/>
      </c>
      <c r="Y163" s="10"/>
      <c r="Z163" s="10"/>
      <c r="AA163" s="17"/>
      <c r="AB163" s="18"/>
      <c r="AC163" s="10"/>
      <c r="AD163" s="18"/>
      <c r="AE163" s="10"/>
      <c r="AF163" s="18"/>
      <c r="AG163" s="18"/>
      <c r="AH163" s="19"/>
    </row>
    <row r="164" spans="1:34" x14ac:dyDescent="0.25">
      <c r="A164" s="11"/>
      <c r="B164" s="12" t="str">
        <f>+IFERROR(VLOOKUP(A164,[1]Directorio!$B$1:$Y$1001,2,FALSE),"")</f>
        <v/>
      </c>
      <c r="C164" s="13" t="str">
        <f>+IFERROR(VLOOKUP(A164,[1]Directorio!$B$1:$Y$1001,3,FALSE),"")</f>
        <v/>
      </c>
      <c r="D164" s="12" t="str">
        <f>+IFERROR(VLOOKUP(A164,[1]Directorio!$B$1:$Y$1001,4,FALSE),"")</f>
        <v/>
      </c>
      <c r="E164" s="12" t="str">
        <f>+IFERROR(VLOOKUP(A164,[1]Directorio!$B$1:$Y$1001,5,FALSE),"")</f>
        <v/>
      </c>
      <c r="F164" s="12" t="str">
        <f>+IFERROR(VLOOKUP(A164,[1]Directorio!$B$1:$Y$1001,6,FALSE),"")</f>
        <v/>
      </c>
      <c r="G164" s="12" t="str">
        <f>+IFERROR(VLOOKUP(A164,[1]Directorio!$B$1:$Y$1001,7,FALSE),"")</f>
        <v/>
      </c>
      <c r="H164" s="12" t="str">
        <f>+IFERROR(VLOOKUP(A164,[1]Directorio!$B$1:$Y$1001,8,FALSE),"")</f>
        <v/>
      </c>
      <c r="I164" s="12" t="str">
        <f>+IFERROR(VLOOKUP(A164,[1]Directorio!$B$1:$Y$1001,9,FALSE),"")</f>
        <v/>
      </c>
      <c r="J164" s="12" t="str">
        <f>+IFERROR(VLOOKUP(A164,[1]Directorio!$B$1:$Y$1001,10,FALSE),"")</f>
        <v/>
      </c>
      <c r="K164" s="12" t="str">
        <f>+IFERROR(VLOOKUP(A164,[1]Directorio!$B$1:$Y$1001,11,FALSE),"")</f>
        <v/>
      </c>
      <c r="L164" s="14" t="str">
        <f>+IFERROR(VLOOKUP(A164,[1]Directorio!$B$1:$Y$1001,12,FALSE),"")</f>
        <v/>
      </c>
      <c r="M164" s="12" t="str">
        <f>+IFERROR(VLOOKUP(A164,[1]Directorio!$B$1:$Y$1001,13,FALSE),"")</f>
        <v/>
      </c>
      <c r="N164" s="12" t="str">
        <f>+IFERROR(VLOOKUP(A164,[1]Directorio!$B$1:$Y$1001,14,FALSE),"")</f>
        <v/>
      </c>
      <c r="O164" s="12" t="str">
        <f>+IFERROR(VLOOKUP(A164,[1]Directorio!$B$1:$Y$1001,15,FALSE),"")</f>
        <v/>
      </c>
      <c r="P164" s="12" t="str">
        <f>+IFERROR(VLOOKUP(A164,[1]Directorio!$B$1:$Y$1001,16,FALSE),"")</f>
        <v/>
      </c>
      <c r="Q164" s="12" t="str">
        <f>+IFERROR(VLOOKUP(A164,[1]Directorio!$B$1:$Y$1001,17,FALSE),"")</f>
        <v/>
      </c>
      <c r="R164" s="12" t="str">
        <f>+IFERROR(VLOOKUP(A164,[1]Directorio!$B$1:$Y$1001,18,FALSE),"")</f>
        <v/>
      </c>
      <c r="S164" s="12" t="str">
        <f>+IFERROR(VLOOKUP(A164,[1]Directorio!$B$1:$Y$1001,19,FALSE),"")</f>
        <v/>
      </c>
      <c r="T164" s="12" t="str">
        <f>+IFERROR(VLOOKUP(A164,[1]Directorio!$B$1:$Y$1001,20,FALSE),"")</f>
        <v/>
      </c>
      <c r="U164" s="15" t="str">
        <f>+IFERROR(VLOOKUP(A164,[1]Directorio!$B$1:$Y$1001,21,FALSE),"")</f>
        <v/>
      </c>
      <c r="V164" s="15" t="str">
        <f>+IFERROR(VLOOKUP(A164,[1]Directorio!$B$1:$Y$1001,22,FALSE),"")</f>
        <v/>
      </c>
      <c r="W164" s="16" t="str">
        <f>+IFERROR(VLOOKUP(A164,[1]Directorio!$B$1:$Y$1001,23,FALSE),"")</f>
        <v/>
      </c>
      <c r="X164" s="15" t="str">
        <f>+IFERROR(VLOOKUP(A164,[1]Directorio!$B$1:$Y$1001,24,FALSE),"")</f>
        <v/>
      </c>
      <c r="Y164" s="10"/>
      <c r="Z164" s="10"/>
      <c r="AA164" s="17"/>
      <c r="AB164" s="18"/>
      <c r="AC164" s="10"/>
      <c r="AD164" s="18"/>
      <c r="AE164" s="10"/>
      <c r="AF164" s="18"/>
      <c r="AG164" s="18"/>
      <c r="AH164" s="19"/>
    </row>
    <row r="165" spans="1:34" x14ac:dyDescent="0.25">
      <c r="A165" s="11"/>
      <c r="B165" s="12" t="str">
        <f>+IFERROR(VLOOKUP(A165,[1]Directorio!$B$1:$Y$1001,2,FALSE),"")</f>
        <v/>
      </c>
      <c r="C165" s="13" t="str">
        <f>+IFERROR(VLOOKUP(A165,[1]Directorio!$B$1:$Y$1001,3,FALSE),"")</f>
        <v/>
      </c>
      <c r="D165" s="12" t="str">
        <f>+IFERROR(VLOOKUP(A165,[1]Directorio!$B$1:$Y$1001,4,FALSE),"")</f>
        <v/>
      </c>
      <c r="E165" s="12" t="str">
        <f>+IFERROR(VLOOKUP(A165,[1]Directorio!$B$1:$Y$1001,5,FALSE),"")</f>
        <v/>
      </c>
      <c r="F165" s="12" t="str">
        <f>+IFERROR(VLOOKUP(A165,[1]Directorio!$B$1:$Y$1001,6,FALSE),"")</f>
        <v/>
      </c>
      <c r="G165" s="12" t="str">
        <f>+IFERROR(VLOOKUP(A165,[1]Directorio!$B$1:$Y$1001,7,FALSE),"")</f>
        <v/>
      </c>
      <c r="H165" s="12" t="str">
        <f>+IFERROR(VLOOKUP(A165,[1]Directorio!$B$1:$Y$1001,8,FALSE),"")</f>
        <v/>
      </c>
      <c r="I165" s="12" t="str">
        <f>+IFERROR(VLOOKUP(A165,[1]Directorio!$B$1:$Y$1001,9,FALSE),"")</f>
        <v/>
      </c>
      <c r="J165" s="12" t="str">
        <f>+IFERROR(VLOOKUP(A165,[1]Directorio!$B$1:$Y$1001,10,FALSE),"")</f>
        <v/>
      </c>
      <c r="K165" s="12" t="str">
        <f>+IFERROR(VLOOKUP(A165,[1]Directorio!$B$1:$Y$1001,11,FALSE),"")</f>
        <v/>
      </c>
      <c r="L165" s="14" t="str">
        <f>+IFERROR(VLOOKUP(A165,[1]Directorio!$B$1:$Y$1001,12,FALSE),"")</f>
        <v/>
      </c>
      <c r="M165" s="12" t="str">
        <f>+IFERROR(VLOOKUP(A165,[1]Directorio!$B$1:$Y$1001,13,FALSE),"")</f>
        <v/>
      </c>
      <c r="N165" s="12" t="str">
        <f>+IFERROR(VLOOKUP(A165,[1]Directorio!$B$1:$Y$1001,14,FALSE),"")</f>
        <v/>
      </c>
      <c r="O165" s="12" t="str">
        <f>+IFERROR(VLOOKUP(A165,[1]Directorio!$B$1:$Y$1001,15,FALSE),"")</f>
        <v/>
      </c>
      <c r="P165" s="12" t="str">
        <f>+IFERROR(VLOOKUP(A165,[1]Directorio!$B$1:$Y$1001,16,FALSE),"")</f>
        <v/>
      </c>
      <c r="Q165" s="12" t="str">
        <f>+IFERROR(VLOOKUP(A165,[1]Directorio!$B$1:$Y$1001,17,FALSE),"")</f>
        <v/>
      </c>
      <c r="R165" s="12" t="str">
        <f>+IFERROR(VLOOKUP(A165,[1]Directorio!$B$1:$Y$1001,18,FALSE),"")</f>
        <v/>
      </c>
      <c r="S165" s="12" t="str">
        <f>+IFERROR(VLOOKUP(A165,[1]Directorio!$B$1:$Y$1001,19,FALSE),"")</f>
        <v/>
      </c>
      <c r="T165" s="12" t="str">
        <f>+IFERROR(VLOOKUP(A165,[1]Directorio!$B$1:$Y$1001,20,FALSE),"")</f>
        <v/>
      </c>
      <c r="U165" s="15" t="str">
        <f>+IFERROR(VLOOKUP(A165,[1]Directorio!$B$1:$Y$1001,21,FALSE),"")</f>
        <v/>
      </c>
      <c r="V165" s="15" t="str">
        <f>+IFERROR(VLOOKUP(A165,[1]Directorio!$B$1:$Y$1001,22,FALSE),"")</f>
        <v/>
      </c>
      <c r="W165" s="16" t="str">
        <f>+IFERROR(VLOOKUP(A165,[1]Directorio!$B$1:$Y$1001,23,FALSE),"")</f>
        <v/>
      </c>
      <c r="X165" s="15" t="str">
        <f>+IFERROR(VLOOKUP(A165,[1]Directorio!$B$1:$Y$1001,24,FALSE),"")</f>
        <v/>
      </c>
      <c r="Y165" s="10"/>
      <c r="Z165" s="10"/>
      <c r="AA165" s="17"/>
      <c r="AB165" s="18"/>
      <c r="AC165" s="10"/>
      <c r="AD165" s="18"/>
      <c r="AE165" s="10"/>
      <c r="AF165" s="18"/>
      <c r="AG165" s="18"/>
      <c r="AH165" s="19"/>
    </row>
    <row r="166" spans="1:34" x14ac:dyDescent="0.25">
      <c r="A166" s="11"/>
      <c r="B166" s="12" t="str">
        <f>+IFERROR(VLOOKUP(A166,[1]Directorio!$B$1:$Y$1001,2,FALSE),"")</f>
        <v/>
      </c>
      <c r="C166" s="13" t="str">
        <f>+IFERROR(VLOOKUP(A166,[1]Directorio!$B$1:$Y$1001,3,FALSE),"")</f>
        <v/>
      </c>
      <c r="D166" s="12" t="str">
        <f>+IFERROR(VLOOKUP(A166,[1]Directorio!$B$1:$Y$1001,4,FALSE),"")</f>
        <v/>
      </c>
      <c r="E166" s="12" t="str">
        <f>+IFERROR(VLOOKUP(A166,[1]Directorio!$B$1:$Y$1001,5,FALSE),"")</f>
        <v/>
      </c>
      <c r="F166" s="12" t="str">
        <f>+IFERROR(VLOOKUP(A166,[1]Directorio!$B$1:$Y$1001,6,FALSE),"")</f>
        <v/>
      </c>
      <c r="G166" s="12" t="str">
        <f>+IFERROR(VLOOKUP(A166,[1]Directorio!$B$1:$Y$1001,7,FALSE),"")</f>
        <v/>
      </c>
      <c r="H166" s="12" t="str">
        <f>+IFERROR(VLOOKUP(A166,[1]Directorio!$B$1:$Y$1001,8,FALSE),"")</f>
        <v/>
      </c>
      <c r="I166" s="12" t="str">
        <f>+IFERROR(VLOOKUP(A166,[1]Directorio!$B$1:$Y$1001,9,FALSE),"")</f>
        <v/>
      </c>
      <c r="J166" s="12" t="str">
        <f>+IFERROR(VLOOKUP(A166,[1]Directorio!$B$1:$Y$1001,10,FALSE),"")</f>
        <v/>
      </c>
      <c r="K166" s="12" t="str">
        <f>+IFERROR(VLOOKUP(A166,[1]Directorio!$B$1:$Y$1001,11,FALSE),"")</f>
        <v/>
      </c>
      <c r="L166" s="14" t="str">
        <f>+IFERROR(VLOOKUP(A166,[1]Directorio!$B$1:$Y$1001,12,FALSE),"")</f>
        <v/>
      </c>
      <c r="M166" s="12" t="str">
        <f>+IFERROR(VLOOKUP(A166,[1]Directorio!$B$1:$Y$1001,13,FALSE),"")</f>
        <v/>
      </c>
      <c r="N166" s="12" t="str">
        <f>+IFERROR(VLOOKUP(A166,[1]Directorio!$B$1:$Y$1001,14,FALSE),"")</f>
        <v/>
      </c>
      <c r="O166" s="12" t="str">
        <f>+IFERROR(VLOOKUP(A166,[1]Directorio!$B$1:$Y$1001,15,FALSE),"")</f>
        <v/>
      </c>
      <c r="P166" s="12" t="str">
        <f>+IFERROR(VLOOKUP(A166,[1]Directorio!$B$1:$Y$1001,16,FALSE),"")</f>
        <v/>
      </c>
      <c r="Q166" s="12" t="str">
        <f>+IFERROR(VLOOKUP(A166,[1]Directorio!$B$1:$Y$1001,17,FALSE),"")</f>
        <v/>
      </c>
      <c r="R166" s="12" t="str">
        <f>+IFERROR(VLOOKUP(A166,[1]Directorio!$B$1:$Y$1001,18,FALSE),"")</f>
        <v/>
      </c>
      <c r="S166" s="12" t="str">
        <f>+IFERROR(VLOOKUP(A166,[1]Directorio!$B$1:$Y$1001,19,FALSE),"")</f>
        <v/>
      </c>
      <c r="T166" s="12" t="str">
        <f>+IFERROR(VLOOKUP(A166,[1]Directorio!$B$1:$Y$1001,20,FALSE),"")</f>
        <v/>
      </c>
      <c r="U166" s="15" t="str">
        <f>+IFERROR(VLOOKUP(A166,[1]Directorio!$B$1:$Y$1001,21,FALSE),"")</f>
        <v/>
      </c>
      <c r="V166" s="15" t="str">
        <f>+IFERROR(VLOOKUP(A166,[1]Directorio!$B$1:$Y$1001,22,FALSE),"")</f>
        <v/>
      </c>
      <c r="W166" s="16" t="str">
        <f>+IFERROR(VLOOKUP(A166,[1]Directorio!$B$1:$Y$1001,23,FALSE),"")</f>
        <v/>
      </c>
      <c r="X166" s="15" t="str">
        <f>+IFERROR(VLOOKUP(A166,[1]Directorio!$B$1:$Y$1001,24,FALSE),"")</f>
        <v/>
      </c>
      <c r="Y166" s="10"/>
      <c r="Z166" s="10"/>
      <c r="AA166" s="17"/>
      <c r="AB166" s="18"/>
      <c r="AC166" s="10"/>
      <c r="AD166" s="18"/>
      <c r="AE166" s="10"/>
      <c r="AF166" s="18"/>
      <c r="AG166" s="18"/>
      <c r="AH166" s="19"/>
    </row>
    <row r="167" spans="1:34" x14ac:dyDescent="0.25">
      <c r="A167" s="11"/>
      <c r="B167" s="12" t="str">
        <f>+IFERROR(VLOOKUP(A167,[1]Directorio!$B$1:$Y$1001,2,FALSE),"")</f>
        <v/>
      </c>
      <c r="C167" s="13" t="str">
        <f>+IFERROR(VLOOKUP(A167,[1]Directorio!$B$1:$Y$1001,3,FALSE),"")</f>
        <v/>
      </c>
      <c r="D167" s="12" t="str">
        <f>+IFERROR(VLOOKUP(A167,[1]Directorio!$B$1:$Y$1001,4,FALSE),"")</f>
        <v/>
      </c>
      <c r="E167" s="12" t="str">
        <f>+IFERROR(VLOOKUP(A167,[1]Directorio!$B$1:$Y$1001,5,FALSE),"")</f>
        <v/>
      </c>
      <c r="F167" s="12" t="str">
        <f>+IFERROR(VLOOKUP(A167,[1]Directorio!$B$1:$Y$1001,6,FALSE),"")</f>
        <v/>
      </c>
      <c r="G167" s="12" t="str">
        <f>+IFERROR(VLOOKUP(A167,[1]Directorio!$B$1:$Y$1001,7,FALSE),"")</f>
        <v/>
      </c>
      <c r="H167" s="12" t="str">
        <f>+IFERROR(VLOOKUP(A167,[1]Directorio!$B$1:$Y$1001,8,FALSE),"")</f>
        <v/>
      </c>
      <c r="I167" s="12" t="str">
        <f>+IFERROR(VLOOKUP(A167,[1]Directorio!$B$1:$Y$1001,9,FALSE),"")</f>
        <v/>
      </c>
      <c r="J167" s="12" t="str">
        <f>+IFERROR(VLOOKUP(A167,[1]Directorio!$B$1:$Y$1001,10,FALSE),"")</f>
        <v/>
      </c>
      <c r="K167" s="12" t="str">
        <f>+IFERROR(VLOOKUP(A167,[1]Directorio!$B$1:$Y$1001,11,FALSE),"")</f>
        <v/>
      </c>
      <c r="L167" s="14" t="str">
        <f>+IFERROR(VLOOKUP(A167,[1]Directorio!$B$1:$Y$1001,12,FALSE),"")</f>
        <v/>
      </c>
      <c r="M167" s="12" t="str">
        <f>+IFERROR(VLOOKUP(A167,[1]Directorio!$B$1:$Y$1001,13,FALSE),"")</f>
        <v/>
      </c>
      <c r="N167" s="12" t="str">
        <f>+IFERROR(VLOOKUP(A167,[1]Directorio!$B$1:$Y$1001,14,FALSE),"")</f>
        <v/>
      </c>
      <c r="O167" s="12" t="str">
        <f>+IFERROR(VLOOKUP(A167,[1]Directorio!$B$1:$Y$1001,15,FALSE),"")</f>
        <v/>
      </c>
      <c r="P167" s="12" t="str">
        <f>+IFERROR(VLOOKUP(A167,[1]Directorio!$B$1:$Y$1001,16,FALSE),"")</f>
        <v/>
      </c>
      <c r="Q167" s="12" t="str">
        <f>+IFERROR(VLOOKUP(A167,[1]Directorio!$B$1:$Y$1001,17,FALSE),"")</f>
        <v/>
      </c>
      <c r="R167" s="12" t="str">
        <f>+IFERROR(VLOOKUP(A167,[1]Directorio!$B$1:$Y$1001,18,FALSE),"")</f>
        <v/>
      </c>
      <c r="S167" s="12" t="str">
        <f>+IFERROR(VLOOKUP(A167,[1]Directorio!$B$1:$Y$1001,19,FALSE),"")</f>
        <v/>
      </c>
      <c r="T167" s="12" t="str">
        <f>+IFERROR(VLOOKUP(A167,[1]Directorio!$B$1:$Y$1001,20,FALSE),"")</f>
        <v/>
      </c>
      <c r="U167" s="15" t="str">
        <f>+IFERROR(VLOOKUP(A167,[1]Directorio!$B$1:$Y$1001,21,FALSE),"")</f>
        <v/>
      </c>
      <c r="V167" s="15" t="str">
        <f>+IFERROR(VLOOKUP(A167,[1]Directorio!$B$1:$Y$1001,22,FALSE),"")</f>
        <v/>
      </c>
      <c r="W167" s="16" t="str">
        <f>+IFERROR(VLOOKUP(A167,[1]Directorio!$B$1:$Y$1001,23,FALSE),"")</f>
        <v/>
      </c>
      <c r="X167" s="15" t="str">
        <f>+IFERROR(VLOOKUP(A167,[1]Directorio!$B$1:$Y$1001,24,FALSE),"")</f>
        <v/>
      </c>
      <c r="Y167" s="10"/>
      <c r="Z167" s="10"/>
      <c r="AA167" s="17"/>
      <c r="AB167" s="18"/>
      <c r="AC167" s="10"/>
      <c r="AD167" s="18"/>
      <c r="AE167" s="10"/>
      <c r="AF167" s="18"/>
      <c r="AG167" s="18"/>
      <c r="AH167" s="19"/>
    </row>
    <row r="168" spans="1:34" x14ac:dyDescent="0.25">
      <c r="A168" s="11"/>
      <c r="B168" s="12" t="str">
        <f>+IFERROR(VLOOKUP(A168,[1]Directorio!$B$1:$Y$1001,2,FALSE),"")</f>
        <v/>
      </c>
      <c r="C168" s="13" t="str">
        <f>+IFERROR(VLOOKUP(A168,[1]Directorio!$B$1:$Y$1001,3,FALSE),"")</f>
        <v/>
      </c>
      <c r="D168" s="12" t="str">
        <f>+IFERROR(VLOOKUP(A168,[1]Directorio!$B$1:$Y$1001,4,FALSE),"")</f>
        <v/>
      </c>
      <c r="E168" s="12" t="str">
        <f>+IFERROR(VLOOKUP(A168,[1]Directorio!$B$1:$Y$1001,5,FALSE),"")</f>
        <v/>
      </c>
      <c r="F168" s="12" t="str">
        <f>+IFERROR(VLOOKUP(A168,[1]Directorio!$B$1:$Y$1001,6,FALSE),"")</f>
        <v/>
      </c>
      <c r="G168" s="12" t="str">
        <f>+IFERROR(VLOOKUP(A168,[1]Directorio!$B$1:$Y$1001,7,FALSE),"")</f>
        <v/>
      </c>
      <c r="H168" s="12" t="str">
        <f>+IFERROR(VLOOKUP(A168,[1]Directorio!$B$1:$Y$1001,8,FALSE),"")</f>
        <v/>
      </c>
      <c r="I168" s="12" t="str">
        <f>+IFERROR(VLOOKUP(A168,[1]Directorio!$B$1:$Y$1001,9,FALSE),"")</f>
        <v/>
      </c>
      <c r="J168" s="12" t="str">
        <f>+IFERROR(VLOOKUP(A168,[1]Directorio!$B$1:$Y$1001,10,FALSE),"")</f>
        <v/>
      </c>
      <c r="K168" s="12" t="str">
        <f>+IFERROR(VLOOKUP(A168,[1]Directorio!$B$1:$Y$1001,11,FALSE),"")</f>
        <v/>
      </c>
      <c r="L168" s="14" t="str">
        <f>+IFERROR(VLOOKUP(A168,[1]Directorio!$B$1:$Y$1001,12,FALSE),"")</f>
        <v/>
      </c>
      <c r="M168" s="12" t="str">
        <f>+IFERROR(VLOOKUP(A168,[1]Directorio!$B$1:$Y$1001,13,FALSE),"")</f>
        <v/>
      </c>
      <c r="N168" s="12" t="str">
        <f>+IFERROR(VLOOKUP(A168,[1]Directorio!$B$1:$Y$1001,14,FALSE),"")</f>
        <v/>
      </c>
      <c r="O168" s="12" t="str">
        <f>+IFERROR(VLOOKUP(A168,[1]Directorio!$B$1:$Y$1001,15,FALSE),"")</f>
        <v/>
      </c>
      <c r="P168" s="12" t="str">
        <f>+IFERROR(VLOOKUP(A168,[1]Directorio!$B$1:$Y$1001,16,FALSE),"")</f>
        <v/>
      </c>
      <c r="Q168" s="12" t="str">
        <f>+IFERROR(VLOOKUP(A168,[1]Directorio!$B$1:$Y$1001,17,FALSE),"")</f>
        <v/>
      </c>
      <c r="R168" s="12" t="str">
        <f>+IFERROR(VLOOKUP(A168,[1]Directorio!$B$1:$Y$1001,18,FALSE),"")</f>
        <v/>
      </c>
      <c r="S168" s="12" t="str">
        <f>+IFERROR(VLOOKUP(A168,[1]Directorio!$B$1:$Y$1001,19,FALSE),"")</f>
        <v/>
      </c>
      <c r="T168" s="12" t="str">
        <f>+IFERROR(VLOOKUP(A168,[1]Directorio!$B$1:$Y$1001,20,FALSE),"")</f>
        <v/>
      </c>
      <c r="U168" s="15" t="str">
        <f>+IFERROR(VLOOKUP(A168,[1]Directorio!$B$1:$Y$1001,21,FALSE),"")</f>
        <v/>
      </c>
      <c r="V168" s="15" t="str">
        <f>+IFERROR(VLOOKUP(A168,[1]Directorio!$B$1:$Y$1001,22,FALSE),"")</f>
        <v/>
      </c>
      <c r="W168" s="16" t="str">
        <f>+IFERROR(VLOOKUP(A168,[1]Directorio!$B$1:$Y$1001,23,FALSE),"")</f>
        <v/>
      </c>
      <c r="X168" s="15" t="str">
        <f>+IFERROR(VLOOKUP(A168,[1]Directorio!$B$1:$Y$1001,24,FALSE),"")</f>
        <v/>
      </c>
      <c r="Y168" s="10"/>
      <c r="Z168" s="10"/>
      <c r="AA168" s="17"/>
      <c r="AB168" s="18"/>
      <c r="AC168" s="10"/>
      <c r="AD168" s="18"/>
      <c r="AE168" s="10"/>
      <c r="AF168" s="18"/>
      <c r="AG168" s="18"/>
      <c r="AH168" s="19"/>
    </row>
    <row r="169" spans="1:34" x14ac:dyDescent="0.25">
      <c r="A169" s="11"/>
      <c r="B169" s="12" t="str">
        <f>+IFERROR(VLOOKUP(A169,[1]Directorio!$B$1:$Y$1001,2,FALSE),"")</f>
        <v/>
      </c>
      <c r="C169" s="13" t="str">
        <f>+IFERROR(VLOOKUP(A169,[1]Directorio!$B$1:$Y$1001,3,FALSE),"")</f>
        <v/>
      </c>
      <c r="D169" s="12" t="str">
        <f>+IFERROR(VLOOKUP(A169,[1]Directorio!$B$1:$Y$1001,4,FALSE),"")</f>
        <v/>
      </c>
      <c r="E169" s="12" t="str">
        <f>+IFERROR(VLOOKUP(A169,[1]Directorio!$B$1:$Y$1001,5,FALSE),"")</f>
        <v/>
      </c>
      <c r="F169" s="12" t="str">
        <f>+IFERROR(VLOOKUP(A169,[1]Directorio!$B$1:$Y$1001,6,FALSE),"")</f>
        <v/>
      </c>
      <c r="G169" s="12" t="str">
        <f>+IFERROR(VLOOKUP(A169,[1]Directorio!$B$1:$Y$1001,7,FALSE),"")</f>
        <v/>
      </c>
      <c r="H169" s="12" t="str">
        <f>+IFERROR(VLOOKUP(A169,[1]Directorio!$B$1:$Y$1001,8,FALSE),"")</f>
        <v/>
      </c>
      <c r="I169" s="12" t="str">
        <f>+IFERROR(VLOOKUP(A169,[1]Directorio!$B$1:$Y$1001,9,FALSE),"")</f>
        <v/>
      </c>
      <c r="J169" s="12" t="str">
        <f>+IFERROR(VLOOKUP(A169,[1]Directorio!$B$1:$Y$1001,10,FALSE),"")</f>
        <v/>
      </c>
      <c r="K169" s="12" t="str">
        <f>+IFERROR(VLOOKUP(A169,[1]Directorio!$B$1:$Y$1001,11,FALSE),"")</f>
        <v/>
      </c>
      <c r="L169" s="14" t="str">
        <f>+IFERROR(VLOOKUP(A169,[1]Directorio!$B$1:$Y$1001,12,FALSE),"")</f>
        <v/>
      </c>
      <c r="M169" s="12" t="str">
        <f>+IFERROR(VLOOKUP(A169,[1]Directorio!$B$1:$Y$1001,13,FALSE),"")</f>
        <v/>
      </c>
      <c r="N169" s="12" t="str">
        <f>+IFERROR(VLOOKUP(A169,[1]Directorio!$B$1:$Y$1001,14,FALSE),"")</f>
        <v/>
      </c>
      <c r="O169" s="12" t="str">
        <f>+IFERROR(VLOOKUP(A169,[1]Directorio!$B$1:$Y$1001,15,FALSE),"")</f>
        <v/>
      </c>
      <c r="P169" s="12" t="str">
        <f>+IFERROR(VLOOKUP(A169,[1]Directorio!$B$1:$Y$1001,16,FALSE),"")</f>
        <v/>
      </c>
      <c r="Q169" s="12" t="str">
        <f>+IFERROR(VLOOKUP(A169,[1]Directorio!$B$1:$Y$1001,17,FALSE),"")</f>
        <v/>
      </c>
      <c r="R169" s="12" t="str">
        <f>+IFERROR(VLOOKUP(A169,[1]Directorio!$B$1:$Y$1001,18,FALSE),"")</f>
        <v/>
      </c>
      <c r="S169" s="12" t="str">
        <f>+IFERROR(VLOOKUP(A169,[1]Directorio!$B$1:$Y$1001,19,FALSE),"")</f>
        <v/>
      </c>
      <c r="T169" s="12" t="str">
        <f>+IFERROR(VLOOKUP(A169,[1]Directorio!$B$1:$Y$1001,20,FALSE),"")</f>
        <v/>
      </c>
      <c r="U169" s="15" t="str">
        <f>+IFERROR(VLOOKUP(A169,[1]Directorio!$B$1:$Y$1001,21,FALSE),"")</f>
        <v/>
      </c>
      <c r="V169" s="15" t="str">
        <f>+IFERROR(VLOOKUP(A169,[1]Directorio!$B$1:$Y$1001,22,FALSE),"")</f>
        <v/>
      </c>
      <c r="W169" s="16" t="str">
        <f>+IFERROR(VLOOKUP(A169,[1]Directorio!$B$1:$Y$1001,23,FALSE),"")</f>
        <v/>
      </c>
      <c r="X169" s="15" t="str">
        <f>+IFERROR(VLOOKUP(A169,[1]Directorio!$B$1:$Y$1001,24,FALSE),"")</f>
        <v/>
      </c>
      <c r="Y169" s="10"/>
      <c r="Z169" s="10"/>
      <c r="AA169" s="17"/>
      <c r="AB169" s="18"/>
      <c r="AC169" s="10"/>
      <c r="AD169" s="18"/>
      <c r="AE169" s="10"/>
      <c r="AF169" s="18"/>
      <c r="AG169" s="18"/>
      <c r="AH169" s="19"/>
    </row>
    <row r="170" spans="1:34" x14ac:dyDescent="0.25">
      <c r="A170" s="11"/>
      <c r="B170" s="12" t="str">
        <f>+IFERROR(VLOOKUP(A170,[1]Directorio!$B$1:$Y$1001,2,FALSE),"")</f>
        <v/>
      </c>
      <c r="C170" s="13" t="str">
        <f>+IFERROR(VLOOKUP(A170,[1]Directorio!$B$1:$Y$1001,3,FALSE),"")</f>
        <v/>
      </c>
      <c r="D170" s="12" t="str">
        <f>+IFERROR(VLOOKUP(A170,[1]Directorio!$B$1:$Y$1001,4,FALSE),"")</f>
        <v/>
      </c>
      <c r="E170" s="12" t="str">
        <f>+IFERROR(VLOOKUP(A170,[1]Directorio!$B$1:$Y$1001,5,FALSE),"")</f>
        <v/>
      </c>
      <c r="F170" s="12" t="str">
        <f>+IFERROR(VLOOKUP(A170,[1]Directorio!$B$1:$Y$1001,6,FALSE),"")</f>
        <v/>
      </c>
      <c r="G170" s="12" t="str">
        <f>+IFERROR(VLOOKUP(A170,[1]Directorio!$B$1:$Y$1001,7,FALSE),"")</f>
        <v/>
      </c>
      <c r="H170" s="12" t="str">
        <f>+IFERROR(VLOOKUP(A170,[1]Directorio!$B$1:$Y$1001,8,FALSE),"")</f>
        <v/>
      </c>
      <c r="I170" s="12" t="str">
        <f>+IFERROR(VLOOKUP(A170,[1]Directorio!$B$1:$Y$1001,9,FALSE),"")</f>
        <v/>
      </c>
      <c r="J170" s="12" t="str">
        <f>+IFERROR(VLOOKUP(A170,[1]Directorio!$B$1:$Y$1001,10,FALSE),"")</f>
        <v/>
      </c>
      <c r="K170" s="12" t="str">
        <f>+IFERROR(VLOOKUP(A170,[1]Directorio!$B$1:$Y$1001,11,FALSE),"")</f>
        <v/>
      </c>
      <c r="L170" s="14" t="str">
        <f>+IFERROR(VLOOKUP(A170,[1]Directorio!$B$1:$Y$1001,12,FALSE),"")</f>
        <v/>
      </c>
      <c r="M170" s="12" t="str">
        <f>+IFERROR(VLOOKUP(A170,[1]Directorio!$B$1:$Y$1001,13,FALSE),"")</f>
        <v/>
      </c>
      <c r="N170" s="12" t="str">
        <f>+IFERROR(VLOOKUP(A170,[1]Directorio!$B$1:$Y$1001,14,FALSE),"")</f>
        <v/>
      </c>
      <c r="O170" s="12" t="str">
        <f>+IFERROR(VLOOKUP(A170,[1]Directorio!$B$1:$Y$1001,15,FALSE),"")</f>
        <v/>
      </c>
      <c r="P170" s="12" t="str">
        <f>+IFERROR(VLOOKUP(A170,[1]Directorio!$B$1:$Y$1001,16,FALSE),"")</f>
        <v/>
      </c>
      <c r="Q170" s="12" t="str">
        <f>+IFERROR(VLOOKUP(A170,[1]Directorio!$B$1:$Y$1001,17,FALSE),"")</f>
        <v/>
      </c>
      <c r="R170" s="12" t="str">
        <f>+IFERROR(VLOOKUP(A170,[1]Directorio!$B$1:$Y$1001,18,FALSE),"")</f>
        <v/>
      </c>
      <c r="S170" s="12" t="str">
        <f>+IFERROR(VLOOKUP(A170,[1]Directorio!$B$1:$Y$1001,19,FALSE),"")</f>
        <v/>
      </c>
      <c r="T170" s="12" t="str">
        <f>+IFERROR(VLOOKUP(A170,[1]Directorio!$B$1:$Y$1001,20,FALSE),"")</f>
        <v/>
      </c>
      <c r="U170" s="15" t="str">
        <f>+IFERROR(VLOOKUP(A170,[1]Directorio!$B$1:$Y$1001,21,FALSE),"")</f>
        <v/>
      </c>
      <c r="V170" s="15" t="str">
        <f>+IFERROR(VLOOKUP(A170,[1]Directorio!$B$1:$Y$1001,22,FALSE),"")</f>
        <v/>
      </c>
      <c r="W170" s="16" t="str">
        <f>+IFERROR(VLOOKUP(A170,[1]Directorio!$B$1:$Y$1001,23,FALSE),"")</f>
        <v/>
      </c>
      <c r="X170" s="15" t="str">
        <f>+IFERROR(VLOOKUP(A170,[1]Directorio!$B$1:$Y$1001,24,FALSE),"")</f>
        <v/>
      </c>
      <c r="Y170" s="10"/>
      <c r="Z170" s="10"/>
      <c r="AA170" s="17"/>
      <c r="AB170" s="18"/>
      <c r="AC170" s="10"/>
      <c r="AD170" s="18"/>
      <c r="AE170" s="10"/>
      <c r="AF170" s="18"/>
      <c r="AG170" s="18"/>
      <c r="AH170" s="19"/>
    </row>
    <row r="171" spans="1:34" x14ac:dyDescent="0.25">
      <c r="A171" s="11"/>
      <c r="B171" s="12" t="str">
        <f>+IFERROR(VLOOKUP(A171,[1]Directorio!$B$1:$Y$1001,2,FALSE),"")</f>
        <v/>
      </c>
      <c r="C171" s="13" t="str">
        <f>+IFERROR(VLOOKUP(A171,[1]Directorio!$B$1:$Y$1001,3,FALSE),"")</f>
        <v/>
      </c>
      <c r="D171" s="12" t="str">
        <f>+IFERROR(VLOOKUP(A171,[1]Directorio!$B$1:$Y$1001,4,FALSE),"")</f>
        <v/>
      </c>
      <c r="E171" s="12" t="str">
        <f>+IFERROR(VLOOKUP(A171,[1]Directorio!$B$1:$Y$1001,5,FALSE),"")</f>
        <v/>
      </c>
      <c r="F171" s="12" t="str">
        <f>+IFERROR(VLOOKUP(A171,[1]Directorio!$B$1:$Y$1001,6,FALSE),"")</f>
        <v/>
      </c>
      <c r="G171" s="12" t="str">
        <f>+IFERROR(VLOOKUP(A171,[1]Directorio!$B$1:$Y$1001,7,FALSE),"")</f>
        <v/>
      </c>
      <c r="H171" s="12" t="str">
        <f>+IFERROR(VLOOKUP(A171,[1]Directorio!$B$1:$Y$1001,8,FALSE),"")</f>
        <v/>
      </c>
      <c r="I171" s="12" t="str">
        <f>+IFERROR(VLOOKUP(A171,[1]Directorio!$B$1:$Y$1001,9,FALSE),"")</f>
        <v/>
      </c>
      <c r="J171" s="12" t="str">
        <f>+IFERROR(VLOOKUP(A171,[1]Directorio!$B$1:$Y$1001,10,FALSE),"")</f>
        <v/>
      </c>
      <c r="K171" s="12" t="str">
        <f>+IFERROR(VLOOKUP(A171,[1]Directorio!$B$1:$Y$1001,11,FALSE),"")</f>
        <v/>
      </c>
      <c r="L171" s="14" t="str">
        <f>+IFERROR(VLOOKUP(A171,[1]Directorio!$B$1:$Y$1001,12,FALSE),"")</f>
        <v/>
      </c>
      <c r="M171" s="12" t="str">
        <f>+IFERROR(VLOOKUP(A171,[1]Directorio!$B$1:$Y$1001,13,FALSE),"")</f>
        <v/>
      </c>
      <c r="N171" s="12" t="str">
        <f>+IFERROR(VLOOKUP(A171,[1]Directorio!$B$1:$Y$1001,14,FALSE),"")</f>
        <v/>
      </c>
      <c r="O171" s="12" t="str">
        <f>+IFERROR(VLOOKUP(A171,[1]Directorio!$B$1:$Y$1001,15,FALSE),"")</f>
        <v/>
      </c>
      <c r="P171" s="12" t="str">
        <f>+IFERROR(VLOOKUP(A171,[1]Directorio!$B$1:$Y$1001,16,FALSE),"")</f>
        <v/>
      </c>
      <c r="Q171" s="12" t="str">
        <f>+IFERROR(VLOOKUP(A171,[1]Directorio!$B$1:$Y$1001,17,FALSE),"")</f>
        <v/>
      </c>
      <c r="R171" s="12" t="str">
        <f>+IFERROR(VLOOKUP(A171,[1]Directorio!$B$1:$Y$1001,18,FALSE),"")</f>
        <v/>
      </c>
      <c r="S171" s="12" t="str">
        <f>+IFERROR(VLOOKUP(A171,[1]Directorio!$B$1:$Y$1001,19,FALSE),"")</f>
        <v/>
      </c>
      <c r="T171" s="12" t="str">
        <f>+IFERROR(VLOOKUP(A171,[1]Directorio!$B$1:$Y$1001,20,FALSE),"")</f>
        <v/>
      </c>
      <c r="U171" s="15" t="str">
        <f>+IFERROR(VLOOKUP(A171,[1]Directorio!$B$1:$Y$1001,21,FALSE),"")</f>
        <v/>
      </c>
      <c r="V171" s="15" t="str">
        <f>+IFERROR(VLOOKUP(A171,[1]Directorio!$B$1:$Y$1001,22,FALSE),"")</f>
        <v/>
      </c>
      <c r="W171" s="16" t="str">
        <f>+IFERROR(VLOOKUP(A171,[1]Directorio!$B$1:$Y$1001,23,FALSE),"")</f>
        <v/>
      </c>
      <c r="X171" s="15" t="str">
        <f>+IFERROR(VLOOKUP(A171,[1]Directorio!$B$1:$Y$1001,24,FALSE),"")</f>
        <v/>
      </c>
      <c r="Y171" s="10"/>
      <c r="Z171" s="10"/>
      <c r="AA171" s="17"/>
      <c r="AB171" s="18"/>
      <c r="AC171" s="10"/>
      <c r="AD171" s="18"/>
      <c r="AE171" s="10"/>
      <c r="AF171" s="18"/>
      <c r="AG171" s="18"/>
      <c r="AH171" s="19"/>
    </row>
    <row r="172" spans="1:34" x14ac:dyDescent="0.25">
      <c r="A172" s="11"/>
      <c r="B172" s="12" t="str">
        <f>+IFERROR(VLOOKUP(A172,[1]Directorio!$B$1:$Y$1001,2,FALSE),"")</f>
        <v/>
      </c>
      <c r="C172" s="13" t="str">
        <f>+IFERROR(VLOOKUP(A172,[1]Directorio!$B$1:$Y$1001,3,FALSE),"")</f>
        <v/>
      </c>
      <c r="D172" s="12" t="str">
        <f>+IFERROR(VLOOKUP(A172,[1]Directorio!$B$1:$Y$1001,4,FALSE),"")</f>
        <v/>
      </c>
      <c r="E172" s="12" t="str">
        <f>+IFERROR(VLOOKUP(A172,[1]Directorio!$B$1:$Y$1001,5,FALSE),"")</f>
        <v/>
      </c>
      <c r="F172" s="12" t="str">
        <f>+IFERROR(VLOOKUP(A172,[1]Directorio!$B$1:$Y$1001,6,FALSE),"")</f>
        <v/>
      </c>
      <c r="G172" s="12" t="str">
        <f>+IFERROR(VLOOKUP(A172,[1]Directorio!$B$1:$Y$1001,7,FALSE),"")</f>
        <v/>
      </c>
      <c r="H172" s="12" t="str">
        <f>+IFERROR(VLOOKUP(A172,[1]Directorio!$B$1:$Y$1001,8,FALSE),"")</f>
        <v/>
      </c>
      <c r="I172" s="12" t="str">
        <f>+IFERROR(VLOOKUP(A172,[1]Directorio!$B$1:$Y$1001,9,FALSE),"")</f>
        <v/>
      </c>
      <c r="J172" s="12" t="str">
        <f>+IFERROR(VLOOKUP(A172,[1]Directorio!$B$1:$Y$1001,10,FALSE),"")</f>
        <v/>
      </c>
      <c r="K172" s="12" t="str">
        <f>+IFERROR(VLOOKUP(A172,[1]Directorio!$B$1:$Y$1001,11,FALSE),"")</f>
        <v/>
      </c>
      <c r="L172" s="14" t="str">
        <f>+IFERROR(VLOOKUP(A172,[1]Directorio!$B$1:$Y$1001,12,FALSE),"")</f>
        <v/>
      </c>
      <c r="M172" s="12" t="str">
        <f>+IFERROR(VLOOKUP(A172,[1]Directorio!$B$1:$Y$1001,13,FALSE),"")</f>
        <v/>
      </c>
      <c r="N172" s="12" t="str">
        <f>+IFERROR(VLOOKUP(A172,[1]Directorio!$B$1:$Y$1001,14,FALSE),"")</f>
        <v/>
      </c>
      <c r="O172" s="12" t="str">
        <f>+IFERROR(VLOOKUP(A172,[1]Directorio!$B$1:$Y$1001,15,FALSE),"")</f>
        <v/>
      </c>
      <c r="P172" s="12" t="str">
        <f>+IFERROR(VLOOKUP(A172,[1]Directorio!$B$1:$Y$1001,16,FALSE),"")</f>
        <v/>
      </c>
      <c r="Q172" s="12" t="str">
        <f>+IFERROR(VLOOKUP(A172,[1]Directorio!$B$1:$Y$1001,17,FALSE),"")</f>
        <v/>
      </c>
      <c r="R172" s="12" t="str">
        <f>+IFERROR(VLOOKUP(A172,[1]Directorio!$B$1:$Y$1001,18,FALSE),"")</f>
        <v/>
      </c>
      <c r="S172" s="12" t="str">
        <f>+IFERROR(VLOOKUP(A172,[1]Directorio!$B$1:$Y$1001,19,FALSE),"")</f>
        <v/>
      </c>
      <c r="T172" s="12" t="str">
        <f>+IFERROR(VLOOKUP(A172,[1]Directorio!$B$1:$Y$1001,20,FALSE),"")</f>
        <v/>
      </c>
      <c r="U172" s="15" t="str">
        <f>+IFERROR(VLOOKUP(A172,[1]Directorio!$B$1:$Y$1001,21,FALSE),"")</f>
        <v/>
      </c>
      <c r="V172" s="15" t="str">
        <f>+IFERROR(VLOOKUP(A172,[1]Directorio!$B$1:$Y$1001,22,FALSE),"")</f>
        <v/>
      </c>
      <c r="W172" s="16" t="str">
        <f>+IFERROR(VLOOKUP(A172,[1]Directorio!$B$1:$Y$1001,23,FALSE),"")</f>
        <v/>
      </c>
      <c r="X172" s="15" t="str">
        <f>+IFERROR(VLOOKUP(A172,[1]Directorio!$B$1:$Y$1001,24,FALSE),"")</f>
        <v/>
      </c>
      <c r="Y172" s="10"/>
      <c r="Z172" s="10"/>
      <c r="AA172" s="17"/>
      <c r="AB172" s="18"/>
      <c r="AC172" s="10"/>
      <c r="AD172" s="18"/>
      <c r="AE172" s="10"/>
      <c r="AF172" s="18"/>
      <c r="AG172" s="18"/>
      <c r="AH172" s="19"/>
    </row>
    <row r="173" spans="1:34" x14ac:dyDescent="0.25">
      <c r="A173" s="11"/>
      <c r="B173" s="12" t="str">
        <f>+IFERROR(VLOOKUP(A173,[1]Directorio!$B$1:$Y$1001,2,FALSE),"")</f>
        <v/>
      </c>
      <c r="C173" s="13" t="str">
        <f>+IFERROR(VLOOKUP(A173,[1]Directorio!$B$1:$Y$1001,3,FALSE),"")</f>
        <v/>
      </c>
      <c r="D173" s="12" t="str">
        <f>+IFERROR(VLOOKUP(A173,[1]Directorio!$B$1:$Y$1001,4,FALSE),"")</f>
        <v/>
      </c>
      <c r="E173" s="12" t="str">
        <f>+IFERROR(VLOOKUP(A173,[1]Directorio!$B$1:$Y$1001,5,FALSE),"")</f>
        <v/>
      </c>
      <c r="F173" s="12" t="str">
        <f>+IFERROR(VLOOKUP(A173,[1]Directorio!$B$1:$Y$1001,6,FALSE),"")</f>
        <v/>
      </c>
      <c r="G173" s="12" t="str">
        <f>+IFERROR(VLOOKUP(A173,[1]Directorio!$B$1:$Y$1001,7,FALSE),"")</f>
        <v/>
      </c>
      <c r="H173" s="12" t="str">
        <f>+IFERROR(VLOOKUP(A173,[1]Directorio!$B$1:$Y$1001,8,FALSE),"")</f>
        <v/>
      </c>
      <c r="I173" s="12" t="str">
        <f>+IFERROR(VLOOKUP(A173,[1]Directorio!$B$1:$Y$1001,9,FALSE),"")</f>
        <v/>
      </c>
      <c r="J173" s="12" t="str">
        <f>+IFERROR(VLOOKUP(A173,[1]Directorio!$B$1:$Y$1001,10,FALSE),"")</f>
        <v/>
      </c>
      <c r="K173" s="12" t="str">
        <f>+IFERROR(VLOOKUP(A173,[1]Directorio!$B$1:$Y$1001,11,FALSE),"")</f>
        <v/>
      </c>
      <c r="L173" s="14" t="str">
        <f>+IFERROR(VLOOKUP(A173,[1]Directorio!$B$1:$Y$1001,12,FALSE),"")</f>
        <v/>
      </c>
      <c r="M173" s="12" t="str">
        <f>+IFERROR(VLOOKUP(A173,[1]Directorio!$B$1:$Y$1001,13,FALSE),"")</f>
        <v/>
      </c>
      <c r="N173" s="12" t="str">
        <f>+IFERROR(VLOOKUP(A173,[1]Directorio!$B$1:$Y$1001,14,FALSE),"")</f>
        <v/>
      </c>
      <c r="O173" s="12" t="str">
        <f>+IFERROR(VLOOKUP(A173,[1]Directorio!$B$1:$Y$1001,15,FALSE),"")</f>
        <v/>
      </c>
      <c r="P173" s="12" t="str">
        <f>+IFERROR(VLOOKUP(A173,[1]Directorio!$B$1:$Y$1001,16,FALSE),"")</f>
        <v/>
      </c>
      <c r="Q173" s="12" t="str">
        <f>+IFERROR(VLOOKUP(A173,[1]Directorio!$B$1:$Y$1001,17,FALSE),"")</f>
        <v/>
      </c>
      <c r="R173" s="12" t="str">
        <f>+IFERROR(VLOOKUP(A173,[1]Directorio!$B$1:$Y$1001,18,FALSE),"")</f>
        <v/>
      </c>
      <c r="S173" s="12" t="str">
        <f>+IFERROR(VLOOKUP(A173,[1]Directorio!$B$1:$Y$1001,19,FALSE),"")</f>
        <v/>
      </c>
      <c r="T173" s="12" t="str">
        <f>+IFERROR(VLOOKUP(A173,[1]Directorio!$B$1:$Y$1001,20,FALSE),"")</f>
        <v/>
      </c>
      <c r="U173" s="15" t="str">
        <f>+IFERROR(VLOOKUP(A173,[1]Directorio!$B$1:$Y$1001,21,FALSE),"")</f>
        <v/>
      </c>
      <c r="V173" s="15" t="str">
        <f>+IFERROR(VLOOKUP(A173,[1]Directorio!$B$1:$Y$1001,22,FALSE),"")</f>
        <v/>
      </c>
      <c r="W173" s="16" t="str">
        <f>+IFERROR(VLOOKUP(A173,[1]Directorio!$B$1:$Y$1001,23,FALSE),"")</f>
        <v/>
      </c>
      <c r="X173" s="15" t="str">
        <f>+IFERROR(VLOOKUP(A173,[1]Directorio!$B$1:$Y$1001,24,FALSE),"")</f>
        <v/>
      </c>
      <c r="Y173" s="10"/>
      <c r="Z173" s="10"/>
      <c r="AA173" s="17"/>
      <c r="AB173" s="18"/>
      <c r="AC173" s="10"/>
      <c r="AD173" s="18"/>
      <c r="AE173" s="10"/>
      <c r="AF173" s="18"/>
      <c r="AG173" s="18"/>
      <c r="AH173" s="19"/>
    </row>
    <row r="174" spans="1:34" x14ac:dyDescent="0.25">
      <c r="A174" s="11"/>
      <c r="B174" s="12" t="str">
        <f>+IFERROR(VLOOKUP(A174,[1]Directorio!$B$1:$Y$1001,2,FALSE),"")</f>
        <v/>
      </c>
      <c r="C174" s="13" t="str">
        <f>+IFERROR(VLOOKUP(A174,[1]Directorio!$B$1:$Y$1001,3,FALSE),"")</f>
        <v/>
      </c>
      <c r="D174" s="12" t="str">
        <f>+IFERROR(VLOOKUP(A174,[1]Directorio!$B$1:$Y$1001,4,FALSE),"")</f>
        <v/>
      </c>
      <c r="E174" s="12" t="str">
        <f>+IFERROR(VLOOKUP(A174,[1]Directorio!$B$1:$Y$1001,5,FALSE),"")</f>
        <v/>
      </c>
      <c r="F174" s="12" t="str">
        <f>+IFERROR(VLOOKUP(A174,[1]Directorio!$B$1:$Y$1001,6,FALSE),"")</f>
        <v/>
      </c>
      <c r="G174" s="12" t="str">
        <f>+IFERROR(VLOOKUP(A174,[1]Directorio!$B$1:$Y$1001,7,FALSE),"")</f>
        <v/>
      </c>
      <c r="H174" s="12" t="str">
        <f>+IFERROR(VLOOKUP(A174,[1]Directorio!$B$1:$Y$1001,8,FALSE),"")</f>
        <v/>
      </c>
      <c r="I174" s="12" t="str">
        <f>+IFERROR(VLOOKUP(A174,[1]Directorio!$B$1:$Y$1001,9,FALSE),"")</f>
        <v/>
      </c>
      <c r="J174" s="12" t="str">
        <f>+IFERROR(VLOOKUP(A174,[1]Directorio!$B$1:$Y$1001,10,FALSE),"")</f>
        <v/>
      </c>
      <c r="K174" s="12" t="str">
        <f>+IFERROR(VLOOKUP(A174,[1]Directorio!$B$1:$Y$1001,11,FALSE),"")</f>
        <v/>
      </c>
      <c r="L174" s="14" t="str">
        <f>+IFERROR(VLOOKUP(A174,[1]Directorio!$B$1:$Y$1001,12,FALSE),"")</f>
        <v/>
      </c>
      <c r="M174" s="12" t="str">
        <f>+IFERROR(VLOOKUP(A174,[1]Directorio!$B$1:$Y$1001,13,FALSE),"")</f>
        <v/>
      </c>
      <c r="N174" s="12" t="str">
        <f>+IFERROR(VLOOKUP(A174,[1]Directorio!$B$1:$Y$1001,14,FALSE),"")</f>
        <v/>
      </c>
      <c r="O174" s="12" t="str">
        <f>+IFERROR(VLOOKUP(A174,[1]Directorio!$B$1:$Y$1001,15,FALSE),"")</f>
        <v/>
      </c>
      <c r="P174" s="12" t="str">
        <f>+IFERROR(VLOOKUP(A174,[1]Directorio!$B$1:$Y$1001,16,FALSE),"")</f>
        <v/>
      </c>
      <c r="Q174" s="12" t="str">
        <f>+IFERROR(VLOOKUP(A174,[1]Directorio!$B$1:$Y$1001,17,FALSE),"")</f>
        <v/>
      </c>
      <c r="R174" s="12" t="str">
        <f>+IFERROR(VLOOKUP(A174,[1]Directorio!$B$1:$Y$1001,18,FALSE),"")</f>
        <v/>
      </c>
      <c r="S174" s="12" t="str">
        <f>+IFERROR(VLOOKUP(A174,[1]Directorio!$B$1:$Y$1001,19,FALSE),"")</f>
        <v/>
      </c>
      <c r="T174" s="12" t="str">
        <f>+IFERROR(VLOOKUP(A174,[1]Directorio!$B$1:$Y$1001,20,FALSE),"")</f>
        <v/>
      </c>
      <c r="U174" s="15" t="str">
        <f>+IFERROR(VLOOKUP(A174,[1]Directorio!$B$1:$Y$1001,21,FALSE),"")</f>
        <v/>
      </c>
      <c r="V174" s="15" t="str">
        <f>+IFERROR(VLOOKUP(A174,[1]Directorio!$B$1:$Y$1001,22,FALSE),"")</f>
        <v/>
      </c>
      <c r="W174" s="16" t="str">
        <f>+IFERROR(VLOOKUP(A174,[1]Directorio!$B$1:$Y$1001,23,FALSE),"")</f>
        <v/>
      </c>
      <c r="X174" s="15" t="str">
        <f>+IFERROR(VLOOKUP(A174,[1]Directorio!$B$1:$Y$1001,24,FALSE),"")</f>
        <v/>
      </c>
      <c r="Y174" s="10"/>
      <c r="Z174" s="10"/>
      <c r="AA174" s="17"/>
      <c r="AB174" s="18"/>
      <c r="AC174" s="10"/>
      <c r="AD174" s="18"/>
      <c r="AE174" s="10"/>
      <c r="AF174" s="18"/>
      <c r="AG174" s="18"/>
      <c r="AH174" s="19"/>
    </row>
    <row r="175" spans="1:34" x14ac:dyDescent="0.25">
      <c r="A175" s="11"/>
      <c r="B175" s="12" t="str">
        <f>+IFERROR(VLOOKUP(A175,[1]Directorio!$B$1:$Y$1001,2,FALSE),"")</f>
        <v/>
      </c>
      <c r="C175" s="13" t="str">
        <f>+IFERROR(VLOOKUP(A175,[1]Directorio!$B$1:$Y$1001,3,FALSE),"")</f>
        <v/>
      </c>
      <c r="D175" s="12" t="str">
        <f>+IFERROR(VLOOKUP(A175,[1]Directorio!$B$1:$Y$1001,4,FALSE),"")</f>
        <v/>
      </c>
      <c r="E175" s="12" t="str">
        <f>+IFERROR(VLOOKUP(A175,[1]Directorio!$B$1:$Y$1001,5,FALSE),"")</f>
        <v/>
      </c>
      <c r="F175" s="12" t="str">
        <f>+IFERROR(VLOOKUP(A175,[1]Directorio!$B$1:$Y$1001,6,FALSE),"")</f>
        <v/>
      </c>
      <c r="G175" s="12" t="str">
        <f>+IFERROR(VLOOKUP(A175,[1]Directorio!$B$1:$Y$1001,7,FALSE),"")</f>
        <v/>
      </c>
      <c r="H175" s="12" t="str">
        <f>+IFERROR(VLOOKUP(A175,[1]Directorio!$B$1:$Y$1001,8,FALSE),"")</f>
        <v/>
      </c>
      <c r="I175" s="12" t="str">
        <f>+IFERROR(VLOOKUP(A175,[1]Directorio!$B$1:$Y$1001,9,FALSE),"")</f>
        <v/>
      </c>
      <c r="J175" s="12" t="str">
        <f>+IFERROR(VLOOKUP(A175,[1]Directorio!$B$1:$Y$1001,10,FALSE),"")</f>
        <v/>
      </c>
      <c r="K175" s="12" t="str">
        <f>+IFERROR(VLOOKUP(A175,[1]Directorio!$B$1:$Y$1001,11,FALSE),"")</f>
        <v/>
      </c>
      <c r="L175" s="14" t="str">
        <f>+IFERROR(VLOOKUP(A175,[1]Directorio!$B$1:$Y$1001,12,FALSE),"")</f>
        <v/>
      </c>
      <c r="M175" s="12" t="str">
        <f>+IFERROR(VLOOKUP(A175,[1]Directorio!$B$1:$Y$1001,13,FALSE),"")</f>
        <v/>
      </c>
      <c r="N175" s="12" t="str">
        <f>+IFERROR(VLOOKUP(A175,[1]Directorio!$B$1:$Y$1001,14,FALSE),"")</f>
        <v/>
      </c>
      <c r="O175" s="12" t="str">
        <f>+IFERROR(VLOOKUP(A175,[1]Directorio!$B$1:$Y$1001,15,FALSE),"")</f>
        <v/>
      </c>
      <c r="P175" s="12" t="str">
        <f>+IFERROR(VLOOKUP(A175,[1]Directorio!$B$1:$Y$1001,16,FALSE),"")</f>
        <v/>
      </c>
      <c r="Q175" s="12" t="str">
        <f>+IFERROR(VLOOKUP(A175,[1]Directorio!$B$1:$Y$1001,17,FALSE),"")</f>
        <v/>
      </c>
      <c r="R175" s="12" t="str">
        <f>+IFERROR(VLOOKUP(A175,[1]Directorio!$B$1:$Y$1001,18,FALSE),"")</f>
        <v/>
      </c>
      <c r="S175" s="12" t="str">
        <f>+IFERROR(VLOOKUP(A175,[1]Directorio!$B$1:$Y$1001,19,FALSE),"")</f>
        <v/>
      </c>
      <c r="T175" s="12" t="str">
        <f>+IFERROR(VLOOKUP(A175,[1]Directorio!$B$1:$Y$1001,20,FALSE),"")</f>
        <v/>
      </c>
      <c r="U175" s="15" t="str">
        <f>+IFERROR(VLOOKUP(A175,[1]Directorio!$B$1:$Y$1001,21,FALSE),"")</f>
        <v/>
      </c>
      <c r="V175" s="15" t="str">
        <f>+IFERROR(VLOOKUP(A175,[1]Directorio!$B$1:$Y$1001,22,FALSE),"")</f>
        <v/>
      </c>
      <c r="W175" s="16" t="str">
        <f>+IFERROR(VLOOKUP(A175,[1]Directorio!$B$1:$Y$1001,23,FALSE),"")</f>
        <v/>
      </c>
      <c r="X175" s="15" t="str">
        <f>+IFERROR(VLOOKUP(A175,[1]Directorio!$B$1:$Y$1001,24,FALSE),"")</f>
        <v/>
      </c>
      <c r="Y175" s="10"/>
      <c r="Z175" s="10"/>
      <c r="AA175" s="17"/>
      <c r="AB175" s="18"/>
      <c r="AC175" s="10"/>
      <c r="AD175" s="18"/>
      <c r="AE175" s="10"/>
      <c r="AF175" s="18"/>
      <c r="AG175" s="18"/>
      <c r="AH175" s="19"/>
    </row>
    <row r="176" spans="1:34" x14ac:dyDescent="0.25">
      <c r="A176" s="11"/>
      <c r="B176" s="12" t="str">
        <f>+IFERROR(VLOOKUP(A176,[1]Directorio!$B$1:$Y$1001,2,FALSE),"")</f>
        <v/>
      </c>
      <c r="C176" s="13" t="str">
        <f>+IFERROR(VLOOKUP(A176,[1]Directorio!$B$1:$Y$1001,3,FALSE),"")</f>
        <v/>
      </c>
      <c r="D176" s="12" t="str">
        <f>+IFERROR(VLOOKUP(A176,[1]Directorio!$B$1:$Y$1001,4,FALSE),"")</f>
        <v/>
      </c>
      <c r="E176" s="12" t="str">
        <f>+IFERROR(VLOOKUP(A176,[1]Directorio!$B$1:$Y$1001,5,FALSE),"")</f>
        <v/>
      </c>
      <c r="F176" s="12" t="str">
        <f>+IFERROR(VLOOKUP(A176,[1]Directorio!$B$1:$Y$1001,6,FALSE),"")</f>
        <v/>
      </c>
      <c r="G176" s="12" t="str">
        <f>+IFERROR(VLOOKUP(A176,[1]Directorio!$B$1:$Y$1001,7,FALSE),"")</f>
        <v/>
      </c>
      <c r="H176" s="12" t="str">
        <f>+IFERROR(VLOOKUP(A176,[1]Directorio!$B$1:$Y$1001,8,FALSE),"")</f>
        <v/>
      </c>
      <c r="I176" s="12" t="str">
        <f>+IFERROR(VLOOKUP(A176,[1]Directorio!$B$1:$Y$1001,9,FALSE),"")</f>
        <v/>
      </c>
      <c r="J176" s="12" t="str">
        <f>+IFERROR(VLOOKUP(A176,[1]Directorio!$B$1:$Y$1001,10,FALSE),"")</f>
        <v/>
      </c>
      <c r="K176" s="12" t="str">
        <f>+IFERROR(VLOOKUP(A176,[1]Directorio!$B$1:$Y$1001,11,FALSE),"")</f>
        <v/>
      </c>
      <c r="L176" s="14" t="str">
        <f>+IFERROR(VLOOKUP(A176,[1]Directorio!$B$1:$Y$1001,12,FALSE),"")</f>
        <v/>
      </c>
      <c r="M176" s="12" t="str">
        <f>+IFERROR(VLOOKUP(A176,[1]Directorio!$B$1:$Y$1001,13,FALSE),"")</f>
        <v/>
      </c>
      <c r="N176" s="12" t="str">
        <f>+IFERROR(VLOOKUP(A176,[1]Directorio!$B$1:$Y$1001,14,FALSE),"")</f>
        <v/>
      </c>
      <c r="O176" s="12" t="str">
        <f>+IFERROR(VLOOKUP(A176,[1]Directorio!$B$1:$Y$1001,15,FALSE),"")</f>
        <v/>
      </c>
      <c r="P176" s="12" t="str">
        <f>+IFERROR(VLOOKUP(A176,[1]Directorio!$B$1:$Y$1001,16,FALSE),"")</f>
        <v/>
      </c>
      <c r="Q176" s="12" t="str">
        <f>+IFERROR(VLOOKUP(A176,[1]Directorio!$B$1:$Y$1001,17,FALSE),"")</f>
        <v/>
      </c>
      <c r="R176" s="12" t="str">
        <f>+IFERROR(VLOOKUP(A176,[1]Directorio!$B$1:$Y$1001,18,FALSE),"")</f>
        <v/>
      </c>
      <c r="S176" s="12" t="str">
        <f>+IFERROR(VLOOKUP(A176,[1]Directorio!$B$1:$Y$1001,19,FALSE),"")</f>
        <v/>
      </c>
      <c r="T176" s="12" t="str">
        <f>+IFERROR(VLOOKUP(A176,[1]Directorio!$B$1:$Y$1001,20,FALSE),"")</f>
        <v/>
      </c>
      <c r="U176" s="15" t="str">
        <f>+IFERROR(VLOOKUP(A176,[1]Directorio!$B$1:$Y$1001,21,FALSE),"")</f>
        <v/>
      </c>
      <c r="V176" s="15" t="str">
        <f>+IFERROR(VLOOKUP(A176,[1]Directorio!$B$1:$Y$1001,22,FALSE),"")</f>
        <v/>
      </c>
      <c r="W176" s="16" t="str">
        <f>+IFERROR(VLOOKUP(A176,[1]Directorio!$B$1:$Y$1001,23,FALSE),"")</f>
        <v/>
      </c>
      <c r="X176" s="15" t="str">
        <f>+IFERROR(VLOOKUP(A176,[1]Directorio!$B$1:$Y$1001,24,FALSE),"")</f>
        <v/>
      </c>
      <c r="Y176" s="10"/>
      <c r="Z176" s="10"/>
      <c r="AA176" s="17"/>
      <c r="AB176" s="18"/>
      <c r="AC176" s="10"/>
      <c r="AD176" s="18"/>
      <c r="AE176" s="10"/>
      <c r="AF176" s="18"/>
      <c r="AG176" s="18"/>
      <c r="AH176" s="19"/>
    </row>
    <row r="177" spans="1:34" x14ac:dyDescent="0.25">
      <c r="A177" s="11"/>
      <c r="B177" s="12" t="str">
        <f>+IFERROR(VLOOKUP(A177,[1]Directorio!$B$1:$Y$1001,2,FALSE),"")</f>
        <v/>
      </c>
      <c r="C177" s="13" t="str">
        <f>+IFERROR(VLOOKUP(A177,[1]Directorio!$B$1:$Y$1001,3,FALSE),"")</f>
        <v/>
      </c>
      <c r="D177" s="12" t="str">
        <f>+IFERROR(VLOOKUP(A177,[1]Directorio!$B$1:$Y$1001,4,FALSE),"")</f>
        <v/>
      </c>
      <c r="E177" s="12" t="str">
        <f>+IFERROR(VLOOKUP(A177,[1]Directorio!$B$1:$Y$1001,5,FALSE),"")</f>
        <v/>
      </c>
      <c r="F177" s="12" t="str">
        <f>+IFERROR(VLOOKUP(A177,[1]Directorio!$B$1:$Y$1001,6,FALSE),"")</f>
        <v/>
      </c>
      <c r="G177" s="12" t="str">
        <f>+IFERROR(VLOOKUP(A177,[1]Directorio!$B$1:$Y$1001,7,FALSE),"")</f>
        <v/>
      </c>
      <c r="H177" s="12" t="str">
        <f>+IFERROR(VLOOKUP(A177,[1]Directorio!$B$1:$Y$1001,8,FALSE),"")</f>
        <v/>
      </c>
      <c r="I177" s="12" t="str">
        <f>+IFERROR(VLOOKUP(A177,[1]Directorio!$B$1:$Y$1001,9,FALSE),"")</f>
        <v/>
      </c>
      <c r="J177" s="12" t="str">
        <f>+IFERROR(VLOOKUP(A177,[1]Directorio!$B$1:$Y$1001,10,FALSE),"")</f>
        <v/>
      </c>
      <c r="K177" s="12" t="str">
        <f>+IFERROR(VLOOKUP(A177,[1]Directorio!$B$1:$Y$1001,11,FALSE),"")</f>
        <v/>
      </c>
      <c r="L177" s="14" t="str">
        <f>+IFERROR(VLOOKUP(A177,[1]Directorio!$B$1:$Y$1001,12,FALSE),"")</f>
        <v/>
      </c>
      <c r="M177" s="12" t="str">
        <f>+IFERROR(VLOOKUP(A177,[1]Directorio!$B$1:$Y$1001,13,FALSE),"")</f>
        <v/>
      </c>
      <c r="N177" s="12" t="str">
        <f>+IFERROR(VLOOKUP(A177,[1]Directorio!$B$1:$Y$1001,14,FALSE),"")</f>
        <v/>
      </c>
      <c r="O177" s="12" t="str">
        <f>+IFERROR(VLOOKUP(A177,[1]Directorio!$B$1:$Y$1001,15,FALSE),"")</f>
        <v/>
      </c>
      <c r="P177" s="12" t="str">
        <f>+IFERROR(VLOOKUP(A177,[1]Directorio!$B$1:$Y$1001,16,FALSE),"")</f>
        <v/>
      </c>
      <c r="Q177" s="12" t="str">
        <f>+IFERROR(VLOOKUP(A177,[1]Directorio!$B$1:$Y$1001,17,FALSE),"")</f>
        <v/>
      </c>
      <c r="R177" s="12" t="str">
        <f>+IFERROR(VLOOKUP(A177,[1]Directorio!$B$1:$Y$1001,18,FALSE),"")</f>
        <v/>
      </c>
      <c r="S177" s="12" t="str">
        <f>+IFERROR(VLOOKUP(A177,[1]Directorio!$B$1:$Y$1001,19,FALSE),"")</f>
        <v/>
      </c>
      <c r="T177" s="12" t="str">
        <f>+IFERROR(VLOOKUP(A177,[1]Directorio!$B$1:$Y$1001,20,FALSE),"")</f>
        <v/>
      </c>
      <c r="U177" s="15" t="str">
        <f>+IFERROR(VLOOKUP(A177,[1]Directorio!$B$1:$Y$1001,21,FALSE),"")</f>
        <v/>
      </c>
      <c r="V177" s="15" t="str">
        <f>+IFERROR(VLOOKUP(A177,[1]Directorio!$B$1:$Y$1001,22,FALSE),"")</f>
        <v/>
      </c>
      <c r="W177" s="16" t="str">
        <f>+IFERROR(VLOOKUP(A177,[1]Directorio!$B$1:$Y$1001,23,FALSE),"")</f>
        <v/>
      </c>
      <c r="X177" s="15" t="str">
        <f>+IFERROR(VLOOKUP(A177,[1]Directorio!$B$1:$Y$1001,24,FALSE),"")</f>
        <v/>
      </c>
      <c r="Y177" s="10"/>
      <c r="Z177" s="10"/>
      <c r="AA177" s="17"/>
      <c r="AB177" s="18"/>
      <c r="AC177" s="10"/>
      <c r="AD177" s="18"/>
      <c r="AE177" s="10"/>
      <c r="AF177" s="18"/>
      <c r="AG177" s="18"/>
      <c r="AH177" s="19"/>
    </row>
    <row r="178" spans="1:34" x14ac:dyDescent="0.25">
      <c r="A178" s="11"/>
      <c r="B178" s="12" t="str">
        <f>+IFERROR(VLOOKUP(A178,[1]Directorio!$B$1:$Y$1001,2,FALSE),"")</f>
        <v/>
      </c>
      <c r="C178" s="13" t="str">
        <f>+IFERROR(VLOOKUP(A178,[1]Directorio!$B$1:$Y$1001,3,FALSE),"")</f>
        <v/>
      </c>
      <c r="D178" s="12" t="str">
        <f>+IFERROR(VLOOKUP(A178,[1]Directorio!$B$1:$Y$1001,4,FALSE),"")</f>
        <v/>
      </c>
      <c r="E178" s="12" t="str">
        <f>+IFERROR(VLOOKUP(A178,[1]Directorio!$B$1:$Y$1001,5,FALSE),"")</f>
        <v/>
      </c>
      <c r="F178" s="12" t="str">
        <f>+IFERROR(VLOOKUP(A178,[1]Directorio!$B$1:$Y$1001,6,FALSE),"")</f>
        <v/>
      </c>
      <c r="G178" s="12" t="str">
        <f>+IFERROR(VLOOKUP(A178,[1]Directorio!$B$1:$Y$1001,7,FALSE),"")</f>
        <v/>
      </c>
      <c r="H178" s="12" t="str">
        <f>+IFERROR(VLOOKUP(A178,[1]Directorio!$B$1:$Y$1001,8,FALSE),"")</f>
        <v/>
      </c>
      <c r="I178" s="12" t="str">
        <f>+IFERROR(VLOOKUP(A178,[1]Directorio!$B$1:$Y$1001,9,FALSE),"")</f>
        <v/>
      </c>
      <c r="J178" s="12" t="str">
        <f>+IFERROR(VLOOKUP(A178,[1]Directorio!$B$1:$Y$1001,10,FALSE),"")</f>
        <v/>
      </c>
      <c r="K178" s="12" t="str">
        <f>+IFERROR(VLOOKUP(A178,[1]Directorio!$B$1:$Y$1001,11,FALSE),"")</f>
        <v/>
      </c>
      <c r="L178" s="14" t="str">
        <f>+IFERROR(VLOOKUP(A178,[1]Directorio!$B$1:$Y$1001,12,FALSE),"")</f>
        <v/>
      </c>
      <c r="M178" s="12" t="str">
        <f>+IFERROR(VLOOKUP(A178,[1]Directorio!$B$1:$Y$1001,13,FALSE),"")</f>
        <v/>
      </c>
      <c r="N178" s="12" t="str">
        <f>+IFERROR(VLOOKUP(A178,[1]Directorio!$B$1:$Y$1001,14,FALSE),"")</f>
        <v/>
      </c>
      <c r="O178" s="12" t="str">
        <f>+IFERROR(VLOOKUP(A178,[1]Directorio!$B$1:$Y$1001,15,FALSE),"")</f>
        <v/>
      </c>
      <c r="P178" s="12" t="str">
        <f>+IFERROR(VLOOKUP(A178,[1]Directorio!$B$1:$Y$1001,16,FALSE),"")</f>
        <v/>
      </c>
      <c r="Q178" s="12" t="str">
        <f>+IFERROR(VLOOKUP(A178,[1]Directorio!$B$1:$Y$1001,17,FALSE),"")</f>
        <v/>
      </c>
      <c r="R178" s="12" t="str">
        <f>+IFERROR(VLOOKUP(A178,[1]Directorio!$B$1:$Y$1001,18,FALSE),"")</f>
        <v/>
      </c>
      <c r="S178" s="12" t="str">
        <f>+IFERROR(VLOOKUP(A178,[1]Directorio!$B$1:$Y$1001,19,FALSE),"")</f>
        <v/>
      </c>
      <c r="T178" s="12" t="str">
        <f>+IFERROR(VLOOKUP(A178,[1]Directorio!$B$1:$Y$1001,20,FALSE),"")</f>
        <v/>
      </c>
      <c r="U178" s="15" t="str">
        <f>+IFERROR(VLOOKUP(A178,[1]Directorio!$B$1:$Y$1001,21,FALSE),"")</f>
        <v/>
      </c>
      <c r="V178" s="15" t="str">
        <f>+IFERROR(VLOOKUP(A178,[1]Directorio!$B$1:$Y$1001,22,FALSE),"")</f>
        <v/>
      </c>
      <c r="W178" s="16" t="str">
        <f>+IFERROR(VLOOKUP(A178,[1]Directorio!$B$1:$Y$1001,23,FALSE),"")</f>
        <v/>
      </c>
      <c r="X178" s="15" t="str">
        <f>+IFERROR(VLOOKUP(A178,[1]Directorio!$B$1:$Y$1001,24,FALSE),"")</f>
        <v/>
      </c>
      <c r="Y178" s="10"/>
      <c r="Z178" s="10"/>
      <c r="AA178" s="17"/>
      <c r="AB178" s="18"/>
      <c r="AC178" s="10"/>
      <c r="AD178" s="18"/>
      <c r="AE178" s="10"/>
      <c r="AF178" s="18"/>
      <c r="AG178" s="18"/>
      <c r="AH178" s="19"/>
    </row>
    <row r="179" spans="1:34" x14ac:dyDescent="0.25">
      <c r="A179" s="11"/>
      <c r="B179" s="12" t="str">
        <f>+IFERROR(VLOOKUP(A179,[1]Directorio!$B$1:$Y$1001,2,FALSE),"")</f>
        <v/>
      </c>
      <c r="C179" s="13" t="str">
        <f>+IFERROR(VLOOKUP(A179,[1]Directorio!$B$1:$Y$1001,3,FALSE),"")</f>
        <v/>
      </c>
      <c r="D179" s="12" t="str">
        <f>+IFERROR(VLOOKUP(A179,[1]Directorio!$B$1:$Y$1001,4,FALSE),"")</f>
        <v/>
      </c>
      <c r="E179" s="12" t="str">
        <f>+IFERROR(VLOOKUP(A179,[1]Directorio!$B$1:$Y$1001,5,FALSE),"")</f>
        <v/>
      </c>
      <c r="F179" s="12" t="str">
        <f>+IFERROR(VLOOKUP(A179,[1]Directorio!$B$1:$Y$1001,6,FALSE),"")</f>
        <v/>
      </c>
      <c r="G179" s="12" t="str">
        <f>+IFERROR(VLOOKUP(A179,[1]Directorio!$B$1:$Y$1001,7,FALSE),"")</f>
        <v/>
      </c>
      <c r="H179" s="12" t="str">
        <f>+IFERROR(VLOOKUP(A179,[1]Directorio!$B$1:$Y$1001,8,FALSE),"")</f>
        <v/>
      </c>
      <c r="I179" s="12" t="str">
        <f>+IFERROR(VLOOKUP(A179,[1]Directorio!$B$1:$Y$1001,9,FALSE),"")</f>
        <v/>
      </c>
      <c r="J179" s="12" t="str">
        <f>+IFERROR(VLOOKUP(A179,[1]Directorio!$B$1:$Y$1001,10,FALSE),"")</f>
        <v/>
      </c>
      <c r="K179" s="12" t="str">
        <f>+IFERROR(VLOOKUP(A179,[1]Directorio!$B$1:$Y$1001,11,FALSE),"")</f>
        <v/>
      </c>
      <c r="L179" s="14" t="str">
        <f>+IFERROR(VLOOKUP(A179,[1]Directorio!$B$1:$Y$1001,12,FALSE),"")</f>
        <v/>
      </c>
      <c r="M179" s="12" t="str">
        <f>+IFERROR(VLOOKUP(A179,[1]Directorio!$B$1:$Y$1001,13,FALSE),"")</f>
        <v/>
      </c>
      <c r="N179" s="12" t="str">
        <f>+IFERROR(VLOOKUP(A179,[1]Directorio!$B$1:$Y$1001,14,FALSE),"")</f>
        <v/>
      </c>
      <c r="O179" s="12" t="str">
        <f>+IFERROR(VLOOKUP(A179,[1]Directorio!$B$1:$Y$1001,15,FALSE),"")</f>
        <v/>
      </c>
      <c r="P179" s="12" t="str">
        <f>+IFERROR(VLOOKUP(A179,[1]Directorio!$B$1:$Y$1001,16,FALSE),"")</f>
        <v/>
      </c>
      <c r="Q179" s="12" t="str">
        <f>+IFERROR(VLOOKUP(A179,[1]Directorio!$B$1:$Y$1001,17,FALSE),"")</f>
        <v/>
      </c>
      <c r="R179" s="12" t="str">
        <f>+IFERROR(VLOOKUP(A179,[1]Directorio!$B$1:$Y$1001,18,FALSE),"")</f>
        <v/>
      </c>
      <c r="S179" s="12" t="str">
        <f>+IFERROR(VLOOKUP(A179,[1]Directorio!$B$1:$Y$1001,19,FALSE),"")</f>
        <v/>
      </c>
      <c r="T179" s="12" t="str">
        <f>+IFERROR(VLOOKUP(A179,[1]Directorio!$B$1:$Y$1001,20,FALSE),"")</f>
        <v/>
      </c>
      <c r="U179" s="15" t="str">
        <f>+IFERROR(VLOOKUP(A179,[1]Directorio!$B$1:$Y$1001,21,FALSE),"")</f>
        <v/>
      </c>
      <c r="V179" s="15" t="str">
        <f>+IFERROR(VLOOKUP(A179,[1]Directorio!$B$1:$Y$1001,22,FALSE),"")</f>
        <v/>
      </c>
      <c r="W179" s="16" t="str">
        <f>+IFERROR(VLOOKUP(A179,[1]Directorio!$B$1:$Y$1001,23,FALSE),"")</f>
        <v/>
      </c>
      <c r="X179" s="15" t="str">
        <f>+IFERROR(VLOOKUP(A179,[1]Directorio!$B$1:$Y$1001,24,FALSE),"")</f>
        <v/>
      </c>
      <c r="Y179" s="10"/>
      <c r="Z179" s="10"/>
      <c r="AA179" s="17"/>
      <c r="AB179" s="18"/>
      <c r="AC179" s="10"/>
      <c r="AD179" s="18"/>
      <c r="AE179" s="10"/>
      <c r="AF179" s="18"/>
      <c r="AG179" s="18"/>
      <c r="AH179" s="19"/>
    </row>
    <row r="180" spans="1:34" x14ac:dyDescent="0.25">
      <c r="A180" s="11"/>
      <c r="B180" s="12" t="str">
        <f>+IFERROR(VLOOKUP(A180,[1]Directorio!$B$1:$Y$1001,2,FALSE),"")</f>
        <v/>
      </c>
      <c r="C180" s="13" t="str">
        <f>+IFERROR(VLOOKUP(A180,[1]Directorio!$B$1:$Y$1001,3,FALSE),"")</f>
        <v/>
      </c>
      <c r="D180" s="12" t="str">
        <f>+IFERROR(VLOOKUP(A180,[1]Directorio!$B$1:$Y$1001,4,FALSE),"")</f>
        <v/>
      </c>
      <c r="E180" s="12" t="str">
        <f>+IFERROR(VLOOKUP(A180,[1]Directorio!$B$1:$Y$1001,5,FALSE),"")</f>
        <v/>
      </c>
      <c r="F180" s="12" t="str">
        <f>+IFERROR(VLOOKUP(A180,[1]Directorio!$B$1:$Y$1001,6,FALSE),"")</f>
        <v/>
      </c>
      <c r="G180" s="12" t="str">
        <f>+IFERROR(VLOOKUP(A180,[1]Directorio!$B$1:$Y$1001,7,FALSE),"")</f>
        <v/>
      </c>
      <c r="H180" s="12" t="str">
        <f>+IFERROR(VLOOKUP(A180,[1]Directorio!$B$1:$Y$1001,8,FALSE),"")</f>
        <v/>
      </c>
      <c r="I180" s="12" t="str">
        <f>+IFERROR(VLOOKUP(A180,[1]Directorio!$B$1:$Y$1001,9,FALSE),"")</f>
        <v/>
      </c>
      <c r="J180" s="12" t="str">
        <f>+IFERROR(VLOOKUP(A180,[1]Directorio!$B$1:$Y$1001,10,FALSE),"")</f>
        <v/>
      </c>
      <c r="K180" s="12" t="str">
        <f>+IFERROR(VLOOKUP(A180,[1]Directorio!$B$1:$Y$1001,11,FALSE),"")</f>
        <v/>
      </c>
      <c r="L180" s="14" t="str">
        <f>+IFERROR(VLOOKUP(A180,[1]Directorio!$B$1:$Y$1001,12,FALSE),"")</f>
        <v/>
      </c>
      <c r="M180" s="12" t="str">
        <f>+IFERROR(VLOOKUP(A180,[1]Directorio!$B$1:$Y$1001,13,FALSE),"")</f>
        <v/>
      </c>
      <c r="N180" s="12" t="str">
        <f>+IFERROR(VLOOKUP(A180,[1]Directorio!$B$1:$Y$1001,14,FALSE),"")</f>
        <v/>
      </c>
      <c r="O180" s="12" t="str">
        <f>+IFERROR(VLOOKUP(A180,[1]Directorio!$B$1:$Y$1001,15,FALSE),"")</f>
        <v/>
      </c>
      <c r="P180" s="12" t="str">
        <f>+IFERROR(VLOOKUP(A180,[1]Directorio!$B$1:$Y$1001,16,FALSE),"")</f>
        <v/>
      </c>
      <c r="Q180" s="12" t="str">
        <f>+IFERROR(VLOOKUP(A180,[1]Directorio!$B$1:$Y$1001,17,FALSE),"")</f>
        <v/>
      </c>
      <c r="R180" s="12" t="str">
        <f>+IFERROR(VLOOKUP(A180,[1]Directorio!$B$1:$Y$1001,18,FALSE),"")</f>
        <v/>
      </c>
      <c r="S180" s="12" t="str">
        <f>+IFERROR(VLOOKUP(A180,[1]Directorio!$B$1:$Y$1001,19,FALSE),"")</f>
        <v/>
      </c>
      <c r="T180" s="12" t="str">
        <f>+IFERROR(VLOOKUP(A180,[1]Directorio!$B$1:$Y$1001,20,FALSE),"")</f>
        <v/>
      </c>
      <c r="U180" s="15" t="str">
        <f>+IFERROR(VLOOKUP(A180,[1]Directorio!$B$1:$Y$1001,21,FALSE),"")</f>
        <v/>
      </c>
      <c r="V180" s="15" t="str">
        <f>+IFERROR(VLOOKUP(A180,[1]Directorio!$B$1:$Y$1001,22,FALSE),"")</f>
        <v/>
      </c>
      <c r="W180" s="16" t="str">
        <f>+IFERROR(VLOOKUP(A180,[1]Directorio!$B$1:$Y$1001,23,FALSE),"")</f>
        <v/>
      </c>
      <c r="X180" s="15" t="str">
        <f>+IFERROR(VLOOKUP(A180,[1]Directorio!$B$1:$Y$1001,24,FALSE),"")</f>
        <v/>
      </c>
      <c r="Y180" s="10"/>
      <c r="Z180" s="10"/>
      <c r="AA180" s="17"/>
      <c r="AB180" s="18"/>
      <c r="AC180" s="10"/>
      <c r="AD180" s="18"/>
      <c r="AE180" s="10"/>
      <c r="AF180" s="18"/>
      <c r="AG180" s="18"/>
      <c r="AH180" s="19"/>
    </row>
    <row r="181" spans="1:34" x14ac:dyDescent="0.25">
      <c r="A181" s="11"/>
      <c r="B181" s="12" t="str">
        <f>+IFERROR(VLOOKUP(A181,[1]Directorio!$B$1:$Y$1001,2,FALSE),"")</f>
        <v/>
      </c>
      <c r="C181" s="13" t="str">
        <f>+IFERROR(VLOOKUP(A181,[1]Directorio!$B$1:$Y$1001,3,FALSE),"")</f>
        <v/>
      </c>
      <c r="D181" s="12" t="str">
        <f>+IFERROR(VLOOKUP(A181,[1]Directorio!$B$1:$Y$1001,4,FALSE),"")</f>
        <v/>
      </c>
      <c r="E181" s="12" t="str">
        <f>+IFERROR(VLOOKUP(A181,[1]Directorio!$B$1:$Y$1001,5,FALSE),"")</f>
        <v/>
      </c>
      <c r="F181" s="12" t="str">
        <f>+IFERROR(VLOOKUP(A181,[1]Directorio!$B$1:$Y$1001,6,FALSE),"")</f>
        <v/>
      </c>
      <c r="G181" s="12" t="str">
        <f>+IFERROR(VLOOKUP(A181,[1]Directorio!$B$1:$Y$1001,7,FALSE),"")</f>
        <v/>
      </c>
      <c r="H181" s="12" t="str">
        <f>+IFERROR(VLOOKUP(A181,[1]Directorio!$B$1:$Y$1001,8,FALSE),"")</f>
        <v/>
      </c>
      <c r="I181" s="12" t="str">
        <f>+IFERROR(VLOOKUP(A181,[1]Directorio!$B$1:$Y$1001,9,FALSE),"")</f>
        <v/>
      </c>
      <c r="J181" s="12" t="str">
        <f>+IFERROR(VLOOKUP(A181,[1]Directorio!$B$1:$Y$1001,10,FALSE),"")</f>
        <v/>
      </c>
      <c r="K181" s="12" t="str">
        <f>+IFERROR(VLOOKUP(A181,[1]Directorio!$B$1:$Y$1001,11,FALSE),"")</f>
        <v/>
      </c>
      <c r="L181" s="14" t="str">
        <f>+IFERROR(VLOOKUP(A181,[1]Directorio!$B$1:$Y$1001,12,FALSE),"")</f>
        <v/>
      </c>
      <c r="M181" s="12" t="str">
        <f>+IFERROR(VLOOKUP(A181,[1]Directorio!$B$1:$Y$1001,13,FALSE),"")</f>
        <v/>
      </c>
      <c r="N181" s="12" t="str">
        <f>+IFERROR(VLOOKUP(A181,[1]Directorio!$B$1:$Y$1001,14,FALSE),"")</f>
        <v/>
      </c>
      <c r="O181" s="12" t="str">
        <f>+IFERROR(VLOOKUP(A181,[1]Directorio!$B$1:$Y$1001,15,FALSE),"")</f>
        <v/>
      </c>
      <c r="P181" s="12" t="str">
        <f>+IFERROR(VLOOKUP(A181,[1]Directorio!$B$1:$Y$1001,16,FALSE),"")</f>
        <v/>
      </c>
      <c r="Q181" s="12" t="str">
        <f>+IFERROR(VLOOKUP(A181,[1]Directorio!$B$1:$Y$1001,17,FALSE),"")</f>
        <v/>
      </c>
      <c r="R181" s="12" t="str">
        <f>+IFERROR(VLOOKUP(A181,[1]Directorio!$B$1:$Y$1001,18,FALSE),"")</f>
        <v/>
      </c>
      <c r="S181" s="12" t="str">
        <f>+IFERROR(VLOOKUP(A181,[1]Directorio!$B$1:$Y$1001,19,FALSE),"")</f>
        <v/>
      </c>
      <c r="T181" s="12" t="str">
        <f>+IFERROR(VLOOKUP(A181,[1]Directorio!$B$1:$Y$1001,20,FALSE),"")</f>
        <v/>
      </c>
      <c r="U181" s="15" t="str">
        <f>+IFERROR(VLOOKUP(A181,[1]Directorio!$B$1:$Y$1001,21,FALSE),"")</f>
        <v/>
      </c>
      <c r="V181" s="15" t="str">
        <f>+IFERROR(VLOOKUP(A181,[1]Directorio!$B$1:$Y$1001,22,FALSE),"")</f>
        <v/>
      </c>
      <c r="W181" s="16" t="str">
        <f>+IFERROR(VLOOKUP(A181,[1]Directorio!$B$1:$Y$1001,23,FALSE),"")</f>
        <v/>
      </c>
      <c r="X181" s="15" t="str">
        <f>+IFERROR(VLOOKUP(A181,[1]Directorio!$B$1:$Y$1001,24,FALSE),"")</f>
        <v/>
      </c>
      <c r="Y181" s="10"/>
      <c r="Z181" s="10"/>
      <c r="AA181" s="17"/>
      <c r="AB181" s="18"/>
      <c r="AC181" s="10"/>
      <c r="AD181" s="18"/>
      <c r="AE181" s="10"/>
      <c r="AF181" s="18"/>
      <c r="AG181" s="18"/>
      <c r="AH181" s="19"/>
    </row>
    <row r="182" spans="1:34" x14ac:dyDescent="0.25">
      <c r="A182" s="11"/>
      <c r="B182" s="12" t="str">
        <f>+IFERROR(VLOOKUP(A182,[1]Directorio!$B$1:$Y$1001,2,FALSE),"")</f>
        <v/>
      </c>
      <c r="C182" s="13" t="str">
        <f>+IFERROR(VLOOKUP(A182,[1]Directorio!$B$1:$Y$1001,3,FALSE),"")</f>
        <v/>
      </c>
      <c r="D182" s="12" t="str">
        <f>+IFERROR(VLOOKUP(A182,[1]Directorio!$B$1:$Y$1001,4,FALSE),"")</f>
        <v/>
      </c>
      <c r="E182" s="12" t="str">
        <f>+IFERROR(VLOOKUP(A182,[1]Directorio!$B$1:$Y$1001,5,FALSE),"")</f>
        <v/>
      </c>
      <c r="F182" s="12" t="str">
        <f>+IFERROR(VLOOKUP(A182,[1]Directorio!$B$1:$Y$1001,6,FALSE),"")</f>
        <v/>
      </c>
      <c r="G182" s="12" t="str">
        <f>+IFERROR(VLOOKUP(A182,[1]Directorio!$B$1:$Y$1001,7,FALSE),"")</f>
        <v/>
      </c>
      <c r="H182" s="12" t="str">
        <f>+IFERROR(VLOOKUP(A182,[1]Directorio!$B$1:$Y$1001,8,FALSE),"")</f>
        <v/>
      </c>
      <c r="I182" s="12" t="str">
        <f>+IFERROR(VLOOKUP(A182,[1]Directorio!$B$1:$Y$1001,9,FALSE),"")</f>
        <v/>
      </c>
      <c r="J182" s="12" t="str">
        <f>+IFERROR(VLOOKUP(A182,[1]Directorio!$B$1:$Y$1001,10,FALSE),"")</f>
        <v/>
      </c>
      <c r="K182" s="12" t="str">
        <f>+IFERROR(VLOOKUP(A182,[1]Directorio!$B$1:$Y$1001,11,FALSE),"")</f>
        <v/>
      </c>
      <c r="L182" s="14" t="str">
        <f>+IFERROR(VLOOKUP(A182,[1]Directorio!$B$1:$Y$1001,12,FALSE),"")</f>
        <v/>
      </c>
      <c r="M182" s="12" t="str">
        <f>+IFERROR(VLOOKUP(A182,[1]Directorio!$B$1:$Y$1001,13,FALSE),"")</f>
        <v/>
      </c>
      <c r="N182" s="12" t="str">
        <f>+IFERROR(VLOOKUP(A182,[1]Directorio!$B$1:$Y$1001,14,FALSE),"")</f>
        <v/>
      </c>
      <c r="O182" s="12" t="str">
        <f>+IFERROR(VLOOKUP(A182,[1]Directorio!$B$1:$Y$1001,15,FALSE),"")</f>
        <v/>
      </c>
      <c r="P182" s="12" t="str">
        <f>+IFERROR(VLOOKUP(A182,[1]Directorio!$B$1:$Y$1001,16,FALSE),"")</f>
        <v/>
      </c>
      <c r="Q182" s="12" t="str">
        <f>+IFERROR(VLOOKUP(A182,[1]Directorio!$B$1:$Y$1001,17,FALSE),"")</f>
        <v/>
      </c>
      <c r="R182" s="12" t="str">
        <f>+IFERROR(VLOOKUP(A182,[1]Directorio!$B$1:$Y$1001,18,FALSE),"")</f>
        <v/>
      </c>
      <c r="S182" s="12" t="str">
        <f>+IFERROR(VLOOKUP(A182,[1]Directorio!$B$1:$Y$1001,19,FALSE),"")</f>
        <v/>
      </c>
      <c r="T182" s="12" t="str">
        <f>+IFERROR(VLOOKUP(A182,[1]Directorio!$B$1:$Y$1001,20,FALSE),"")</f>
        <v/>
      </c>
      <c r="U182" s="15" t="str">
        <f>+IFERROR(VLOOKUP(A182,[1]Directorio!$B$1:$Y$1001,21,FALSE),"")</f>
        <v/>
      </c>
      <c r="V182" s="15" t="str">
        <f>+IFERROR(VLOOKUP(A182,[1]Directorio!$B$1:$Y$1001,22,FALSE),"")</f>
        <v/>
      </c>
      <c r="W182" s="16" t="str">
        <f>+IFERROR(VLOOKUP(A182,[1]Directorio!$B$1:$Y$1001,23,FALSE),"")</f>
        <v/>
      </c>
      <c r="X182" s="15" t="str">
        <f>+IFERROR(VLOOKUP(A182,[1]Directorio!$B$1:$Y$1001,24,FALSE),"")</f>
        <v/>
      </c>
      <c r="Y182" s="10"/>
      <c r="Z182" s="10"/>
      <c r="AA182" s="17"/>
      <c r="AB182" s="18"/>
      <c r="AC182" s="10"/>
      <c r="AD182" s="18"/>
      <c r="AE182" s="10"/>
      <c r="AF182" s="18"/>
      <c r="AG182" s="18"/>
      <c r="AH182" s="19"/>
    </row>
    <row r="183" spans="1:34" x14ac:dyDescent="0.25">
      <c r="A183" s="11"/>
      <c r="B183" s="12" t="str">
        <f>+IFERROR(VLOOKUP(A183,[1]Directorio!$B$1:$Y$1001,2,FALSE),"")</f>
        <v/>
      </c>
      <c r="C183" s="13" t="str">
        <f>+IFERROR(VLOOKUP(A183,[1]Directorio!$B$1:$Y$1001,3,FALSE),"")</f>
        <v/>
      </c>
      <c r="D183" s="12" t="str">
        <f>+IFERROR(VLOOKUP(A183,[1]Directorio!$B$1:$Y$1001,4,FALSE),"")</f>
        <v/>
      </c>
      <c r="E183" s="12" t="str">
        <f>+IFERROR(VLOOKUP(A183,[1]Directorio!$B$1:$Y$1001,5,FALSE),"")</f>
        <v/>
      </c>
      <c r="F183" s="12" t="str">
        <f>+IFERROR(VLOOKUP(A183,[1]Directorio!$B$1:$Y$1001,6,FALSE),"")</f>
        <v/>
      </c>
      <c r="G183" s="12" t="str">
        <f>+IFERROR(VLOOKUP(A183,[1]Directorio!$B$1:$Y$1001,7,FALSE),"")</f>
        <v/>
      </c>
      <c r="H183" s="12" t="str">
        <f>+IFERROR(VLOOKUP(A183,[1]Directorio!$B$1:$Y$1001,8,FALSE),"")</f>
        <v/>
      </c>
      <c r="I183" s="12" t="str">
        <f>+IFERROR(VLOOKUP(A183,[1]Directorio!$B$1:$Y$1001,9,FALSE),"")</f>
        <v/>
      </c>
      <c r="J183" s="12" t="str">
        <f>+IFERROR(VLOOKUP(A183,[1]Directorio!$B$1:$Y$1001,10,FALSE),"")</f>
        <v/>
      </c>
      <c r="K183" s="12" t="str">
        <f>+IFERROR(VLOOKUP(A183,[1]Directorio!$B$1:$Y$1001,11,FALSE),"")</f>
        <v/>
      </c>
      <c r="L183" s="14" t="str">
        <f>+IFERROR(VLOOKUP(A183,[1]Directorio!$B$1:$Y$1001,12,FALSE),"")</f>
        <v/>
      </c>
      <c r="M183" s="12" t="str">
        <f>+IFERROR(VLOOKUP(A183,[1]Directorio!$B$1:$Y$1001,13,FALSE),"")</f>
        <v/>
      </c>
      <c r="N183" s="12" t="str">
        <f>+IFERROR(VLOOKUP(A183,[1]Directorio!$B$1:$Y$1001,14,FALSE),"")</f>
        <v/>
      </c>
      <c r="O183" s="12" t="str">
        <f>+IFERROR(VLOOKUP(A183,[1]Directorio!$B$1:$Y$1001,15,FALSE),"")</f>
        <v/>
      </c>
      <c r="P183" s="12" t="str">
        <f>+IFERROR(VLOOKUP(A183,[1]Directorio!$B$1:$Y$1001,16,FALSE),"")</f>
        <v/>
      </c>
      <c r="Q183" s="12" t="str">
        <f>+IFERROR(VLOOKUP(A183,[1]Directorio!$B$1:$Y$1001,17,FALSE),"")</f>
        <v/>
      </c>
      <c r="R183" s="12" t="str">
        <f>+IFERROR(VLOOKUP(A183,[1]Directorio!$B$1:$Y$1001,18,FALSE),"")</f>
        <v/>
      </c>
      <c r="S183" s="12" t="str">
        <f>+IFERROR(VLOOKUP(A183,[1]Directorio!$B$1:$Y$1001,19,FALSE),"")</f>
        <v/>
      </c>
      <c r="T183" s="12" t="str">
        <f>+IFERROR(VLOOKUP(A183,[1]Directorio!$B$1:$Y$1001,20,FALSE),"")</f>
        <v/>
      </c>
      <c r="U183" s="15" t="str">
        <f>+IFERROR(VLOOKUP(A183,[1]Directorio!$B$1:$Y$1001,21,FALSE),"")</f>
        <v/>
      </c>
      <c r="V183" s="15" t="str">
        <f>+IFERROR(VLOOKUP(A183,[1]Directorio!$B$1:$Y$1001,22,FALSE),"")</f>
        <v/>
      </c>
      <c r="W183" s="16" t="str">
        <f>+IFERROR(VLOOKUP(A183,[1]Directorio!$B$1:$Y$1001,23,FALSE),"")</f>
        <v/>
      </c>
      <c r="X183" s="15" t="str">
        <f>+IFERROR(VLOOKUP(A183,[1]Directorio!$B$1:$Y$1001,24,FALSE),"")</f>
        <v/>
      </c>
      <c r="Y183" s="10"/>
      <c r="Z183" s="10"/>
      <c r="AA183" s="17"/>
      <c r="AB183" s="18"/>
      <c r="AC183" s="10"/>
      <c r="AD183" s="18"/>
      <c r="AE183" s="10"/>
      <c r="AF183" s="18"/>
      <c r="AG183" s="18"/>
      <c r="AH183" s="19"/>
    </row>
    <row r="184" spans="1:34" x14ac:dyDescent="0.25">
      <c r="A184" s="11"/>
      <c r="B184" s="12" t="str">
        <f>+IFERROR(VLOOKUP(A184,[1]Directorio!$B$1:$Y$1001,2,FALSE),"")</f>
        <v/>
      </c>
      <c r="C184" s="13" t="str">
        <f>+IFERROR(VLOOKUP(A184,[1]Directorio!$B$1:$Y$1001,3,FALSE),"")</f>
        <v/>
      </c>
      <c r="D184" s="12" t="str">
        <f>+IFERROR(VLOOKUP(A184,[1]Directorio!$B$1:$Y$1001,4,FALSE),"")</f>
        <v/>
      </c>
      <c r="E184" s="12" t="str">
        <f>+IFERROR(VLOOKUP(A184,[1]Directorio!$B$1:$Y$1001,5,FALSE),"")</f>
        <v/>
      </c>
      <c r="F184" s="12" t="str">
        <f>+IFERROR(VLOOKUP(A184,[1]Directorio!$B$1:$Y$1001,6,FALSE),"")</f>
        <v/>
      </c>
      <c r="G184" s="12" t="str">
        <f>+IFERROR(VLOOKUP(A184,[1]Directorio!$B$1:$Y$1001,7,FALSE),"")</f>
        <v/>
      </c>
      <c r="H184" s="12" t="str">
        <f>+IFERROR(VLOOKUP(A184,[1]Directorio!$B$1:$Y$1001,8,FALSE),"")</f>
        <v/>
      </c>
      <c r="I184" s="12" t="str">
        <f>+IFERROR(VLOOKUP(A184,[1]Directorio!$B$1:$Y$1001,9,FALSE),"")</f>
        <v/>
      </c>
      <c r="J184" s="12" t="str">
        <f>+IFERROR(VLOOKUP(A184,[1]Directorio!$B$1:$Y$1001,10,FALSE),"")</f>
        <v/>
      </c>
      <c r="K184" s="12" t="str">
        <f>+IFERROR(VLOOKUP(A184,[1]Directorio!$B$1:$Y$1001,11,FALSE),"")</f>
        <v/>
      </c>
      <c r="L184" s="14" t="str">
        <f>+IFERROR(VLOOKUP(A184,[1]Directorio!$B$1:$Y$1001,12,FALSE),"")</f>
        <v/>
      </c>
      <c r="M184" s="12" t="str">
        <f>+IFERROR(VLOOKUP(A184,[1]Directorio!$B$1:$Y$1001,13,FALSE),"")</f>
        <v/>
      </c>
      <c r="N184" s="12" t="str">
        <f>+IFERROR(VLOOKUP(A184,[1]Directorio!$B$1:$Y$1001,14,FALSE),"")</f>
        <v/>
      </c>
      <c r="O184" s="12" t="str">
        <f>+IFERROR(VLOOKUP(A184,[1]Directorio!$B$1:$Y$1001,15,FALSE),"")</f>
        <v/>
      </c>
      <c r="P184" s="12" t="str">
        <f>+IFERROR(VLOOKUP(A184,[1]Directorio!$B$1:$Y$1001,16,FALSE),"")</f>
        <v/>
      </c>
      <c r="Q184" s="12" t="str">
        <f>+IFERROR(VLOOKUP(A184,[1]Directorio!$B$1:$Y$1001,17,FALSE),"")</f>
        <v/>
      </c>
      <c r="R184" s="12" t="str">
        <f>+IFERROR(VLOOKUP(A184,[1]Directorio!$B$1:$Y$1001,18,FALSE),"")</f>
        <v/>
      </c>
      <c r="S184" s="12" t="str">
        <f>+IFERROR(VLOOKUP(A184,[1]Directorio!$B$1:$Y$1001,19,FALSE),"")</f>
        <v/>
      </c>
      <c r="T184" s="12" t="str">
        <f>+IFERROR(VLOOKUP(A184,[1]Directorio!$B$1:$Y$1001,20,FALSE),"")</f>
        <v/>
      </c>
      <c r="U184" s="15" t="str">
        <f>+IFERROR(VLOOKUP(A184,[1]Directorio!$B$1:$Y$1001,21,FALSE),"")</f>
        <v/>
      </c>
      <c r="V184" s="15" t="str">
        <f>+IFERROR(VLOOKUP(A184,[1]Directorio!$B$1:$Y$1001,22,FALSE),"")</f>
        <v/>
      </c>
      <c r="W184" s="16" t="str">
        <f>+IFERROR(VLOOKUP(A184,[1]Directorio!$B$1:$Y$1001,23,FALSE),"")</f>
        <v/>
      </c>
      <c r="X184" s="15" t="str">
        <f>+IFERROR(VLOOKUP(A184,[1]Directorio!$B$1:$Y$1001,24,FALSE),"")</f>
        <v/>
      </c>
      <c r="Y184" s="10"/>
      <c r="Z184" s="10"/>
      <c r="AA184" s="17"/>
      <c r="AB184" s="18"/>
      <c r="AC184" s="10"/>
      <c r="AD184" s="18"/>
      <c r="AE184" s="10"/>
      <c r="AF184" s="18"/>
      <c r="AG184" s="18"/>
      <c r="AH184" s="19"/>
    </row>
    <row r="185" spans="1:34" x14ac:dyDescent="0.25">
      <c r="A185" s="11"/>
      <c r="B185" s="12" t="str">
        <f>+IFERROR(VLOOKUP(A185,[1]Directorio!$B$1:$Y$1001,2,FALSE),"")</f>
        <v/>
      </c>
      <c r="C185" s="13" t="str">
        <f>+IFERROR(VLOOKUP(A185,[1]Directorio!$B$1:$Y$1001,3,FALSE),"")</f>
        <v/>
      </c>
      <c r="D185" s="12" t="str">
        <f>+IFERROR(VLOOKUP(A185,[1]Directorio!$B$1:$Y$1001,4,FALSE),"")</f>
        <v/>
      </c>
      <c r="E185" s="12" t="str">
        <f>+IFERROR(VLOOKUP(A185,[1]Directorio!$B$1:$Y$1001,5,FALSE),"")</f>
        <v/>
      </c>
      <c r="F185" s="12" t="str">
        <f>+IFERROR(VLOOKUP(A185,[1]Directorio!$B$1:$Y$1001,6,FALSE),"")</f>
        <v/>
      </c>
      <c r="G185" s="12" t="str">
        <f>+IFERROR(VLOOKUP(A185,[1]Directorio!$B$1:$Y$1001,7,FALSE),"")</f>
        <v/>
      </c>
      <c r="H185" s="12" t="str">
        <f>+IFERROR(VLOOKUP(A185,[1]Directorio!$B$1:$Y$1001,8,FALSE),"")</f>
        <v/>
      </c>
      <c r="I185" s="12" t="str">
        <f>+IFERROR(VLOOKUP(A185,[1]Directorio!$B$1:$Y$1001,9,FALSE),"")</f>
        <v/>
      </c>
      <c r="J185" s="12" t="str">
        <f>+IFERROR(VLOOKUP(A185,[1]Directorio!$B$1:$Y$1001,10,FALSE),"")</f>
        <v/>
      </c>
      <c r="K185" s="12" t="str">
        <f>+IFERROR(VLOOKUP(A185,[1]Directorio!$B$1:$Y$1001,11,FALSE),"")</f>
        <v/>
      </c>
      <c r="L185" s="14" t="str">
        <f>+IFERROR(VLOOKUP(A185,[1]Directorio!$B$1:$Y$1001,12,FALSE),"")</f>
        <v/>
      </c>
      <c r="M185" s="12" t="str">
        <f>+IFERROR(VLOOKUP(A185,[1]Directorio!$B$1:$Y$1001,13,FALSE),"")</f>
        <v/>
      </c>
      <c r="N185" s="12" t="str">
        <f>+IFERROR(VLOOKUP(A185,[1]Directorio!$B$1:$Y$1001,14,FALSE),"")</f>
        <v/>
      </c>
      <c r="O185" s="12" t="str">
        <f>+IFERROR(VLOOKUP(A185,[1]Directorio!$B$1:$Y$1001,15,FALSE),"")</f>
        <v/>
      </c>
      <c r="P185" s="12" t="str">
        <f>+IFERROR(VLOOKUP(A185,[1]Directorio!$B$1:$Y$1001,16,FALSE),"")</f>
        <v/>
      </c>
      <c r="Q185" s="12" t="str">
        <f>+IFERROR(VLOOKUP(A185,[1]Directorio!$B$1:$Y$1001,17,FALSE),"")</f>
        <v/>
      </c>
      <c r="R185" s="12" t="str">
        <f>+IFERROR(VLOOKUP(A185,[1]Directorio!$B$1:$Y$1001,18,FALSE),"")</f>
        <v/>
      </c>
      <c r="S185" s="12" t="str">
        <f>+IFERROR(VLOOKUP(A185,[1]Directorio!$B$1:$Y$1001,19,FALSE),"")</f>
        <v/>
      </c>
      <c r="T185" s="12" t="str">
        <f>+IFERROR(VLOOKUP(A185,[1]Directorio!$B$1:$Y$1001,20,FALSE),"")</f>
        <v/>
      </c>
      <c r="U185" s="15" t="str">
        <f>+IFERROR(VLOOKUP(A185,[1]Directorio!$B$1:$Y$1001,21,FALSE),"")</f>
        <v/>
      </c>
      <c r="V185" s="15" t="str">
        <f>+IFERROR(VLOOKUP(A185,[1]Directorio!$B$1:$Y$1001,22,FALSE),"")</f>
        <v/>
      </c>
      <c r="W185" s="16" t="str">
        <f>+IFERROR(VLOOKUP(A185,[1]Directorio!$B$1:$Y$1001,23,FALSE),"")</f>
        <v/>
      </c>
      <c r="X185" s="15" t="str">
        <f>+IFERROR(VLOOKUP(A185,[1]Directorio!$B$1:$Y$1001,24,FALSE),"")</f>
        <v/>
      </c>
      <c r="Y185" s="10"/>
      <c r="Z185" s="10"/>
      <c r="AA185" s="17"/>
      <c r="AB185" s="18"/>
      <c r="AC185" s="10"/>
      <c r="AD185" s="18"/>
      <c r="AE185" s="10"/>
      <c r="AF185" s="18"/>
      <c r="AG185" s="18"/>
      <c r="AH185" s="19"/>
    </row>
    <row r="186" spans="1:34" x14ac:dyDescent="0.25">
      <c r="A186" s="11"/>
      <c r="B186" s="12" t="str">
        <f>+IFERROR(VLOOKUP(A186,[1]Directorio!$B$1:$Y$1001,2,FALSE),"")</f>
        <v/>
      </c>
      <c r="C186" s="13" t="str">
        <f>+IFERROR(VLOOKUP(A186,[1]Directorio!$B$1:$Y$1001,3,FALSE),"")</f>
        <v/>
      </c>
      <c r="D186" s="12" t="str">
        <f>+IFERROR(VLOOKUP(A186,[1]Directorio!$B$1:$Y$1001,4,FALSE),"")</f>
        <v/>
      </c>
      <c r="E186" s="12" t="str">
        <f>+IFERROR(VLOOKUP(A186,[1]Directorio!$B$1:$Y$1001,5,FALSE),"")</f>
        <v/>
      </c>
      <c r="F186" s="12" t="str">
        <f>+IFERROR(VLOOKUP(A186,[1]Directorio!$B$1:$Y$1001,6,FALSE),"")</f>
        <v/>
      </c>
      <c r="G186" s="12" t="str">
        <f>+IFERROR(VLOOKUP(A186,[1]Directorio!$B$1:$Y$1001,7,FALSE),"")</f>
        <v/>
      </c>
      <c r="H186" s="12" t="str">
        <f>+IFERROR(VLOOKUP(A186,[1]Directorio!$B$1:$Y$1001,8,FALSE),"")</f>
        <v/>
      </c>
      <c r="I186" s="12" t="str">
        <f>+IFERROR(VLOOKUP(A186,[1]Directorio!$B$1:$Y$1001,9,FALSE),"")</f>
        <v/>
      </c>
      <c r="J186" s="12" t="str">
        <f>+IFERROR(VLOOKUP(A186,[1]Directorio!$B$1:$Y$1001,10,FALSE),"")</f>
        <v/>
      </c>
      <c r="K186" s="12" t="str">
        <f>+IFERROR(VLOOKUP(A186,[1]Directorio!$B$1:$Y$1001,11,FALSE),"")</f>
        <v/>
      </c>
      <c r="L186" s="14" t="str">
        <f>+IFERROR(VLOOKUP(A186,[1]Directorio!$B$1:$Y$1001,12,FALSE),"")</f>
        <v/>
      </c>
      <c r="M186" s="12" t="str">
        <f>+IFERROR(VLOOKUP(A186,[1]Directorio!$B$1:$Y$1001,13,FALSE),"")</f>
        <v/>
      </c>
      <c r="N186" s="12" t="str">
        <f>+IFERROR(VLOOKUP(A186,[1]Directorio!$B$1:$Y$1001,14,FALSE),"")</f>
        <v/>
      </c>
      <c r="O186" s="12" t="str">
        <f>+IFERROR(VLOOKUP(A186,[1]Directorio!$B$1:$Y$1001,15,FALSE),"")</f>
        <v/>
      </c>
      <c r="P186" s="12" t="str">
        <f>+IFERROR(VLOOKUP(A186,[1]Directorio!$B$1:$Y$1001,16,FALSE),"")</f>
        <v/>
      </c>
      <c r="Q186" s="12" t="str">
        <f>+IFERROR(VLOOKUP(A186,[1]Directorio!$B$1:$Y$1001,17,FALSE),"")</f>
        <v/>
      </c>
      <c r="R186" s="12" t="str">
        <f>+IFERROR(VLOOKUP(A186,[1]Directorio!$B$1:$Y$1001,18,FALSE),"")</f>
        <v/>
      </c>
      <c r="S186" s="12" t="str">
        <f>+IFERROR(VLOOKUP(A186,[1]Directorio!$B$1:$Y$1001,19,FALSE),"")</f>
        <v/>
      </c>
      <c r="T186" s="12" t="str">
        <f>+IFERROR(VLOOKUP(A186,[1]Directorio!$B$1:$Y$1001,20,FALSE),"")</f>
        <v/>
      </c>
      <c r="U186" s="15" t="str">
        <f>+IFERROR(VLOOKUP(A186,[1]Directorio!$B$1:$Y$1001,21,FALSE),"")</f>
        <v/>
      </c>
      <c r="V186" s="15" t="str">
        <f>+IFERROR(VLOOKUP(A186,[1]Directorio!$B$1:$Y$1001,22,FALSE),"")</f>
        <v/>
      </c>
      <c r="W186" s="16" t="str">
        <f>+IFERROR(VLOOKUP(A186,[1]Directorio!$B$1:$Y$1001,23,FALSE),"")</f>
        <v/>
      </c>
      <c r="X186" s="15" t="str">
        <f>+IFERROR(VLOOKUP(A186,[1]Directorio!$B$1:$Y$1001,24,FALSE),"")</f>
        <v/>
      </c>
      <c r="Y186" s="10"/>
      <c r="Z186" s="10"/>
      <c r="AA186" s="17"/>
      <c r="AB186" s="18"/>
      <c r="AC186" s="10"/>
      <c r="AD186" s="18"/>
      <c r="AE186" s="10"/>
      <c r="AF186" s="18"/>
      <c r="AG186" s="18"/>
      <c r="AH186" s="19"/>
    </row>
    <row r="187" spans="1:34" x14ac:dyDescent="0.25">
      <c r="A187" s="11"/>
      <c r="B187" s="12" t="str">
        <f>+IFERROR(VLOOKUP(A187,[1]Directorio!$B$1:$Y$1001,2,FALSE),"")</f>
        <v/>
      </c>
      <c r="C187" s="13" t="str">
        <f>+IFERROR(VLOOKUP(A187,[1]Directorio!$B$1:$Y$1001,3,FALSE),"")</f>
        <v/>
      </c>
      <c r="D187" s="12" t="str">
        <f>+IFERROR(VLOOKUP(A187,[1]Directorio!$B$1:$Y$1001,4,FALSE),"")</f>
        <v/>
      </c>
      <c r="E187" s="12" t="str">
        <f>+IFERROR(VLOOKUP(A187,[1]Directorio!$B$1:$Y$1001,5,FALSE),"")</f>
        <v/>
      </c>
      <c r="F187" s="12" t="str">
        <f>+IFERROR(VLOOKUP(A187,[1]Directorio!$B$1:$Y$1001,6,FALSE),"")</f>
        <v/>
      </c>
      <c r="G187" s="12" t="str">
        <f>+IFERROR(VLOOKUP(A187,[1]Directorio!$B$1:$Y$1001,7,FALSE),"")</f>
        <v/>
      </c>
      <c r="H187" s="12" t="str">
        <f>+IFERROR(VLOOKUP(A187,[1]Directorio!$B$1:$Y$1001,8,FALSE),"")</f>
        <v/>
      </c>
      <c r="I187" s="12" t="str">
        <f>+IFERROR(VLOOKUP(A187,[1]Directorio!$B$1:$Y$1001,9,FALSE),"")</f>
        <v/>
      </c>
      <c r="J187" s="12" t="str">
        <f>+IFERROR(VLOOKUP(A187,[1]Directorio!$B$1:$Y$1001,10,FALSE),"")</f>
        <v/>
      </c>
      <c r="K187" s="12" t="str">
        <f>+IFERROR(VLOOKUP(A187,[1]Directorio!$B$1:$Y$1001,11,FALSE),"")</f>
        <v/>
      </c>
      <c r="L187" s="14" t="str">
        <f>+IFERROR(VLOOKUP(A187,[1]Directorio!$B$1:$Y$1001,12,FALSE),"")</f>
        <v/>
      </c>
      <c r="M187" s="12" t="str">
        <f>+IFERROR(VLOOKUP(A187,[1]Directorio!$B$1:$Y$1001,13,FALSE),"")</f>
        <v/>
      </c>
      <c r="N187" s="12" t="str">
        <f>+IFERROR(VLOOKUP(A187,[1]Directorio!$B$1:$Y$1001,14,FALSE),"")</f>
        <v/>
      </c>
      <c r="O187" s="12" t="str">
        <f>+IFERROR(VLOOKUP(A187,[1]Directorio!$B$1:$Y$1001,15,FALSE),"")</f>
        <v/>
      </c>
      <c r="P187" s="12" t="str">
        <f>+IFERROR(VLOOKUP(A187,[1]Directorio!$B$1:$Y$1001,16,FALSE),"")</f>
        <v/>
      </c>
      <c r="Q187" s="12" t="str">
        <f>+IFERROR(VLOOKUP(A187,[1]Directorio!$B$1:$Y$1001,17,FALSE),"")</f>
        <v/>
      </c>
      <c r="R187" s="12" t="str">
        <f>+IFERROR(VLOOKUP(A187,[1]Directorio!$B$1:$Y$1001,18,FALSE),"")</f>
        <v/>
      </c>
      <c r="S187" s="12" t="str">
        <f>+IFERROR(VLOOKUP(A187,[1]Directorio!$B$1:$Y$1001,19,FALSE),"")</f>
        <v/>
      </c>
      <c r="T187" s="12" t="str">
        <f>+IFERROR(VLOOKUP(A187,[1]Directorio!$B$1:$Y$1001,20,FALSE),"")</f>
        <v/>
      </c>
      <c r="U187" s="15" t="str">
        <f>+IFERROR(VLOOKUP(A187,[1]Directorio!$B$1:$Y$1001,21,FALSE),"")</f>
        <v/>
      </c>
      <c r="V187" s="15" t="str">
        <f>+IFERROR(VLOOKUP(A187,[1]Directorio!$B$1:$Y$1001,22,FALSE),"")</f>
        <v/>
      </c>
      <c r="W187" s="16" t="str">
        <f>+IFERROR(VLOOKUP(A187,[1]Directorio!$B$1:$Y$1001,23,FALSE),"")</f>
        <v/>
      </c>
      <c r="X187" s="15" t="str">
        <f>+IFERROR(VLOOKUP(A187,[1]Directorio!$B$1:$Y$1001,24,FALSE),"")</f>
        <v/>
      </c>
      <c r="Y187" s="10"/>
      <c r="Z187" s="10"/>
      <c r="AA187" s="17"/>
      <c r="AB187" s="18"/>
      <c r="AC187" s="10"/>
      <c r="AD187" s="18"/>
      <c r="AE187" s="10"/>
      <c r="AF187" s="18"/>
      <c r="AG187" s="18"/>
      <c r="AH187" s="19"/>
    </row>
    <row r="188" spans="1:34" x14ac:dyDescent="0.25">
      <c r="A188" s="11"/>
      <c r="B188" s="12" t="str">
        <f>+IFERROR(VLOOKUP(A188,[1]Directorio!$B$1:$Y$1001,2,FALSE),"")</f>
        <v/>
      </c>
      <c r="C188" s="13" t="str">
        <f>+IFERROR(VLOOKUP(A188,[1]Directorio!$B$1:$Y$1001,3,FALSE),"")</f>
        <v/>
      </c>
      <c r="D188" s="12" t="str">
        <f>+IFERROR(VLOOKUP(A188,[1]Directorio!$B$1:$Y$1001,4,FALSE),"")</f>
        <v/>
      </c>
      <c r="E188" s="12" t="str">
        <f>+IFERROR(VLOOKUP(A188,[1]Directorio!$B$1:$Y$1001,5,FALSE),"")</f>
        <v/>
      </c>
      <c r="F188" s="12" t="str">
        <f>+IFERROR(VLOOKUP(A188,[1]Directorio!$B$1:$Y$1001,6,FALSE),"")</f>
        <v/>
      </c>
      <c r="G188" s="12" t="str">
        <f>+IFERROR(VLOOKUP(A188,[1]Directorio!$B$1:$Y$1001,7,FALSE),"")</f>
        <v/>
      </c>
      <c r="H188" s="12" t="str">
        <f>+IFERROR(VLOOKUP(A188,[1]Directorio!$B$1:$Y$1001,8,FALSE),"")</f>
        <v/>
      </c>
      <c r="I188" s="12" t="str">
        <f>+IFERROR(VLOOKUP(A188,[1]Directorio!$B$1:$Y$1001,9,FALSE),"")</f>
        <v/>
      </c>
      <c r="J188" s="12" t="str">
        <f>+IFERROR(VLOOKUP(A188,[1]Directorio!$B$1:$Y$1001,10,FALSE),"")</f>
        <v/>
      </c>
      <c r="K188" s="12" t="str">
        <f>+IFERROR(VLOOKUP(A188,[1]Directorio!$B$1:$Y$1001,11,FALSE),"")</f>
        <v/>
      </c>
      <c r="L188" s="14" t="str">
        <f>+IFERROR(VLOOKUP(A188,[1]Directorio!$B$1:$Y$1001,12,FALSE),"")</f>
        <v/>
      </c>
      <c r="M188" s="12" t="str">
        <f>+IFERROR(VLOOKUP(A188,[1]Directorio!$B$1:$Y$1001,13,FALSE),"")</f>
        <v/>
      </c>
      <c r="N188" s="12" t="str">
        <f>+IFERROR(VLOOKUP(A188,[1]Directorio!$B$1:$Y$1001,14,FALSE),"")</f>
        <v/>
      </c>
      <c r="O188" s="12" t="str">
        <f>+IFERROR(VLOOKUP(A188,[1]Directorio!$B$1:$Y$1001,15,FALSE),"")</f>
        <v/>
      </c>
      <c r="P188" s="12" t="str">
        <f>+IFERROR(VLOOKUP(A188,[1]Directorio!$B$1:$Y$1001,16,FALSE),"")</f>
        <v/>
      </c>
      <c r="Q188" s="12" t="str">
        <f>+IFERROR(VLOOKUP(A188,[1]Directorio!$B$1:$Y$1001,17,FALSE),"")</f>
        <v/>
      </c>
      <c r="R188" s="12" t="str">
        <f>+IFERROR(VLOOKUP(A188,[1]Directorio!$B$1:$Y$1001,18,FALSE),"")</f>
        <v/>
      </c>
      <c r="S188" s="12" t="str">
        <f>+IFERROR(VLOOKUP(A188,[1]Directorio!$B$1:$Y$1001,19,FALSE),"")</f>
        <v/>
      </c>
      <c r="T188" s="12" t="str">
        <f>+IFERROR(VLOOKUP(A188,[1]Directorio!$B$1:$Y$1001,20,FALSE),"")</f>
        <v/>
      </c>
      <c r="U188" s="15" t="str">
        <f>+IFERROR(VLOOKUP(A188,[1]Directorio!$B$1:$Y$1001,21,FALSE),"")</f>
        <v/>
      </c>
      <c r="V188" s="15" t="str">
        <f>+IFERROR(VLOOKUP(A188,[1]Directorio!$B$1:$Y$1001,22,FALSE),"")</f>
        <v/>
      </c>
      <c r="W188" s="16" t="str">
        <f>+IFERROR(VLOOKUP(A188,[1]Directorio!$B$1:$Y$1001,23,FALSE),"")</f>
        <v/>
      </c>
      <c r="X188" s="15" t="str">
        <f>+IFERROR(VLOOKUP(A188,[1]Directorio!$B$1:$Y$1001,24,FALSE),"")</f>
        <v/>
      </c>
      <c r="Y188" s="10"/>
      <c r="Z188" s="10"/>
      <c r="AA188" s="17"/>
      <c r="AB188" s="18"/>
      <c r="AC188" s="10"/>
      <c r="AD188" s="18"/>
      <c r="AE188" s="10"/>
      <c r="AF188" s="18"/>
      <c r="AG188" s="18"/>
      <c r="AH188" s="19"/>
    </row>
    <row r="189" spans="1:34" x14ac:dyDescent="0.25">
      <c r="A189" s="11"/>
      <c r="B189" s="12" t="str">
        <f>+IFERROR(VLOOKUP(A189,[1]Directorio!$B$1:$Y$1001,2,FALSE),"")</f>
        <v/>
      </c>
      <c r="C189" s="13" t="str">
        <f>+IFERROR(VLOOKUP(A189,[1]Directorio!$B$1:$Y$1001,3,FALSE),"")</f>
        <v/>
      </c>
      <c r="D189" s="12" t="str">
        <f>+IFERROR(VLOOKUP(A189,[1]Directorio!$B$1:$Y$1001,4,FALSE),"")</f>
        <v/>
      </c>
      <c r="E189" s="12" t="str">
        <f>+IFERROR(VLOOKUP(A189,[1]Directorio!$B$1:$Y$1001,5,FALSE),"")</f>
        <v/>
      </c>
      <c r="F189" s="12" t="str">
        <f>+IFERROR(VLOOKUP(A189,[1]Directorio!$B$1:$Y$1001,6,FALSE),"")</f>
        <v/>
      </c>
      <c r="G189" s="12" t="str">
        <f>+IFERROR(VLOOKUP(A189,[1]Directorio!$B$1:$Y$1001,7,FALSE),"")</f>
        <v/>
      </c>
      <c r="H189" s="12" t="str">
        <f>+IFERROR(VLOOKUP(A189,[1]Directorio!$B$1:$Y$1001,8,FALSE),"")</f>
        <v/>
      </c>
      <c r="I189" s="12" t="str">
        <f>+IFERROR(VLOOKUP(A189,[1]Directorio!$B$1:$Y$1001,9,FALSE),"")</f>
        <v/>
      </c>
      <c r="J189" s="12" t="str">
        <f>+IFERROR(VLOOKUP(A189,[1]Directorio!$B$1:$Y$1001,10,FALSE),"")</f>
        <v/>
      </c>
      <c r="K189" s="12" t="str">
        <f>+IFERROR(VLOOKUP(A189,[1]Directorio!$B$1:$Y$1001,11,FALSE),"")</f>
        <v/>
      </c>
      <c r="L189" s="14" t="str">
        <f>+IFERROR(VLOOKUP(A189,[1]Directorio!$B$1:$Y$1001,12,FALSE),"")</f>
        <v/>
      </c>
      <c r="M189" s="12" t="str">
        <f>+IFERROR(VLOOKUP(A189,[1]Directorio!$B$1:$Y$1001,13,FALSE),"")</f>
        <v/>
      </c>
      <c r="N189" s="12" t="str">
        <f>+IFERROR(VLOOKUP(A189,[1]Directorio!$B$1:$Y$1001,14,FALSE),"")</f>
        <v/>
      </c>
      <c r="O189" s="12" t="str">
        <f>+IFERROR(VLOOKUP(A189,[1]Directorio!$B$1:$Y$1001,15,FALSE),"")</f>
        <v/>
      </c>
      <c r="P189" s="12" t="str">
        <f>+IFERROR(VLOOKUP(A189,[1]Directorio!$B$1:$Y$1001,16,FALSE),"")</f>
        <v/>
      </c>
      <c r="Q189" s="12" t="str">
        <f>+IFERROR(VLOOKUP(A189,[1]Directorio!$B$1:$Y$1001,17,FALSE),"")</f>
        <v/>
      </c>
      <c r="R189" s="12" t="str">
        <f>+IFERROR(VLOOKUP(A189,[1]Directorio!$B$1:$Y$1001,18,FALSE),"")</f>
        <v/>
      </c>
      <c r="S189" s="12" t="str">
        <f>+IFERROR(VLOOKUP(A189,[1]Directorio!$B$1:$Y$1001,19,FALSE),"")</f>
        <v/>
      </c>
      <c r="T189" s="12" t="str">
        <f>+IFERROR(VLOOKUP(A189,[1]Directorio!$B$1:$Y$1001,20,FALSE),"")</f>
        <v/>
      </c>
      <c r="U189" s="15" t="str">
        <f>+IFERROR(VLOOKUP(A189,[1]Directorio!$B$1:$Y$1001,21,FALSE),"")</f>
        <v/>
      </c>
      <c r="V189" s="15" t="str">
        <f>+IFERROR(VLOOKUP(A189,[1]Directorio!$B$1:$Y$1001,22,FALSE),"")</f>
        <v/>
      </c>
      <c r="W189" s="16" t="str">
        <f>+IFERROR(VLOOKUP(A189,[1]Directorio!$B$1:$Y$1001,23,FALSE),"")</f>
        <v/>
      </c>
      <c r="X189" s="15" t="str">
        <f>+IFERROR(VLOOKUP(A189,[1]Directorio!$B$1:$Y$1001,24,FALSE),"")</f>
        <v/>
      </c>
      <c r="Y189" s="10"/>
      <c r="Z189" s="10"/>
      <c r="AA189" s="17"/>
      <c r="AB189" s="18"/>
      <c r="AC189" s="10"/>
      <c r="AD189" s="18"/>
      <c r="AE189" s="10"/>
      <c r="AF189" s="18"/>
      <c r="AG189" s="18"/>
      <c r="AH189" s="19"/>
    </row>
    <row r="190" spans="1:34" x14ac:dyDescent="0.25">
      <c r="A190" s="11"/>
      <c r="B190" s="12" t="str">
        <f>+IFERROR(VLOOKUP(A190,[1]Directorio!$B$1:$Y$1001,2,FALSE),"")</f>
        <v/>
      </c>
      <c r="C190" s="13" t="str">
        <f>+IFERROR(VLOOKUP(A190,[1]Directorio!$B$1:$Y$1001,3,FALSE),"")</f>
        <v/>
      </c>
      <c r="D190" s="12" t="str">
        <f>+IFERROR(VLOOKUP(A190,[1]Directorio!$B$1:$Y$1001,4,FALSE),"")</f>
        <v/>
      </c>
      <c r="E190" s="12" t="str">
        <f>+IFERROR(VLOOKUP(A190,[1]Directorio!$B$1:$Y$1001,5,FALSE),"")</f>
        <v/>
      </c>
      <c r="F190" s="12" t="str">
        <f>+IFERROR(VLOOKUP(A190,[1]Directorio!$B$1:$Y$1001,6,FALSE),"")</f>
        <v/>
      </c>
      <c r="G190" s="12" t="str">
        <f>+IFERROR(VLOOKUP(A190,[1]Directorio!$B$1:$Y$1001,7,FALSE),"")</f>
        <v/>
      </c>
      <c r="H190" s="12" t="str">
        <f>+IFERROR(VLOOKUP(A190,[1]Directorio!$B$1:$Y$1001,8,FALSE),"")</f>
        <v/>
      </c>
      <c r="I190" s="12" t="str">
        <f>+IFERROR(VLOOKUP(A190,[1]Directorio!$B$1:$Y$1001,9,FALSE),"")</f>
        <v/>
      </c>
      <c r="J190" s="12" t="str">
        <f>+IFERROR(VLOOKUP(A190,[1]Directorio!$B$1:$Y$1001,10,FALSE),"")</f>
        <v/>
      </c>
      <c r="K190" s="12" t="str">
        <f>+IFERROR(VLOOKUP(A190,[1]Directorio!$B$1:$Y$1001,11,FALSE),"")</f>
        <v/>
      </c>
      <c r="L190" s="14" t="str">
        <f>+IFERROR(VLOOKUP(A190,[1]Directorio!$B$1:$Y$1001,12,FALSE),"")</f>
        <v/>
      </c>
      <c r="M190" s="12" t="str">
        <f>+IFERROR(VLOOKUP(A190,[1]Directorio!$B$1:$Y$1001,13,FALSE),"")</f>
        <v/>
      </c>
      <c r="N190" s="12" t="str">
        <f>+IFERROR(VLOOKUP(A190,[1]Directorio!$B$1:$Y$1001,14,FALSE),"")</f>
        <v/>
      </c>
      <c r="O190" s="12" t="str">
        <f>+IFERROR(VLOOKUP(A190,[1]Directorio!$B$1:$Y$1001,15,FALSE),"")</f>
        <v/>
      </c>
      <c r="P190" s="12" t="str">
        <f>+IFERROR(VLOOKUP(A190,[1]Directorio!$B$1:$Y$1001,16,FALSE),"")</f>
        <v/>
      </c>
      <c r="Q190" s="12" t="str">
        <f>+IFERROR(VLOOKUP(A190,[1]Directorio!$B$1:$Y$1001,17,FALSE),"")</f>
        <v/>
      </c>
      <c r="R190" s="12" t="str">
        <f>+IFERROR(VLOOKUP(A190,[1]Directorio!$B$1:$Y$1001,18,FALSE),"")</f>
        <v/>
      </c>
      <c r="S190" s="12" t="str">
        <f>+IFERROR(VLOOKUP(A190,[1]Directorio!$B$1:$Y$1001,19,FALSE),"")</f>
        <v/>
      </c>
      <c r="T190" s="12" t="str">
        <f>+IFERROR(VLOOKUP(A190,[1]Directorio!$B$1:$Y$1001,20,FALSE),"")</f>
        <v/>
      </c>
      <c r="U190" s="15" t="str">
        <f>+IFERROR(VLOOKUP(A190,[1]Directorio!$B$1:$Y$1001,21,FALSE),"")</f>
        <v/>
      </c>
      <c r="V190" s="15" t="str">
        <f>+IFERROR(VLOOKUP(A190,[1]Directorio!$B$1:$Y$1001,22,FALSE),"")</f>
        <v/>
      </c>
      <c r="W190" s="16" t="str">
        <f>+IFERROR(VLOOKUP(A190,[1]Directorio!$B$1:$Y$1001,23,FALSE),"")</f>
        <v/>
      </c>
      <c r="X190" s="15" t="str">
        <f>+IFERROR(VLOOKUP(A190,[1]Directorio!$B$1:$Y$1001,24,FALSE),"")</f>
        <v/>
      </c>
      <c r="Y190" s="10"/>
      <c r="Z190" s="10"/>
      <c r="AA190" s="17"/>
      <c r="AB190" s="18"/>
      <c r="AC190" s="10"/>
      <c r="AD190" s="18"/>
      <c r="AE190" s="10"/>
      <c r="AF190" s="18"/>
      <c r="AG190" s="18"/>
      <c r="AH190" s="19"/>
    </row>
    <row r="191" spans="1:34" x14ac:dyDescent="0.25">
      <c r="A191" s="11"/>
      <c r="B191" s="12" t="str">
        <f>+IFERROR(VLOOKUP(A191,[1]Directorio!$B$1:$Y$1001,2,FALSE),"")</f>
        <v/>
      </c>
      <c r="C191" s="13" t="str">
        <f>+IFERROR(VLOOKUP(A191,[1]Directorio!$B$1:$Y$1001,3,FALSE),"")</f>
        <v/>
      </c>
      <c r="D191" s="12" t="str">
        <f>+IFERROR(VLOOKUP(A191,[1]Directorio!$B$1:$Y$1001,4,FALSE),"")</f>
        <v/>
      </c>
      <c r="E191" s="12" t="str">
        <f>+IFERROR(VLOOKUP(A191,[1]Directorio!$B$1:$Y$1001,5,FALSE),"")</f>
        <v/>
      </c>
      <c r="F191" s="12" t="str">
        <f>+IFERROR(VLOOKUP(A191,[1]Directorio!$B$1:$Y$1001,6,FALSE),"")</f>
        <v/>
      </c>
      <c r="G191" s="12" t="str">
        <f>+IFERROR(VLOOKUP(A191,[1]Directorio!$B$1:$Y$1001,7,FALSE),"")</f>
        <v/>
      </c>
      <c r="H191" s="12" t="str">
        <f>+IFERROR(VLOOKUP(A191,[1]Directorio!$B$1:$Y$1001,8,FALSE),"")</f>
        <v/>
      </c>
      <c r="I191" s="12" t="str">
        <f>+IFERROR(VLOOKUP(A191,[1]Directorio!$B$1:$Y$1001,9,FALSE),"")</f>
        <v/>
      </c>
      <c r="J191" s="12" t="str">
        <f>+IFERROR(VLOOKUP(A191,[1]Directorio!$B$1:$Y$1001,10,FALSE),"")</f>
        <v/>
      </c>
      <c r="K191" s="12" t="str">
        <f>+IFERROR(VLOOKUP(A191,[1]Directorio!$B$1:$Y$1001,11,FALSE),"")</f>
        <v/>
      </c>
      <c r="L191" s="14" t="str">
        <f>+IFERROR(VLOOKUP(A191,[1]Directorio!$B$1:$Y$1001,12,FALSE),"")</f>
        <v/>
      </c>
      <c r="M191" s="12" t="str">
        <f>+IFERROR(VLOOKUP(A191,[1]Directorio!$B$1:$Y$1001,13,FALSE),"")</f>
        <v/>
      </c>
      <c r="N191" s="12" t="str">
        <f>+IFERROR(VLOOKUP(A191,[1]Directorio!$B$1:$Y$1001,14,FALSE),"")</f>
        <v/>
      </c>
      <c r="O191" s="12" t="str">
        <f>+IFERROR(VLOOKUP(A191,[1]Directorio!$B$1:$Y$1001,15,FALSE),"")</f>
        <v/>
      </c>
      <c r="P191" s="12" t="str">
        <f>+IFERROR(VLOOKUP(A191,[1]Directorio!$B$1:$Y$1001,16,FALSE),"")</f>
        <v/>
      </c>
      <c r="Q191" s="12" t="str">
        <f>+IFERROR(VLOOKUP(A191,[1]Directorio!$B$1:$Y$1001,17,FALSE),"")</f>
        <v/>
      </c>
      <c r="R191" s="12" t="str">
        <f>+IFERROR(VLOOKUP(A191,[1]Directorio!$B$1:$Y$1001,18,FALSE),"")</f>
        <v/>
      </c>
      <c r="S191" s="12" t="str">
        <f>+IFERROR(VLOOKUP(A191,[1]Directorio!$B$1:$Y$1001,19,FALSE),"")</f>
        <v/>
      </c>
      <c r="T191" s="12" t="str">
        <f>+IFERROR(VLOOKUP(A191,[1]Directorio!$B$1:$Y$1001,20,FALSE),"")</f>
        <v/>
      </c>
      <c r="U191" s="15" t="str">
        <f>+IFERROR(VLOOKUP(A191,[1]Directorio!$B$1:$Y$1001,21,FALSE),"")</f>
        <v/>
      </c>
      <c r="V191" s="15" t="str">
        <f>+IFERROR(VLOOKUP(A191,[1]Directorio!$B$1:$Y$1001,22,FALSE),"")</f>
        <v/>
      </c>
      <c r="W191" s="16" t="str">
        <f>+IFERROR(VLOOKUP(A191,[1]Directorio!$B$1:$Y$1001,23,FALSE),"")</f>
        <v/>
      </c>
      <c r="X191" s="15" t="str">
        <f>+IFERROR(VLOOKUP(A191,[1]Directorio!$B$1:$Y$1001,24,FALSE),"")</f>
        <v/>
      </c>
      <c r="Y191" s="10"/>
      <c r="Z191" s="10"/>
      <c r="AA191" s="17"/>
      <c r="AB191" s="18"/>
      <c r="AC191" s="10"/>
      <c r="AD191" s="18"/>
      <c r="AE191" s="10"/>
      <c r="AF191" s="18"/>
      <c r="AG191" s="18"/>
      <c r="AH191" s="19"/>
    </row>
    <row r="192" spans="1:34" x14ac:dyDescent="0.25">
      <c r="A192" s="11"/>
      <c r="B192" s="12" t="str">
        <f>+IFERROR(VLOOKUP(A192,[1]Directorio!$B$1:$Y$1001,2,FALSE),"")</f>
        <v/>
      </c>
      <c r="C192" s="13" t="str">
        <f>+IFERROR(VLOOKUP(A192,[1]Directorio!$B$1:$Y$1001,3,FALSE),"")</f>
        <v/>
      </c>
      <c r="D192" s="12" t="str">
        <f>+IFERROR(VLOOKUP(A192,[1]Directorio!$B$1:$Y$1001,4,FALSE),"")</f>
        <v/>
      </c>
      <c r="E192" s="12" t="str">
        <f>+IFERROR(VLOOKUP(A192,[1]Directorio!$B$1:$Y$1001,5,FALSE),"")</f>
        <v/>
      </c>
      <c r="F192" s="12" t="str">
        <f>+IFERROR(VLOOKUP(A192,[1]Directorio!$B$1:$Y$1001,6,FALSE),"")</f>
        <v/>
      </c>
      <c r="G192" s="12" t="str">
        <f>+IFERROR(VLOOKUP(A192,[1]Directorio!$B$1:$Y$1001,7,FALSE),"")</f>
        <v/>
      </c>
      <c r="H192" s="12" t="str">
        <f>+IFERROR(VLOOKUP(A192,[1]Directorio!$B$1:$Y$1001,8,FALSE),"")</f>
        <v/>
      </c>
      <c r="I192" s="12" t="str">
        <f>+IFERROR(VLOOKUP(A192,[1]Directorio!$B$1:$Y$1001,9,FALSE),"")</f>
        <v/>
      </c>
      <c r="J192" s="12" t="str">
        <f>+IFERROR(VLOOKUP(A192,[1]Directorio!$B$1:$Y$1001,10,FALSE),"")</f>
        <v/>
      </c>
      <c r="K192" s="12" t="str">
        <f>+IFERROR(VLOOKUP(A192,[1]Directorio!$B$1:$Y$1001,11,FALSE),"")</f>
        <v/>
      </c>
      <c r="L192" s="14" t="str">
        <f>+IFERROR(VLOOKUP(A192,[1]Directorio!$B$1:$Y$1001,12,FALSE),"")</f>
        <v/>
      </c>
      <c r="M192" s="12" t="str">
        <f>+IFERROR(VLOOKUP(A192,[1]Directorio!$B$1:$Y$1001,13,FALSE),"")</f>
        <v/>
      </c>
      <c r="N192" s="12" t="str">
        <f>+IFERROR(VLOOKUP(A192,[1]Directorio!$B$1:$Y$1001,14,FALSE),"")</f>
        <v/>
      </c>
      <c r="O192" s="12" t="str">
        <f>+IFERROR(VLOOKUP(A192,[1]Directorio!$B$1:$Y$1001,15,FALSE),"")</f>
        <v/>
      </c>
      <c r="P192" s="12" t="str">
        <f>+IFERROR(VLOOKUP(A192,[1]Directorio!$B$1:$Y$1001,16,FALSE),"")</f>
        <v/>
      </c>
      <c r="Q192" s="12" t="str">
        <f>+IFERROR(VLOOKUP(A192,[1]Directorio!$B$1:$Y$1001,17,FALSE),"")</f>
        <v/>
      </c>
      <c r="R192" s="12" t="str">
        <f>+IFERROR(VLOOKUP(A192,[1]Directorio!$B$1:$Y$1001,18,FALSE),"")</f>
        <v/>
      </c>
      <c r="S192" s="12" t="str">
        <f>+IFERROR(VLOOKUP(A192,[1]Directorio!$B$1:$Y$1001,19,FALSE),"")</f>
        <v/>
      </c>
      <c r="T192" s="12" t="str">
        <f>+IFERROR(VLOOKUP(A192,[1]Directorio!$B$1:$Y$1001,20,FALSE),"")</f>
        <v/>
      </c>
      <c r="U192" s="15" t="str">
        <f>+IFERROR(VLOOKUP(A192,[1]Directorio!$B$1:$Y$1001,21,FALSE),"")</f>
        <v/>
      </c>
      <c r="V192" s="15" t="str">
        <f>+IFERROR(VLOOKUP(A192,[1]Directorio!$B$1:$Y$1001,22,FALSE),"")</f>
        <v/>
      </c>
      <c r="W192" s="16" t="str">
        <f>+IFERROR(VLOOKUP(A192,[1]Directorio!$B$1:$Y$1001,23,FALSE),"")</f>
        <v/>
      </c>
      <c r="X192" s="15" t="str">
        <f>+IFERROR(VLOOKUP(A192,[1]Directorio!$B$1:$Y$1001,24,FALSE),"")</f>
        <v/>
      </c>
      <c r="Y192" s="10"/>
      <c r="Z192" s="10"/>
      <c r="AA192" s="17"/>
      <c r="AB192" s="18"/>
      <c r="AC192" s="10"/>
      <c r="AD192" s="18"/>
      <c r="AE192" s="10"/>
      <c r="AF192" s="18"/>
      <c r="AG192" s="18"/>
      <c r="AH192" s="19"/>
    </row>
    <row r="193" spans="1:34" x14ac:dyDescent="0.25">
      <c r="A193" s="11"/>
      <c r="B193" s="12" t="str">
        <f>+IFERROR(VLOOKUP(A193,[1]Directorio!$B$1:$Y$1001,2,FALSE),"")</f>
        <v/>
      </c>
      <c r="C193" s="13" t="str">
        <f>+IFERROR(VLOOKUP(A193,[1]Directorio!$B$1:$Y$1001,3,FALSE),"")</f>
        <v/>
      </c>
      <c r="D193" s="12" t="str">
        <f>+IFERROR(VLOOKUP(A193,[1]Directorio!$B$1:$Y$1001,4,FALSE),"")</f>
        <v/>
      </c>
      <c r="E193" s="12" t="str">
        <f>+IFERROR(VLOOKUP(A193,[1]Directorio!$B$1:$Y$1001,5,FALSE),"")</f>
        <v/>
      </c>
      <c r="F193" s="12" t="str">
        <f>+IFERROR(VLOOKUP(A193,[1]Directorio!$B$1:$Y$1001,6,FALSE),"")</f>
        <v/>
      </c>
      <c r="G193" s="12" t="str">
        <f>+IFERROR(VLOOKUP(A193,[1]Directorio!$B$1:$Y$1001,7,FALSE),"")</f>
        <v/>
      </c>
      <c r="H193" s="12" t="str">
        <f>+IFERROR(VLOOKUP(A193,[1]Directorio!$B$1:$Y$1001,8,FALSE),"")</f>
        <v/>
      </c>
      <c r="I193" s="12" t="str">
        <f>+IFERROR(VLOOKUP(A193,[1]Directorio!$B$1:$Y$1001,9,FALSE),"")</f>
        <v/>
      </c>
      <c r="J193" s="12" t="str">
        <f>+IFERROR(VLOOKUP(A193,[1]Directorio!$B$1:$Y$1001,10,FALSE),"")</f>
        <v/>
      </c>
      <c r="K193" s="12" t="str">
        <f>+IFERROR(VLOOKUP(A193,[1]Directorio!$B$1:$Y$1001,11,FALSE),"")</f>
        <v/>
      </c>
      <c r="L193" s="14" t="str">
        <f>+IFERROR(VLOOKUP(A193,[1]Directorio!$B$1:$Y$1001,12,FALSE),"")</f>
        <v/>
      </c>
      <c r="M193" s="12" t="str">
        <f>+IFERROR(VLOOKUP(A193,[1]Directorio!$B$1:$Y$1001,13,FALSE),"")</f>
        <v/>
      </c>
      <c r="N193" s="12" t="str">
        <f>+IFERROR(VLOOKUP(A193,[1]Directorio!$B$1:$Y$1001,14,FALSE),"")</f>
        <v/>
      </c>
      <c r="O193" s="12" t="str">
        <f>+IFERROR(VLOOKUP(A193,[1]Directorio!$B$1:$Y$1001,15,FALSE),"")</f>
        <v/>
      </c>
      <c r="P193" s="12" t="str">
        <f>+IFERROR(VLOOKUP(A193,[1]Directorio!$B$1:$Y$1001,16,FALSE),"")</f>
        <v/>
      </c>
      <c r="Q193" s="12" t="str">
        <f>+IFERROR(VLOOKUP(A193,[1]Directorio!$B$1:$Y$1001,17,FALSE),"")</f>
        <v/>
      </c>
      <c r="R193" s="12" t="str">
        <f>+IFERROR(VLOOKUP(A193,[1]Directorio!$B$1:$Y$1001,18,FALSE),"")</f>
        <v/>
      </c>
      <c r="S193" s="12" t="str">
        <f>+IFERROR(VLOOKUP(A193,[1]Directorio!$B$1:$Y$1001,19,FALSE),"")</f>
        <v/>
      </c>
      <c r="T193" s="12" t="str">
        <f>+IFERROR(VLOOKUP(A193,[1]Directorio!$B$1:$Y$1001,20,FALSE),"")</f>
        <v/>
      </c>
      <c r="U193" s="15" t="str">
        <f>+IFERROR(VLOOKUP(A193,[1]Directorio!$B$1:$Y$1001,21,FALSE),"")</f>
        <v/>
      </c>
      <c r="V193" s="15" t="str">
        <f>+IFERROR(VLOOKUP(A193,[1]Directorio!$B$1:$Y$1001,22,FALSE),"")</f>
        <v/>
      </c>
      <c r="W193" s="16" t="str">
        <f>+IFERROR(VLOOKUP(A193,[1]Directorio!$B$1:$Y$1001,23,FALSE),"")</f>
        <v/>
      </c>
      <c r="X193" s="15" t="str">
        <f>+IFERROR(VLOOKUP(A193,[1]Directorio!$B$1:$Y$1001,24,FALSE),"")</f>
        <v/>
      </c>
      <c r="Y193" s="10"/>
      <c r="Z193" s="10"/>
      <c r="AA193" s="17"/>
      <c r="AB193" s="18"/>
      <c r="AC193" s="10"/>
      <c r="AD193" s="18"/>
      <c r="AE193" s="10"/>
      <c r="AF193" s="18"/>
      <c r="AG193" s="18"/>
      <c r="AH193" s="19"/>
    </row>
    <row r="194" spans="1:34" x14ac:dyDescent="0.25">
      <c r="A194" s="11"/>
      <c r="B194" s="12" t="str">
        <f>+IFERROR(VLOOKUP(A194,[1]Directorio!$B$1:$Y$1001,2,FALSE),"")</f>
        <v/>
      </c>
      <c r="C194" s="13" t="str">
        <f>+IFERROR(VLOOKUP(A194,[1]Directorio!$B$1:$Y$1001,3,FALSE),"")</f>
        <v/>
      </c>
      <c r="D194" s="12" t="str">
        <f>+IFERROR(VLOOKUP(A194,[1]Directorio!$B$1:$Y$1001,4,FALSE),"")</f>
        <v/>
      </c>
      <c r="E194" s="12" t="str">
        <f>+IFERROR(VLOOKUP(A194,[1]Directorio!$B$1:$Y$1001,5,FALSE),"")</f>
        <v/>
      </c>
      <c r="F194" s="12" t="str">
        <f>+IFERROR(VLOOKUP(A194,[1]Directorio!$B$1:$Y$1001,6,FALSE),"")</f>
        <v/>
      </c>
      <c r="G194" s="12" t="str">
        <f>+IFERROR(VLOOKUP(A194,[1]Directorio!$B$1:$Y$1001,7,FALSE),"")</f>
        <v/>
      </c>
      <c r="H194" s="12" t="str">
        <f>+IFERROR(VLOOKUP(A194,[1]Directorio!$B$1:$Y$1001,8,FALSE),"")</f>
        <v/>
      </c>
      <c r="I194" s="12" t="str">
        <f>+IFERROR(VLOOKUP(A194,[1]Directorio!$B$1:$Y$1001,9,FALSE),"")</f>
        <v/>
      </c>
      <c r="J194" s="12" t="str">
        <f>+IFERROR(VLOOKUP(A194,[1]Directorio!$B$1:$Y$1001,10,FALSE),"")</f>
        <v/>
      </c>
      <c r="K194" s="12" t="str">
        <f>+IFERROR(VLOOKUP(A194,[1]Directorio!$B$1:$Y$1001,11,FALSE),"")</f>
        <v/>
      </c>
      <c r="L194" s="14" t="str">
        <f>+IFERROR(VLOOKUP(A194,[1]Directorio!$B$1:$Y$1001,12,FALSE),"")</f>
        <v/>
      </c>
      <c r="M194" s="12" t="str">
        <f>+IFERROR(VLOOKUP(A194,[1]Directorio!$B$1:$Y$1001,13,FALSE),"")</f>
        <v/>
      </c>
      <c r="N194" s="12" t="str">
        <f>+IFERROR(VLOOKUP(A194,[1]Directorio!$B$1:$Y$1001,14,FALSE),"")</f>
        <v/>
      </c>
      <c r="O194" s="12" t="str">
        <f>+IFERROR(VLOOKUP(A194,[1]Directorio!$B$1:$Y$1001,15,FALSE),"")</f>
        <v/>
      </c>
      <c r="P194" s="12" t="str">
        <f>+IFERROR(VLOOKUP(A194,[1]Directorio!$B$1:$Y$1001,16,FALSE),"")</f>
        <v/>
      </c>
      <c r="Q194" s="12" t="str">
        <f>+IFERROR(VLOOKUP(A194,[1]Directorio!$B$1:$Y$1001,17,FALSE),"")</f>
        <v/>
      </c>
      <c r="R194" s="12" t="str">
        <f>+IFERROR(VLOOKUP(A194,[1]Directorio!$B$1:$Y$1001,18,FALSE),"")</f>
        <v/>
      </c>
      <c r="S194" s="12" t="str">
        <f>+IFERROR(VLOOKUP(A194,[1]Directorio!$B$1:$Y$1001,19,FALSE),"")</f>
        <v/>
      </c>
      <c r="T194" s="12" t="str">
        <f>+IFERROR(VLOOKUP(A194,[1]Directorio!$B$1:$Y$1001,20,FALSE),"")</f>
        <v/>
      </c>
      <c r="U194" s="15" t="str">
        <f>+IFERROR(VLOOKUP(A194,[1]Directorio!$B$1:$Y$1001,21,FALSE),"")</f>
        <v/>
      </c>
      <c r="V194" s="15" t="str">
        <f>+IFERROR(VLOOKUP(A194,[1]Directorio!$B$1:$Y$1001,22,FALSE),"")</f>
        <v/>
      </c>
      <c r="W194" s="16" t="str">
        <f>+IFERROR(VLOOKUP(A194,[1]Directorio!$B$1:$Y$1001,23,FALSE),"")</f>
        <v/>
      </c>
      <c r="X194" s="15" t="str">
        <f>+IFERROR(VLOOKUP(A194,[1]Directorio!$B$1:$Y$1001,24,FALSE),"")</f>
        <v/>
      </c>
      <c r="Y194" s="10"/>
      <c r="Z194" s="10"/>
      <c r="AA194" s="17"/>
      <c r="AB194" s="18"/>
      <c r="AC194" s="10"/>
      <c r="AD194" s="18"/>
      <c r="AE194" s="10"/>
      <c r="AF194" s="18"/>
      <c r="AG194" s="18"/>
      <c r="AH194" s="19"/>
    </row>
    <row r="195" spans="1:34" x14ac:dyDescent="0.25">
      <c r="A195" s="11"/>
      <c r="B195" s="12" t="str">
        <f>+IFERROR(VLOOKUP(A195,[1]Directorio!$B$1:$Y$1001,2,FALSE),"")</f>
        <v/>
      </c>
      <c r="C195" s="13" t="str">
        <f>+IFERROR(VLOOKUP(A195,[1]Directorio!$B$1:$Y$1001,3,FALSE),"")</f>
        <v/>
      </c>
      <c r="D195" s="12" t="str">
        <f>+IFERROR(VLOOKUP(A195,[1]Directorio!$B$1:$Y$1001,4,FALSE),"")</f>
        <v/>
      </c>
      <c r="E195" s="12" t="str">
        <f>+IFERROR(VLOOKUP(A195,[1]Directorio!$B$1:$Y$1001,5,FALSE),"")</f>
        <v/>
      </c>
      <c r="F195" s="12" t="str">
        <f>+IFERROR(VLOOKUP(A195,[1]Directorio!$B$1:$Y$1001,6,FALSE),"")</f>
        <v/>
      </c>
      <c r="G195" s="12" t="str">
        <f>+IFERROR(VLOOKUP(A195,[1]Directorio!$B$1:$Y$1001,7,FALSE),"")</f>
        <v/>
      </c>
      <c r="H195" s="12" t="str">
        <f>+IFERROR(VLOOKUP(A195,[1]Directorio!$B$1:$Y$1001,8,FALSE),"")</f>
        <v/>
      </c>
      <c r="I195" s="12" t="str">
        <f>+IFERROR(VLOOKUP(A195,[1]Directorio!$B$1:$Y$1001,9,FALSE),"")</f>
        <v/>
      </c>
      <c r="J195" s="12" t="str">
        <f>+IFERROR(VLOOKUP(A195,[1]Directorio!$B$1:$Y$1001,10,FALSE),"")</f>
        <v/>
      </c>
      <c r="K195" s="12" t="str">
        <f>+IFERROR(VLOOKUP(A195,[1]Directorio!$B$1:$Y$1001,11,FALSE),"")</f>
        <v/>
      </c>
      <c r="L195" s="14" t="str">
        <f>+IFERROR(VLOOKUP(A195,[1]Directorio!$B$1:$Y$1001,12,FALSE),"")</f>
        <v/>
      </c>
      <c r="M195" s="12" t="str">
        <f>+IFERROR(VLOOKUP(A195,[1]Directorio!$B$1:$Y$1001,13,FALSE),"")</f>
        <v/>
      </c>
      <c r="N195" s="12" t="str">
        <f>+IFERROR(VLOOKUP(A195,[1]Directorio!$B$1:$Y$1001,14,FALSE),"")</f>
        <v/>
      </c>
      <c r="O195" s="12" t="str">
        <f>+IFERROR(VLOOKUP(A195,[1]Directorio!$B$1:$Y$1001,15,FALSE),"")</f>
        <v/>
      </c>
      <c r="P195" s="12" t="str">
        <f>+IFERROR(VLOOKUP(A195,[1]Directorio!$B$1:$Y$1001,16,FALSE),"")</f>
        <v/>
      </c>
      <c r="Q195" s="12" t="str">
        <f>+IFERROR(VLOOKUP(A195,[1]Directorio!$B$1:$Y$1001,17,FALSE),"")</f>
        <v/>
      </c>
      <c r="R195" s="12" t="str">
        <f>+IFERROR(VLOOKUP(A195,[1]Directorio!$B$1:$Y$1001,18,FALSE),"")</f>
        <v/>
      </c>
      <c r="S195" s="12" t="str">
        <f>+IFERROR(VLOOKUP(A195,[1]Directorio!$B$1:$Y$1001,19,FALSE),"")</f>
        <v/>
      </c>
      <c r="T195" s="12" t="str">
        <f>+IFERROR(VLOOKUP(A195,[1]Directorio!$B$1:$Y$1001,20,FALSE),"")</f>
        <v/>
      </c>
      <c r="U195" s="15" t="str">
        <f>+IFERROR(VLOOKUP(A195,[1]Directorio!$B$1:$Y$1001,21,FALSE),"")</f>
        <v/>
      </c>
      <c r="V195" s="15" t="str">
        <f>+IFERROR(VLOOKUP(A195,[1]Directorio!$B$1:$Y$1001,22,FALSE),"")</f>
        <v/>
      </c>
      <c r="W195" s="16" t="str">
        <f>+IFERROR(VLOOKUP(A195,[1]Directorio!$B$1:$Y$1001,23,FALSE),"")</f>
        <v/>
      </c>
      <c r="X195" s="15" t="str">
        <f>+IFERROR(VLOOKUP(A195,[1]Directorio!$B$1:$Y$1001,24,FALSE),"")</f>
        <v/>
      </c>
      <c r="Y195" s="10"/>
      <c r="Z195" s="10"/>
      <c r="AA195" s="17"/>
      <c r="AB195" s="18"/>
      <c r="AC195" s="10"/>
      <c r="AD195" s="18"/>
      <c r="AE195" s="10"/>
      <c r="AF195" s="18"/>
      <c r="AG195" s="18"/>
      <c r="AH195" s="19"/>
    </row>
    <row r="196" spans="1:34" x14ac:dyDescent="0.25">
      <c r="A196" s="11"/>
      <c r="B196" s="12" t="str">
        <f>+IFERROR(VLOOKUP(A196,[1]Directorio!$B$1:$Y$1001,2,FALSE),"")</f>
        <v/>
      </c>
      <c r="C196" s="13" t="str">
        <f>+IFERROR(VLOOKUP(A196,[1]Directorio!$B$1:$Y$1001,3,FALSE),"")</f>
        <v/>
      </c>
      <c r="D196" s="12" t="str">
        <f>+IFERROR(VLOOKUP(A196,[1]Directorio!$B$1:$Y$1001,4,FALSE),"")</f>
        <v/>
      </c>
      <c r="E196" s="12" t="str">
        <f>+IFERROR(VLOOKUP(A196,[1]Directorio!$B$1:$Y$1001,5,FALSE),"")</f>
        <v/>
      </c>
      <c r="F196" s="12" t="str">
        <f>+IFERROR(VLOOKUP(A196,[1]Directorio!$B$1:$Y$1001,6,FALSE),"")</f>
        <v/>
      </c>
      <c r="G196" s="12" t="str">
        <f>+IFERROR(VLOOKUP(A196,[1]Directorio!$B$1:$Y$1001,7,FALSE),"")</f>
        <v/>
      </c>
      <c r="H196" s="12" t="str">
        <f>+IFERROR(VLOOKUP(A196,[1]Directorio!$B$1:$Y$1001,8,FALSE),"")</f>
        <v/>
      </c>
      <c r="I196" s="12" t="str">
        <f>+IFERROR(VLOOKUP(A196,[1]Directorio!$B$1:$Y$1001,9,FALSE),"")</f>
        <v/>
      </c>
      <c r="J196" s="12" t="str">
        <f>+IFERROR(VLOOKUP(A196,[1]Directorio!$B$1:$Y$1001,10,FALSE),"")</f>
        <v/>
      </c>
      <c r="K196" s="12" t="str">
        <f>+IFERROR(VLOOKUP(A196,[1]Directorio!$B$1:$Y$1001,11,FALSE),"")</f>
        <v/>
      </c>
      <c r="L196" s="14" t="str">
        <f>+IFERROR(VLOOKUP(A196,[1]Directorio!$B$1:$Y$1001,12,FALSE),"")</f>
        <v/>
      </c>
      <c r="M196" s="12" t="str">
        <f>+IFERROR(VLOOKUP(A196,[1]Directorio!$B$1:$Y$1001,13,FALSE),"")</f>
        <v/>
      </c>
      <c r="N196" s="12" t="str">
        <f>+IFERROR(VLOOKUP(A196,[1]Directorio!$B$1:$Y$1001,14,FALSE),"")</f>
        <v/>
      </c>
      <c r="O196" s="12" t="str">
        <f>+IFERROR(VLOOKUP(A196,[1]Directorio!$B$1:$Y$1001,15,FALSE),"")</f>
        <v/>
      </c>
      <c r="P196" s="12" t="str">
        <f>+IFERROR(VLOOKUP(A196,[1]Directorio!$B$1:$Y$1001,16,FALSE),"")</f>
        <v/>
      </c>
      <c r="Q196" s="12" t="str">
        <f>+IFERROR(VLOOKUP(A196,[1]Directorio!$B$1:$Y$1001,17,FALSE),"")</f>
        <v/>
      </c>
      <c r="R196" s="12" t="str">
        <f>+IFERROR(VLOOKUP(A196,[1]Directorio!$B$1:$Y$1001,18,FALSE),"")</f>
        <v/>
      </c>
      <c r="S196" s="12" t="str">
        <f>+IFERROR(VLOOKUP(A196,[1]Directorio!$B$1:$Y$1001,19,FALSE),"")</f>
        <v/>
      </c>
      <c r="T196" s="12" t="str">
        <f>+IFERROR(VLOOKUP(A196,[1]Directorio!$B$1:$Y$1001,20,FALSE),"")</f>
        <v/>
      </c>
      <c r="U196" s="15" t="str">
        <f>+IFERROR(VLOOKUP(A196,[1]Directorio!$B$1:$Y$1001,21,FALSE),"")</f>
        <v/>
      </c>
      <c r="V196" s="15" t="str">
        <f>+IFERROR(VLOOKUP(A196,[1]Directorio!$B$1:$Y$1001,22,FALSE),"")</f>
        <v/>
      </c>
      <c r="W196" s="16" t="str">
        <f>+IFERROR(VLOOKUP(A196,[1]Directorio!$B$1:$Y$1001,23,FALSE),"")</f>
        <v/>
      </c>
      <c r="X196" s="15" t="str">
        <f>+IFERROR(VLOOKUP(A196,[1]Directorio!$B$1:$Y$1001,24,FALSE),"")</f>
        <v/>
      </c>
      <c r="Y196" s="10"/>
      <c r="Z196" s="10"/>
      <c r="AA196" s="17"/>
      <c r="AB196" s="18"/>
      <c r="AC196" s="10"/>
      <c r="AD196" s="18"/>
      <c r="AE196" s="10"/>
      <c r="AF196" s="18"/>
      <c r="AG196" s="18"/>
      <c r="AH196" s="19"/>
    </row>
    <row r="197" spans="1:34" x14ac:dyDescent="0.25">
      <c r="A197" s="11"/>
      <c r="B197" s="12" t="str">
        <f>+IFERROR(VLOOKUP(A197,[1]Directorio!$B$1:$Y$1001,2,FALSE),"")</f>
        <v/>
      </c>
      <c r="C197" s="13" t="str">
        <f>+IFERROR(VLOOKUP(A197,[1]Directorio!$B$1:$Y$1001,3,FALSE),"")</f>
        <v/>
      </c>
      <c r="D197" s="12" t="str">
        <f>+IFERROR(VLOOKUP(A197,[1]Directorio!$B$1:$Y$1001,4,FALSE),"")</f>
        <v/>
      </c>
      <c r="E197" s="12" t="str">
        <f>+IFERROR(VLOOKUP(A197,[1]Directorio!$B$1:$Y$1001,5,FALSE),"")</f>
        <v/>
      </c>
      <c r="F197" s="12" t="str">
        <f>+IFERROR(VLOOKUP(A197,[1]Directorio!$B$1:$Y$1001,6,FALSE),"")</f>
        <v/>
      </c>
      <c r="G197" s="12" t="str">
        <f>+IFERROR(VLOOKUP(A197,[1]Directorio!$B$1:$Y$1001,7,FALSE),"")</f>
        <v/>
      </c>
      <c r="H197" s="12" t="str">
        <f>+IFERROR(VLOOKUP(A197,[1]Directorio!$B$1:$Y$1001,8,FALSE),"")</f>
        <v/>
      </c>
      <c r="I197" s="12" t="str">
        <f>+IFERROR(VLOOKUP(A197,[1]Directorio!$B$1:$Y$1001,9,FALSE),"")</f>
        <v/>
      </c>
      <c r="J197" s="12" t="str">
        <f>+IFERROR(VLOOKUP(A197,[1]Directorio!$B$1:$Y$1001,10,FALSE),"")</f>
        <v/>
      </c>
      <c r="K197" s="12" t="str">
        <f>+IFERROR(VLOOKUP(A197,[1]Directorio!$B$1:$Y$1001,11,FALSE),"")</f>
        <v/>
      </c>
      <c r="L197" s="14" t="str">
        <f>+IFERROR(VLOOKUP(A197,[1]Directorio!$B$1:$Y$1001,12,FALSE),"")</f>
        <v/>
      </c>
      <c r="M197" s="12" t="str">
        <f>+IFERROR(VLOOKUP(A197,[1]Directorio!$B$1:$Y$1001,13,FALSE),"")</f>
        <v/>
      </c>
      <c r="N197" s="12" t="str">
        <f>+IFERROR(VLOOKUP(A197,[1]Directorio!$B$1:$Y$1001,14,FALSE),"")</f>
        <v/>
      </c>
      <c r="O197" s="12" t="str">
        <f>+IFERROR(VLOOKUP(A197,[1]Directorio!$B$1:$Y$1001,15,FALSE),"")</f>
        <v/>
      </c>
      <c r="P197" s="12" t="str">
        <f>+IFERROR(VLOOKUP(A197,[1]Directorio!$B$1:$Y$1001,16,FALSE),"")</f>
        <v/>
      </c>
      <c r="Q197" s="12" t="str">
        <f>+IFERROR(VLOOKUP(A197,[1]Directorio!$B$1:$Y$1001,17,FALSE),"")</f>
        <v/>
      </c>
      <c r="R197" s="12" t="str">
        <f>+IFERROR(VLOOKUP(A197,[1]Directorio!$B$1:$Y$1001,18,FALSE),"")</f>
        <v/>
      </c>
      <c r="S197" s="12" t="str">
        <f>+IFERROR(VLOOKUP(A197,[1]Directorio!$B$1:$Y$1001,19,FALSE),"")</f>
        <v/>
      </c>
      <c r="T197" s="12" t="str">
        <f>+IFERROR(VLOOKUP(A197,[1]Directorio!$B$1:$Y$1001,20,FALSE),"")</f>
        <v/>
      </c>
      <c r="U197" s="15" t="str">
        <f>+IFERROR(VLOOKUP(A197,[1]Directorio!$B$1:$Y$1001,21,FALSE),"")</f>
        <v/>
      </c>
      <c r="V197" s="15" t="str">
        <f>+IFERROR(VLOOKUP(A197,[1]Directorio!$B$1:$Y$1001,22,FALSE),"")</f>
        <v/>
      </c>
      <c r="W197" s="16" t="str">
        <f>+IFERROR(VLOOKUP(A197,[1]Directorio!$B$1:$Y$1001,23,FALSE),"")</f>
        <v/>
      </c>
      <c r="X197" s="15" t="str">
        <f>+IFERROR(VLOOKUP(A197,[1]Directorio!$B$1:$Y$1001,24,FALSE),"")</f>
        <v/>
      </c>
      <c r="Y197" s="10"/>
      <c r="Z197" s="10"/>
      <c r="AA197" s="17"/>
      <c r="AB197" s="18"/>
      <c r="AC197" s="10"/>
      <c r="AD197" s="18"/>
      <c r="AE197" s="10"/>
      <c r="AF197" s="18"/>
      <c r="AG197" s="18"/>
      <c r="AH197" s="19"/>
    </row>
    <row r="198" spans="1:34" x14ac:dyDescent="0.25">
      <c r="A198" s="11"/>
      <c r="B198" s="12" t="str">
        <f>+IFERROR(VLOOKUP(A198,[1]Directorio!$B$1:$Y$1001,2,FALSE),"")</f>
        <v/>
      </c>
      <c r="C198" s="13" t="str">
        <f>+IFERROR(VLOOKUP(A198,[1]Directorio!$B$1:$Y$1001,3,FALSE),"")</f>
        <v/>
      </c>
      <c r="D198" s="12" t="str">
        <f>+IFERROR(VLOOKUP(A198,[1]Directorio!$B$1:$Y$1001,4,FALSE),"")</f>
        <v/>
      </c>
      <c r="E198" s="12" t="str">
        <f>+IFERROR(VLOOKUP(A198,[1]Directorio!$B$1:$Y$1001,5,FALSE),"")</f>
        <v/>
      </c>
      <c r="F198" s="12" t="str">
        <f>+IFERROR(VLOOKUP(A198,[1]Directorio!$B$1:$Y$1001,6,FALSE),"")</f>
        <v/>
      </c>
      <c r="G198" s="12" t="str">
        <f>+IFERROR(VLOOKUP(A198,[1]Directorio!$B$1:$Y$1001,7,FALSE),"")</f>
        <v/>
      </c>
      <c r="H198" s="12" t="str">
        <f>+IFERROR(VLOOKUP(A198,[1]Directorio!$B$1:$Y$1001,8,FALSE),"")</f>
        <v/>
      </c>
      <c r="I198" s="12" t="str">
        <f>+IFERROR(VLOOKUP(A198,[1]Directorio!$B$1:$Y$1001,9,FALSE),"")</f>
        <v/>
      </c>
      <c r="J198" s="12" t="str">
        <f>+IFERROR(VLOOKUP(A198,[1]Directorio!$B$1:$Y$1001,10,FALSE),"")</f>
        <v/>
      </c>
      <c r="K198" s="12" t="str">
        <f>+IFERROR(VLOOKUP(A198,[1]Directorio!$B$1:$Y$1001,11,FALSE),"")</f>
        <v/>
      </c>
      <c r="L198" s="14" t="str">
        <f>+IFERROR(VLOOKUP(A198,[1]Directorio!$B$1:$Y$1001,12,FALSE),"")</f>
        <v/>
      </c>
      <c r="M198" s="12" t="str">
        <f>+IFERROR(VLOOKUP(A198,[1]Directorio!$B$1:$Y$1001,13,FALSE),"")</f>
        <v/>
      </c>
      <c r="N198" s="12" t="str">
        <f>+IFERROR(VLOOKUP(A198,[1]Directorio!$B$1:$Y$1001,14,FALSE),"")</f>
        <v/>
      </c>
      <c r="O198" s="12" t="str">
        <f>+IFERROR(VLOOKUP(A198,[1]Directorio!$B$1:$Y$1001,15,FALSE),"")</f>
        <v/>
      </c>
      <c r="P198" s="12" t="str">
        <f>+IFERROR(VLOOKUP(A198,[1]Directorio!$B$1:$Y$1001,16,FALSE),"")</f>
        <v/>
      </c>
      <c r="Q198" s="12" t="str">
        <f>+IFERROR(VLOOKUP(A198,[1]Directorio!$B$1:$Y$1001,17,FALSE),"")</f>
        <v/>
      </c>
      <c r="R198" s="12" t="str">
        <f>+IFERROR(VLOOKUP(A198,[1]Directorio!$B$1:$Y$1001,18,FALSE),"")</f>
        <v/>
      </c>
      <c r="S198" s="12" t="str">
        <f>+IFERROR(VLOOKUP(A198,[1]Directorio!$B$1:$Y$1001,19,FALSE),"")</f>
        <v/>
      </c>
      <c r="T198" s="12" t="str">
        <f>+IFERROR(VLOOKUP(A198,[1]Directorio!$B$1:$Y$1001,20,FALSE),"")</f>
        <v/>
      </c>
      <c r="U198" s="15" t="str">
        <f>+IFERROR(VLOOKUP(A198,[1]Directorio!$B$1:$Y$1001,21,FALSE),"")</f>
        <v/>
      </c>
      <c r="V198" s="15" t="str">
        <f>+IFERROR(VLOOKUP(A198,[1]Directorio!$B$1:$Y$1001,22,FALSE),"")</f>
        <v/>
      </c>
      <c r="W198" s="16" t="str">
        <f>+IFERROR(VLOOKUP(A198,[1]Directorio!$B$1:$Y$1001,23,FALSE),"")</f>
        <v/>
      </c>
      <c r="X198" s="15" t="str">
        <f>+IFERROR(VLOOKUP(A198,[1]Directorio!$B$1:$Y$1001,24,FALSE),"")</f>
        <v/>
      </c>
      <c r="Y198" s="10"/>
      <c r="Z198" s="10"/>
      <c r="AA198" s="17"/>
      <c r="AB198" s="18"/>
      <c r="AC198" s="10"/>
      <c r="AD198" s="18"/>
      <c r="AE198" s="10"/>
      <c r="AF198" s="18"/>
      <c r="AG198" s="18"/>
      <c r="AH198" s="19"/>
    </row>
    <row r="199" spans="1:34" x14ac:dyDescent="0.25">
      <c r="A199" s="11"/>
      <c r="B199" s="12" t="str">
        <f>+IFERROR(VLOOKUP(A199,[1]Directorio!$B$1:$Y$1001,2,FALSE),"")</f>
        <v/>
      </c>
      <c r="C199" s="13" t="str">
        <f>+IFERROR(VLOOKUP(A199,[1]Directorio!$B$1:$Y$1001,3,FALSE),"")</f>
        <v/>
      </c>
      <c r="D199" s="12" t="str">
        <f>+IFERROR(VLOOKUP(A199,[1]Directorio!$B$1:$Y$1001,4,FALSE),"")</f>
        <v/>
      </c>
      <c r="E199" s="12" t="str">
        <f>+IFERROR(VLOOKUP(A199,[1]Directorio!$B$1:$Y$1001,5,FALSE),"")</f>
        <v/>
      </c>
      <c r="F199" s="12" t="str">
        <f>+IFERROR(VLOOKUP(A199,[1]Directorio!$B$1:$Y$1001,6,FALSE),"")</f>
        <v/>
      </c>
      <c r="G199" s="12" t="str">
        <f>+IFERROR(VLOOKUP(A199,[1]Directorio!$B$1:$Y$1001,7,FALSE),"")</f>
        <v/>
      </c>
      <c r="H199" s="12" t="str">
        <f>+IFERROR(VLOOKUP(A199,[1]Directorio!$B$1:$Y$1001,8,FALSE),"")</f>
        <v/>
      </c>
      <c r="I199" s="12" t="str">
        <f>+IFERROR(VLOOKUP(A199,[1]Directorio!$B$1:$Y$1001,9,FALSE),"")</f>
        <v/>
      </c>
      <c r="J199" s="12" t="str">
        <f>+IFERROR(VLOOKUP(A199,[1]Directorio!$B$1:$Y$1001,10,FALSE),"")</f>
        <v/>
      </c>
      <c r="K199" s="12" t="str">
        <f>+IFERROR(VLOOKUP(A199,[1]Directorio!$B$1:$Y$1001,11,FALSE),"")</f>
        <v/>
      </c>
      <c r="L199" s="14" t="str">
        <f>+IFERROR(VLOOKUP(A199,[1]Directorio!$B$1:$Y$1001,12,FALSE),"")</f>
        <v/>
      </c>
      <c r="M199" s="12" t="str">
        <f>+IFERROR(VLOOKUP(A199,[1]Directorio!$B$1:$Y$1001,13,FALSE),"")</f>
        <v/>
      </c>
      <c r="N199" s="12" t="str">
        <f>+IFERROR(VLOOKUP(A199,[1]Directorio!$B$1:$Y$1001,14,FALSE),"")</f>
        <v/>
      </c>
      <c r="O199" s="12" t="str">
        <f>+IFERROR(VLOOKUP(A199,[1]Directorio!$B$1:$Y$1001,15,FALSE),"")</f>
        <v/>
      </c>
      <c r="P199" s="12" t="str">
        <f>+IFERROR(VLOOKUP(A199,[1]Directorio!$B$1:$Y$1001,16,FALSE),"")</f>
        <v/>
      </c>
      <c r="Q199" s="12" t="str">
        <f>+IFERROR(VLOOKUP(A199,[1]Directorio!$B$1:$Y$1001,17,FALSE),"")</f>
        <v/>
      </c>
      <c r="R199" s="12" t="str">
        <f>+IFERROR(VLOOKUP(A199,[1]Directorio!$B$1:$Y$1001,18,FALSE),"")</f>
        <v/>
      </c>
      <c r="S199" s="12" t="str">
        <f>+IFERROR(VLOOKUP(A199,[1]Directorio!$B$1:$Y$1001,19,FALSE),"")</f>
        <v/>
      </c>
      <c r="T199" s="12" t="str">
        <f>+IFERROR(VLOOKUP(A199,[1]Directorio!$B$1:$Y$1001,20,FALSE),"")</f>
        <v/>
      </c>
      <c r="U199" s="15" t="str">
        <f>+IFERROR(VLOOKUP(A199,[1]Directorio!$B$1:$Y$1001,21,FALSE),"")</f>
        <v/>
      </c>
      <c r="V199" s="15" t="str">
        <f>+IFERROR(VLOOKUP(A199,[1]Directorio!$B$1:$Y$1001,22,FALSE),"")</f>
        <v/>
      </c>
      <c r="W199" s="16" t="str">
        <f>+IFERROR(VLOOKUP(A199,[1]Directorio!$B$1:$Y$1001,23,FALSE),"")</f>
        <v/>
      </c>
      <c r="X199" s="15" t="str">
        <f>+IFERROR(VLOOKUP(A199,[1]Directorio!$B$1:$Y$1001,24,FALSE),"")</f>
        <v/>
      </c>
      <c r="Y199" s="10"/>
      <c r="Z199" s="10"/>
      <c r="AA199" s="17"/>
      <c r="AB199" s="18"/>
      <c r="AC199" s="10"/>
      <c r="AD199" s="18"/>
      <c r="AE199" s="10"/>
      <c r="AF199" s="18"/>
      <c r="AG199" s="18"/>
      <c r="AH199" s="19"/>
    </row>
    <row r="200" spans="1:34" x14ac:dyDescent="0.25">
      <c r="A200" s="11"/>
      <c r="B200" s="12" t="str">
        <f>+IFERROR(VLOOKUP(A200,[1]Directorio!$B$1:$Y$1001,2,FALSE),"")</f>
        <v/>
      </c>
      <c r="C200" s="13" t="str">
        <f>+IFERROR(VLOOKUP(A200,[1]Directorio!$B$1:$Y$1001,3,FALSE),"")</f>
        <v/>
      </c>
      <c r="D200" s="12" t="str">
        <f>+IFERROR(VLOOKUP(A200,[1]Directorio!$B$1:$Y$1001,4,FALSE),"")</f>
        <v/>
      </c>
      <c r="E200" s="12" t="str">
        <f>+IFERROR(VLOOKUP(A200,[1]Directorio!$B$1:$Y$1001,5,FALSE),"")</f>
        <v/>
      </c>
      <c r="F200" s="12" t="str">
        <f>+IFERROR(VLOOKUP(A200,[1]Directorio!$B$1:$Y$1001,6,FALSE),"")</f>
        <v/>
      </c>
      <c r="G200" s="12" t="str">
        <f>+IFERROR(VLOOKUP(A200,[1]Directorio!$B$1:$Y$1001,7,FALSE),"")</f>
        <v/>
      </c>
      <c r="H200" s="12" t="str">
        <f>+IFERROR(VLOOKUP(A200,[1]Directorio!$B$1:$Y$1001,8,FALSE),"")</f>
        <v/>
      </c>
      <c r="I200" s="12" t="str">
        <f>+IFERROR(VLOOKUP(A200,[1]Directorio!$B$1:$Y$1001,9,FALSE),"")</f>
        <v/>
      </c>
      <c r="J200" s="12" t="str">
        <f>+IFERROR(VLOOKUP(A200,[1]Directorio!$B$1:$Y$1001,10,FALSE),"")</f>
        <v/>
      </c>
      <c r="K200" s="12" t="str">
        <f>+IFERROR(VLOOKUP(A200,[1]Directorio!$B$1:$Y$1001,11,FALSE),"")</f>
        <v/>
      </c>
      <c r="L200" s="14" t="str">
        <f>+IFERROR(VLOOKUP(A200,[1]Directorio!$B$1:$Y$1001,12,FALSE),"")</f>
        <v/>
      </c>
      <c r="M200" s="12" t="str">
        <f>+IFERROR(VLOOKUP(A200,[1]Directorio!$B$1:$Y$1001,13,FALSE),"")</f>
        <v/>
      </c>
      <c r="N200" s="12" t="str">
        <f>+IFERROR(VLOOKUP(A200,[1]Directorio!$B$1:$Y$1001,14,FALSE),"")</f>
        <v/>
      </c>
      <c r="O200" s="12" t="str">
        <f>+IFERROR(VLOOKUP(A200,[1]Directorio!$B$1:$Y$1001,15,FALSE),"")</f>
        <v/>
      </c>
      <c r="P200" s="12" t="str">
        <f>+IFERROR(VLOOKUP(A200,[1]Directorio!$B$1:$Y$1001,16,FALSE),"")</f>
        <v/>
      </c>
      <c r="Q200" s="12" t="str">
        <f>+IFERROR(VLOOKUP(A200,[1]Directorio!$B$1:$Y$1001,17,FALSE),"")</f>
        <v/>
      </c>
      <c r="R200" s="12" t="str">
        <f>+IFERROR(VLOOKUP(A200,[1]Directorio!$B$1:$Y$1001,18,FALSE),"")</f>
        <v/>
      </c>
      <c r="S200" s="12" t="str">
        <f>+IFERROR(VLOOKUP(A200,[1]Directorio!$B$1:$Y$1001,19,FALSE),"")</f>
        <v/>
      </c>
      <c r="T200" s="12" t="str">
        <f>+IFERROR(VLOOKUP(A200,[1]Directorio!$B$1:$Y$1001,20,FALSE),"")</f>
        <v/>
      </c>
      <c r="U200" s="15" t="str">
        <f>+IFERROR(VLOOKUP(A200,[1]Directorio!$B$1:$Y$1001,21,FALSE),"")</f>
        <v/>
      </c>
      <c r="V200" s="15" t="str">
        <f>+IFERROR(VLOOKUP(A200,[1]Directorio!$B$1:$Y$1001,22,FALSE),"")</f>
        <v/>
      </c>
      <c r="W200" s="16" t="str">
        <f>+IFERROR(VLOOKUP(A200,[1]Directorio!$B$1:$Y$1001,23,FALSE),"")</f>
        <v/>
      </c>
      <c r="X200" s="15" t="str">
        <f>+IFERROR(VLOOKUP(A200,[1]Directorio!$B$1:$Y$1001,24,FALSE),"")</f>
        <v/>
      </c>
      <c r="Y200" s="10"/>
      <c r="Z200" s="10"/>
      <c r="AA200" s="17"/>
      <c r="AB200" s="18"/>
      <c r="AC200" s="10"/>
      <c r="AD200" s="18"/>
      <c r="AE200" s="10"/>
      <c r="AF200" s="18"/>
      <c r="AG200" s="18"/>
      <c r="AH200" s="19"/>
    </row>
    <row r="201" spans="1:34" x14ac:dyDescent="0.25">
      <c r="A201" s="11"/>
      <c r="B201" s="12" t="str">
        <f>+IFERROR(VLOOKUP(A201,[1]Directorio!$B$1:$Y$1001,2,FALSE),"")</f>
        <v/>
      </c>
      <c r="C201" s="13" t="str">
        <f>+IFERROR(VLOOKUP(A201,[1]Directorio!$B$1:$Y$1001,3,FALSE),"")</f>
        <v/>
      </c>
      <c r="D201" s="12" t="str">
        <f>+IFERROR(VLOOKUP(A201,[1]Directorio!$B$1:$Y$1001,4,FALSE),"")</f>
        <v/>
      </c>
      <c r="E201" s="12" t="str">
        <f>+IFERROR(VLOOKUP(A201,[1]Directorio!$B$1:$Y$1001,5,FALSE),"")</f>
        <v/>
      </c>
      <c r="F201" s="12" t="str">
        <f>+IFERROR(VLOOKUP(A201,[1]Directorio!$B$1:$Y$1001,6,FALSE),"")</f>
        <v/>
      </c>
      <c r="G201" s="12" t="str">
        <f>+IFERROR(VLOOKUP(A201,[1]Directorio!$B$1:$Y$1001,7,FALSE),"")</f>
        <v/>
      </c>
      <c r="H201" s="12" t="str">
        <f>+IFERROR(VLOOKUP(A201,[1]Directorio!$B$1:$Y$1001,8,FALSE),"")</f>
        <v/>
      </c>
      <c r="I201" s="12" t="str">
        <f>+IFERROR(VLOOKUP(A201,[1]Directorio!$B$1:$Y$1001,9,FALSE),"")</f>
        <v/>
      </c>
      <c r="J201" s="12" t="str">
        <f>+IFERROR(VLOOKUP(A201,[1]Directorio!$B$1:$Y$1001,10,FALSE),"")</f>
        <v/>
      </c>
      <c r="K201" s="12" t="str">
        <f>+IFERROR(VLOOKUP(A201,[1]Directorio!$B$1:$Y$1001,11,FALSE),"")</f>
        <v/>
      </c>
      <c r="L201" s="14" t="str">
        <f>+IFERROR(VLOOKUP(A201,[1]Directorio!$B$1:$Y$1001,12,FALSE),"")</f>
        <v/>
      </c>
      <c r="M201" s="12" t="str">
        <f>+IFERROR(VLOOKUP(A201,[1]Directorio!$B$1:$Y$1001,13,FALSE),"")</f>
        <v/>
      </c>
      <c r="N201" s="12" t="str">
        <f>+IFERROR(VLOOKUP(A201,[1]Directorio!$B$1:$Y$1001,14,FALSE),"")</f>
        <v/>
      </c>
      <c r="O201" s="12" t="str">
        <f>+IFERROR(VLOOKUP(A201,[1]Directorio!$B$1:$Y$1001,15,FALSE),"")</f>
        <v/>
      </c>
      <c r="P201" s="12" t="str">
        <f>+IFERROR(VLOOKUP(A201,[1]Directorio!$B$1:$Y$1001,16,FALSE),"")</f>
        <v/>
      </c>
      <c r="Q201" s="12" t="str">
        <f>+IFERROR(VLOOKUP(A201,[1]Directorio!$B$1:$Y$1001,17,FALSE),"")</f>
        <v/>
      </c>
      <c r="R201" s="12" t="str">
        <f>+IFERROR(VLOOKUP(A201,[1]Directorio!$B$1:$Y$1001,18,FALSE),"")</f>
        <v/>
      </c>
      <c r="S201" s="12" t="str">
        <f>+IFERROR(VLOOKUP(A201,[1]Directorio!$B$1:$Y$1001,19,FALSE),"")</f>
        <v/>
      </c>
      <c r="T201" s="12" t="str">
        <f>+IFERROR(VLOOKUP(A201,[1]Directorio!$B$1:$Y$1001,20,FALSE),"")</f>
        <v/>
      </c>
      <c r="U201" s="15" t="str">
        <f>+IFERROR(VLOOKUP(A201,[1]Directorio!$B$1:$Y$1001,21,FALSE),"")</f>
        <v/>
      </c>
      <c r="V201" s="15" t="str">
        <f>+IFERROR(VLOOKUP(A201,[1]Directorio!$B$1:$Y$1001,22,FALSE),"")</f>
        <v/>
      </c>
      <c r="W201" s="16" t="str">
        <f>+IFERROR(VLOOKUP(A201,[1]Directorio!$B$1:$Y$1001,23,FALSE),"")</f>
        <v/>
      </c>
      <c r="X201" s="15" t="str">
        <f>+IFERROR(VLOOKUP(A201,[1]Directorio!$B$1:$Y$1001,24,FALSE),"")</f>
        <v/>
      </c>
      <c r="Y201" s="10"/>
      <c r="Z201" s="10"/>
      <c r="AA201" s="17"/>
      <c r="AB201" s="18"/>
      <c r="AC201" s="10"/>
      <c r="AD201" s="18"/>
      <c r="AE201" s="10"/>
      <c r="AF201" s="18"/>
      <c r="AG201" s="18"/>
      <c r="AH201" s="19"/>
    </row>
    <row r="202" spans="1:34" x14ac:dyDescent="0.25">
      <c r="A202" s="11"/>
      <c r="B202" s="12" t="str">
        <f>+IFERROR(VLOOKUP(A202,[1]Directorio!$B$1:$Y$1001,2,FALSE),"")</f>
        <v/>
      </c>
      <c r="C202" s="13" t="str">
        <f>+IFERROR(VLOOKUP(A202,[1]Directorio!$B$1:$Y$1001,3,FALSE),"")</f>
        <v/>
      </c>
      <c r="D202" s="12" t="str">
        <f>+IFERROR(VLOOKUP(A202,[1]Directorio!$B$1:$Y$1001,4,FALSE),"")</f>
        <v/>
      </c>
      <c r="E202" s="12" t="str">
        <f>+IFERROR(VLOOKUP(A202,[1]Directorio!$B$1:$Y$1001,5,FALSE),"")</f>
        <v/>
      </c>
      <c r="F202" s="12" t="str">
        <f>+IFERROR(VLOOKUP(A202,[1]Directorio!$B$1:$Y$1001,6,FALSE),"")</f>
        <v/>
      </c>
      <c r="G202" s="12" t="str">
        <f>+IFERROR(VLOOKUP(A202,[1]Directorio!$B$1:$Y$1001,7,FALSE),"")</f>
        <v/>
      </c>
      <c r="H202" s="12" t="str">
        <f>+IFERROR(VLOOKUP(A202,[1]Directorio!$B$1:$Y$1001,8,FALSE),"")</f>
        <v/>
      </c>
      <c r="I202" s="12" t="str">
        <f>+IFERROR(VLOOKUP(A202,[1]Directorio!$B$1:$Y$1001,9,FALSE),"")</f>
        <v/>
      </c>
      <c r="J202" s="12" t="str">
        <f>+IFERROR(VLOOKUP(A202,[1]Directorio!$B$1:$Y$1001,10,FALSE),"")</f>
        <v/>
      </c>
      <c r="K202" s="12" t="str">
        <f>+IFERROR(VLOOKUP(A202,[1]Directorio!$B$1:$Y$1001,11,FALSE),"")</f>
        <v/>
      </c>
      <c r="L202" s="14" t="str">
        <f>+IFERROR(VLOOKUP(A202,[1]Directorio!$B$1:$Y$1001,12,FALSE),"")</f>
        <v/>
      </c>
      <c r="M202" s="12" t="str">
        <f>+IFERROR(VLOOKUP(A202,[1]Directorio!$B$1:$Y$1001,13,FALSE),"")</f>
        <v/>
      </c>
      <c r="N202" s="12" t="str">
        <f>+IFERROR(VLOOKUP(A202,[1]Directorio!$B$1:$Y$1001,14,FALSE),"")</f>
        <v/>
      </c>
      <c r="O202" s="12" t="str">
        <f>+IFERROR(VLOOKUP(A202,[1]Directorio!$B$1:$Y$1001,15,FALSE),"")</f>
        <v/>
      </c>
      <c r="P202" s="12" t="str">
        <f>+IFERROR(VLOOKUP(A202,[1]Directorio!$B$1:$Y$1001,16,FALSE),"")</f>
        <v/>
      </c>
      <c r="Q202" s="12" t="str">
        <f>+IFERROR(VLOOKUP(A202,[1]Directorio!$B$1:$Y$1001,17,FALSE),"")</f>
        <v/>
      </c>
      <c r="R202" s="12" t="str">
        <f>+IFERROR(VLOOKUP(A202,[1]Directorio!$B$1:$Y$1001,18,FALSE),"")</f>
        <v/>
      </c>
      <c r="S202" s="12" t="str">
        <f>+IFERROR(VLOOKUP(A202,[1]Directorio!$B$1:$Y$1001,19,FALSE),"")</f>
        <v/>
      </c>
      <c r="T202" s="12" t="str">
        <f>+IFERROR(VLOOKUP(A202,[1]Directorio!$B$1:$Y$1001,20,FALSE),"")</f>
        <v/>
      </c>
      <c r="U202" s="15" t="str">
        <f>+IFERROR(VLOOKUP(A202,[1]Directorio!$B$1:$Y$1001,21,FALSE),"")</f>
        <v/>
      </c>
      <c r="V202" s="15" t="str">
        <f>+IFERROR(VLOOKUP(A202,[1]Directorio!$B$1:$Y$1001,22,FALSE),"")</f>
        <v/>
      </c>
      <c r="W202" s="16" t="str">
        <f>+IFERROR(VLOOKUP(A202,[1]Directorio!$B$1:$Y$1001,23,FALSE),"")</f>
        <v/>
      </c>
      <c r="X202" s="15" t="str">
        <f>+IFERROR(VLOOKUP(A202,[1]Directorio!$B$1:$Y$1001,24,FALSE),"")</f>
        <v/>
      </c>
      <c r="Y202" s="10"/>
      <c r="Z202" s="10"/>
      <c r="AA202" s="17"/>
      <c r="AB202" s="18"/>
      <c r="AC202" s="10"/>
      <c r="AD202" s="18"/>
      <c r="AE202" s="10"/>
      <c r="AF202" s="18"/>
      <c r="AG202" s="18"/>
      <c r="AH202" s="19"/>
    </row>
    <row r="203" spans="1:34" x14ac:dyDescent="0.25">
      <c r="A203" s="11"/>
      <c r="B203" s="12" t="str">
        <f>+IFERROR(VLOOKUP(A203,[1]Directorio!$B$1:$Y$1001,2,FALSE),"")</f>
        <v/>
      </c>
      <c r="C203" s="13" t="str">
        <f>+IFERROR(VLOOKUP(A203,[1]Directorio!$B$1:$Y$1001,3,FALSE),"")</f>
        <v/>
      </c>
      <c r="D203" s="12" t="str">
        <f>+IFERROR(VLOOKUP(A203,[1]Directorio!$B$1:$Y$1001,4,FALSE),"")</f>
        <v/>
      </c>
      <c r="E203" s="12" t="str">
        <f>+IFERROR(VLOOKUP(A203,[1]Directorio!$B$1:$Y$1001,5,FALSE),"")</f>
        <v/>
      </c>
      <c r="F203" s="12" t="str">
        <f>+IFERROR(VLOOKUP(A203,[1]Directorio!$B$1:$Y$1001,6,FALSE),"")</f>
        <v/>
      </c>
      <c r="G203" s="12" t="str">
        <f>+IFERROR(VLOOKUP(A203,[1]Directorio!$B$1:$Y$1001,7,FALSE),"")</f>
        <v/>
      </c>
      <c r="H203" s="12" t="str">
        <f>+IFERROR(VLOOKUP(A203,[1]Directorio!$B$1:$Y$1001,8,FALSE),"")</f>
        <v/>
      </c>
      <c r="I203" s="12" t="str">
        <f>+IFERROR(VLOOKUP(A203,[1]Directorio!$B$1:$Y$1001,9,FALSE),"")</f>
        <v/>
      </c>
      <c r="J203" s="12" t="str">
        <f>+IFERROR(VLOOKUP(A203,[1]Directorio!$B$1:$Y$1001,10,FALSE),"")</f>
        <v/>
      </c>
      <c r="K203" s="12" t="str">
        <f>+IFERROR(VLOOKUP(A203,[1]Directorio!$B$1:$Y$1001,11,FALSE),"")</f>
        <v/>
      </c>
      <c r="L203" s="14" t="str">
        <f>+IFERROR(VLOOKUP(A203,[1]Directorio!$B$1:$Y$1001,12,FALSE),"")</f>
        <v/>
      </c>
      <c r="M203" s="12" t="str">
        <f>+IFERROR(VLOOKUP(A203,[1]Directorio!$B$1:$Y$1001,13,FALSE),"")</f>
        <v/>
      </c>
      <c r="N203" s="12" t="str">
        <f>+IFERROR(VLOOKUP(A203,[1]Directorio!$B$1:$Y$1001,14,FALSE),"")</f>
        <v/>
      </c>
      <c r="O203" s="12" t="str">
        <f>+IFERROR(VLOOKUP(A203,[1]Directorio!$B$1:$Y$1001,15,FALSE),"")</f>
        <v/>
      </c>
      <c r="P203" s="12" t="str">
        <f>+IFERROR(VLOOKUP(A203,[1]Directorio!$B$1:$Y$1001,16,FALSE),"")</f>
        <v/>
      </c>
      <c r="Q203" s="12" t="str">
        <f>+IFERROR(VLOOKUP(A203,[1]Directorio!$B$1:$Y$1001,17,FALSE),"")</f>
        <v/>
      </c>
      <c r="R203" s="12" t="str">
        <f>+IFERROR(VLOOKUP(A203,[1]Directorio!$B$1:$Y$1001,18,FALSE),"")</f>
        <v/>
      </c>
      <c r="S203" s="12" t="str">
        <f>+IFERROR(VLOOKUP(A203,[1]Directorio!$B$1:$Y$1001,19,FALSE),"")</f>
        <v/>
      </c>
      <c r="T203" s="12" t="str">
        <f>+IFERROR(VLOOKUP(A203,[1]Directorio!$B$1:$Y$1001,20,FALSE),"")</f>
        <v/>
      </c>
      <c r="U203" s="15" t="str">
        <f>+IFERROR(VLOOKUP(A203,[1]Directorio!$B$1:$Y$1001,21,FALSE),"")</f>
        <v/>
      </c>
      <c r="V203" s="15" t="str">
        <f>+IFERROR(VLOOKUP(A203,[1]Directorio!$B$1:$Y$1001,22,FALSE),"")</f>
        <v/>
      </c>
      <c r="W203" s="16" t="str">
        <f>+IFERROR(VLOOKUP(A203,[1]Directorio!$B$1:$Y$1001,23,FALSE),"")</f>
        <v/>
      </c>
      <c r="X203" s="15" t="str">
        <f>+IFERROR(VLOOKUP(A203,[1]Directorio!$B$1:$Y$1001,24,FALSE),"")</f>
        <v/>
      </c>
      <c r="Y203" s="10"/>
      <c r="Z203" s="10"/>
      <c r="AA203" s="17"/>
      <c r="AB203" s="18"/>
      <c r="AC203" s="10"/>
      <c r="AD203" s="18"/>
      <c r="AE203" s="10"/>
      <c r="AF203" s="18"/>
      <c r="AG203" s="18"/>
      <c r="AH203" s="19"/>
    </row>
    <row r="204" spans="1:34" x14ac:dyDescent="0.25">
      <c r="A204" s="11"/>
      <c r="B204" s="12" t="str">
        <f>+IFERROR(VLOOKUP(A204,[1]Directorio!$B$1:$Y$1001,2,FALSE),"")</f>
        <v/>
      </c>
      <c r="C204" s="13" t="str">
        <f>+IFERROR(VLOOKUP(A204,[1]Directorio!$B$1:$Y$1001,3,FALSE),"")</f>
        <v/>
      </c>
      <c r="D204" s="12" t="str">
        <f>+IFERROR(VLOOKUP(A204,[1]Directorio!$B$1:$Y$1001,4,FALSE),"")</f>
        <v/>
      </c>
      <c r="E204" s="12" t="str">
        <f>+IFERROR(VLOOKUP(A204,[1]Directorio!$B$1:$Y$1001,5,FALSE),"")</f>
        <v/>
      </c>
      <c r="F204" s="12" t="str">
        <f>+IFERROR(VLOOKUP(A204,[1]Directorio!$B$1:$Y$1001,6,FALSE),"")</f>
        <v/>
      </c>
      <c r="G204" s="12" t="str">
        <f>+IFERROR(VLOOKUP(A204,[1]Directorio!$B$1:$Y$1001,7,FALSE),"")</f>
        <v/>
      </c>
      <c r="H204" s="12" t="str">
        <f>+IFERROR(VLOOKUP(A204,[1]Directorio!$B$1:$Y$1001,8,FALSE),"")</f>
        <v/>
      </c>
      <c r="I204" s="12" t="str">
        <f>+IFERROR(VLOOKUP(A204,[1]Directorio!$B$1:$Y$1001,9,FALSE),"")</f>
        <v/>
      </c>
      <c r="J204" s="12" t="str">
        <f>+IFERROR(VLOOKUP(A204,[1]Directorio!$B$1:$Y$1001,10,FALSE),"")</f>
        <v/>
      </c>
      <c r="K204" s="12" t="str">
        <f>+IFERROR(VLOOKUP(A204,[1]Directorio!$B$1:$Y$1001,11,FALSE),"")</f>
        <v/>
      </c>
      <c r="L204" s="14" t="str">
        <f>+IFERROR(VLOOKUP(A204,[1]Directorio!$B$1:$Y$1001,12,FALSE),"")</f>
        <v/>
      </c>
      <c r="M204" s="12" t="str">
        <f>+IFERROR(VLOOKUP(A204,[1]Directorio!$B$1:$Y$1001,13,FALSE),"")</f>
        <v/>
      </c>
      <c r="N204" s="12" t="str">
        <f>+IFERROR(VLOOKUP(A204,[1]Directorio!$B$1:$Y$1001,14,FALSE),"")</f>
        <v/>
      </c>
      <c r="O204" s="12" t="str">
        <f>+IFERROR(VLOOKUP(A204,[1]Directorio!$B$1:$Y$1001,15,FALSE),"")</f>
        <v/>
      </c>
      <c r="P204" s="12" t="str">
        <f>+IFERROR(VLOOKUP(A204,[1]Directorio!$B$1:$Y$1001,16,FALSE),"")</f>
        <v/>
      </c>
      <c r="Q204" s="12" t="str">
        <f>+IFERROR(VLOOKUP(A204,[1]Directorio!$B$1:$Y$1001,17,FALSE),"")</f>
        <v/>
      </c>
      <c r="R204" s="12" t="str">
        <f>+IFERROR(VLOOKUP(A204,[1]Directorio!$B$1:$Y$1001,18,FALSE),"")</f>
        <v/>
      </c>
      <c r="S204" s="12" t="str">
        <f>+IFERROR(VLOOKUP(A204,[1]Directorio!$B$1:$Y$1001,19,FALSE),"")</f>
        <v/>
      </c>
      <c r="T204" s="12" t="str">
        <f>+IFERROR(VLOOKUP(A204,[1]Directorio!$B$1:$Y$1001,20,FALSE),"")</f>
        <v/>
      </c>
      <c r="U204" s="15" t="str">
        <f>+IFERROR(VLOOKUP(A204,[1]Directorio!$B$1:$Y$1001,21,FALSE),"")</f>
        <v/>
      </c>
      <c r="V204" s="15" t="str">
        <f>+IFERROR(VLOOKUP(A204,[1]Directorio!$B$1:$Y$1001,22,FALSE),"")</f>
        <v/>
      </c>
      <c r="W204" s="16" t="str">
        <f>+IFERROR(VLOOKUP(A204,[1]Directorio!$B$1:$Y$1001,23,FALSE),"")</f>
        <v/>
      </c>
      <c r="X204" s="15" t="str">
        <f>+IFERROR(VLOOKUP(A204,[1]Directorio!$B$1:$Y$1001,24,FALSE),"")</f>
        <v/>
      </c>
      <c r="Y204" s="10"/>
      <c r="Z204" s="10"/>
      <c r="AA204" s="17"/>
      <c r="AB204" s="18"/>
      <c r="AC204" s="10"/>
      <c r="AD204" s="18"/>
      <c r="AE204" s="10"/>
      <c r="AF204" s="18"/>
      <c r="AG204" s="18"/>
      <c r="AH204" s="19"/>
    </row>
    <row r="205" spans="1:34" x14ac:dyDescent="0.25">
      <c r="A205" s="11"/>
      <c r="B205" s="12" t="str">
        <f>+IFERROR(VLOOKUP(A205,[1]Directorio!$B$1:$Y$1001,2,FALSE),"")</f>
        <v/>
      </c>
      <c r="C205" s="13" t="str">
        <f>+IFERROR(VLOOKUP(A205,[1]Directorio!$B$1:$Y$1001,3,FALSE),"")</f>
        <v/>
      </c>
      <c r="D205" s="12" t="str">
        <f>+IFERROR(VLOOKUP(A205,[1]Directorio!$B$1:$Y$1001,4,FALSE),"")</f>
        <v/>
      </c>
      <c r="E205" s="12" t="str">
        <f>+IFERROR(VLOOKUP(A205,[1]Directorio!$B$1:$Y$1001,5,FALSE),"")</f>
        <v/>
      </c>
      <c r="F205" s="12" t="str">
        <f>+IFERROR(VLOOKUP(A205,[1]Directorio!$B$1:$Y$1001,6,FALSE),"")</f>
        <v/>
      </c>
      <c r="G205" s="12" t="str">
        <f>+IFERROR(VLOOKUP(A205,[1]Directorio!$B$1:$Y$1001,7,FALSE),"")</f>
        <v/>
      </c>
      <c r="H205" s="12" t="str">
        <f>+IFERROR(VLOOKUP(A205,[1]Directorio!$B$1:$Y$1001,8,FALSE),"")</f>
        <v/>
      </c>
      <c r="I205" s="12" t="str">
        <f>+IFERROR(VLOOKUP(A205,[1]Directorio!$B$1:$Y$1001,9,FALSE),"")</f>
        <v/>
      </c>
      <c r="J205" s="12" t="str">
        <f>+IFERROR(VLOOKUP(A205,[1]Directorio!$B$1:$Y$1001,10,FALSE),"")</f>
        <v/>
      </c>
      <c r="K205" s="12" t="str">
        <f>+IFERROR(VLOOKUP(A205,[1]Directorio!$B$1:$Y$1001,11,FALSE),"")</f>
        <v/>
      </c>
      <c r="L205" s="14" t="str">
        <f>+IFERROR(VLOOKUP(A205,[1]Directorio!$B$1:$Y$1001,12,FALSE),"")</f>
        <v/>
      </c>
      <c r="M205" s="12" t="str">
        <f>+IFERROR(VLOOKUP(A205,[1]Directorio!$B$1:$Y$1001,13,FALSE),"")</f>
        <v/>
      </c>
      <c r="N205" s="12" t="str">
        <f>+IFERROR(VLOOKUP(A205,[1]Directorio!$B$1:$Y$1001,14,FALSE),"")</f>
        <v/>
      </c>
      <c r="O205" s="12" t="str">
        <f>+IFERROR(VLOOKUP(A205,[1]Directorio!$B$1:$Y$1001,15,FALSE),"")</f>
        <v/>
      </c>
      <c r="P205" s="12" t="str">
        <f>+IFERROR(VLOOKUP(A205,[1]Directorio!$B$1:$Y$1001,16,FALSE),"")</f>
        <v/>
      </c>
      <c r="Q205" s="12" t="str">
        <f>+IFERROR(VLOOKUP(A205,[1]Directorio!$B$1:$Y$1001,17,FALSE),"")</f>
        <v/>
      </c>
      <c r="R205" s="12" t="str">
        <f>+IFERROR(VLOOKUP(A205,[1]Directorio!$B$1:$Y$1001,18,FALSE),"")</f>
        <v/>
      </c>
      <c r="S205" s="12" t="str">
        <f>+IFERROR(VLOOKUP(A205,[1]Directorio!$B$1:$Y$1001,19,FALSE),"")</f>
        <v/>
      </c>
      <c r="T205" s="12" t="str">
        <f>+IFERROR(VLOOKUP(A205,[1]Directorio!$B$1:$Y$1001,20,FALSE),"")</f>
        <v/>
      </c>
      <c r="U205" s="15" t="str">
        <f>+IFERROR(VLOOKUP(A205,[1]Directorio!$B$1:$Y$1001,21,FALSE),"")</f>
        <v/>
      </c>
      <c r="V205" s="15" t="str">
        <f>+IFERROR(VLOOKUP(A205,[1]Directorio!$B$1:$Y$1001,22,FALSE),"")</f>
        <v/>
      </c>
      <c r="W205" s="16" t="str">
        <f>+IFERROR(VLOOKUP(A205,[1]Directorio!$B$1:$Y$1001,23,FALSE),"")</f>
        <v/>
      </c>
      <c r="X205" s="15" t="str">
        <f>+IFERROR(VLOOKUP(A205,[1]Directorio!$B$1:$Y$1001,24,FALSE),"")</f>
        <v/>
      </c>
      <c r="Y205" s="10"/>
      <c r="Z205" s="10"/>
      <c r="AA205" s="17"/>
      <c r="AB205" s="18"/>
      <c r="AC205" s="10"/>
      <c r="AD205" s="18"/>
      <c r="AE205" s="10"/>
      <c r="AF205" s="18"/>
      <c r="AG205" s="18"/>
      <c r="AH205" s="19"/>
    </row>
    <row r="206" spans="1:34" x14ac:dyDescent="0.25">
      <c r="A206" s="11"/>
      <c r="B206" s="12" t="str">
        <f>+IFERROR(VLOOKUP(A206,[1]Directorio!$B$1:$Y$1001,2,FALSE),"")</f>
        <v/>
      </c>
      <c r="C206" s="13" t="str">
        <f>+IFERROR(VLOOKUP(A206,[1]Directorio!$B$1:$Y$1001,3,FALSE),"")</f>
        <v/>
      </c>
      <c r="D206" s="12" t="str">
        <f>+IFERROR(VLOOKUP(A206,[1]Directorio!$B$1:$Y$1001,4,FALSE),"")</f>
        <v/>
      </c>
      <c r="E206" s="12" t="str">
        <f>+IFERROR(VLOOKUP(A206,[1]Directorio!$B$1:$Y$1001,5,FALSE),"")</f>
        <v/>
      </c>
      <c r="F206" s="12" t="str">
        <f>+IFERROR(VLOOKUP(A206,[1]Directorio!$B$1:$Y$1001,6,FALSE),"")</f>
        <v/>
      </c>
      <c r="G206" s="12" t="str">
        <f>+IFERROR(VLOOKUP(A206,[1]Directorio!$B$1:$Y$1001,7,FALSE),"")</f>
        <v/>
      </c>
      <c r="H206" s="12" t="str">
        <f>+IFERROR(VLOOKUP(A206,[1]Directorio!$B$1:$Y$1001,8,FALSE),"")</f>
        <v/>
      </c>
      <c r="I206" s="12" t="str">
        <f>+IFERROR(VLOOKUP(A206,[1]Directorio!$B$1:$Y$1001,9,FALSE),"")</f>
        <v/>
      </c>
      <c r="J206" s="12" t="str">
        <f>+IFERROR(VLOOKUP(A206,[1]Directorio!$B$1:$Y$1001,10,FALSE),"")</f>
        <v/>
      </c>
      <c r="K206" s="12" t="str">
        <f>+IFERROR(VLOOKUP(A206,[1]Directorio!$B$1:$Y$1001,11,FALSE),"")</f>
        <v/>
      </c>
      <c r="L206" s="14" t="str">
        <f>+IFERROR(VLOOKUP(A206,[1]Directorio!$B$1:$Y$1001,12,FALSE),"")</f>
        <v/>
      </c>
      <c r="M206" s="12" t="str">
        <f>+IFERROR(VLOOKUP(A206,[1]Directorio!$B$1:$Y$1001,13,FALSE),"")</f>
        <v/>
      </c>
      <c r="N206" s="12" t="str">
        <f>+IFERROR(VLOOKUP(A206,[1]Directorio!$B$1:$Y$1001,14,FALSE),"")</f>
        <v/>
      </c>
      <c r="O206" s="12" t="str">
        <f>+IFERROR(VLOOKUP(A206,[1]Directorio!$B$1:$Y$1001,15,FALSE),"")</f>
        <v/>
      </c>
      <c r="P206" s="12" t="str">
        <f>+IFERROR(VLOOKUP(A206,[1]Directorio!$B$1:$Y$1001,16,FALSE),"")</f>
        <v/>
      </c>
      <c r="Q206" s="12" t="str">
        <f>+IFERROR(VLOOKUP(A206,[1]Directorio!$B$1:$Y$1001,17,FALSE),"")</f>
        <v/>
      </c>
      <c r="R206" s="12" t="str">
        <f>+IFERROR(VLOOKUP(A206,[1]Directorio!$B$1:$Y$1001,18,FALSE),"")</f>
        <v/>
      </c>
      <c r="S206" s="12" t="str">
        <f>+IFERROR(VLOOKUP(A206,[1]Directorio!$B$1:$Y$1001,19,FALSE),"")</f>
        <v/>
      </c>
      <c r="T206" s="12" t="str">
        <f>+IFERROR(VLOOKUP(A206,[1]Directorio!$B$1:$Y$1001,20,FALSE),"")</f>
        <v/>
      </c>
      <c r="U206" s="15" t="str">
        <f>+IFERROR(VLOOKUP(A206,[1]Directorio!$B$1:$Y$1001,21,FALSE),"")</f>
        <v/>
      </c>
      <c r="V206" s="15" t="str">
        <f>+IFERROR(VLOOKUP(A206,[1]Directorio!$B$1:$Y$1001,22,FALSE),"")</f>
        <v/>
      </c>
      <c r="W206" s="16" t="str">
        <f>+IFERROR(VLOOKUP(A206,[1]Directorio!$B$1:$Y$1001,23,FALSE),"")</f>
        <v/>
      </c>
      <c r="X206" s="15" t="str">
        <f>+IFERROR(VLOOKUP(A206,[1]Directorio!$B$1:$Y$1001,24,FALSE),"")</f>
        <v/>
      </c>
      <c r="Y206" s="10"/>
      <c r="Z206" s="10"/>
      <c r="AA206" s="17"/>
      <c r="AB206" s="18"/>
      <c r="AC206" s="10"/>
      <c r="AD206" s="18"/>
      <c r="AE206" s="10"/>
      <c r="AF206" s="18"/>
      <c r="AG206" s="18"/>
      <c r="AH206" s="19"/>
    </row>
    <row r="207" spans="1:34" x14ac:dyDescent="0.25">
      <c r="A207" s="11"/>
      <c r="B207" s="12" t="str">
        <f>+IFERROR(VLOOKUP(A207,[1]Directorio!$B$1:$Y$1001,2,FALSE),"")</f>
        <v/>
      </c>
      <c r="C207" s="13" t="str">
        <f>+IFERROR(VLOOKUP(A207,[1]Directorio!$B$1:$Y$1001,3,FALSE),"")</f>
        <v/>
      </c>
      <c r="D207" s="12" t="str">
        <f>+IFERROR(VLOOKUP(A207,[1]Directorio!$B$1:$Y$1001,4,FALSE),"")</f>
        <v/>
      </c>
      <c r="E207" s="12" t="str">
        <f>+IFERROR(VLOOKUP(A207,[1]Directorio!$B$1:$Y$1001,5,FALSE),"")</f>
        <v/>
      </c>
      <c r="F207" s="12" t="str">
        <f>+IFERROR(VLOOKUP(A207,[1]Directorio!$B$1:$Y$1001,6,FALSE),"")</f>
        <v/>
      </c>
      <c r="G207" s="12" t="str">
        <f>+IFERROR(VLOOKUP(A207,[1]Directorio!$B$1:$Y$1001,7,FALSE),"")</f>
        <v/>
      </c>
      <c r="H207" s="12" t="str">
        <f>+IFERROR(VLOOKUP(A207,[1]Directorio!$B$1:$Y$1001,8,FALSE),"")</f>
        <v/>
      </c>
      <c r="I207" s="12" t="str">
        <f>+IFERROR(VLOOKUP(A207,[1]Directorio!$B$1:$Y$1001,9,FALSE),"")</f>
        <v/>
      </c>
      <c r="J207" s="12" t="str">
        <f>+IFERROR(VLOOKUP(A207,[1]Directorio!$B$1:$Y$1001,10,FALSE),"")</f>
        <v/>
      </c>
      <c r="K207" s="12" t="str">
        <f>+IFERROR(VLOOKUP(A207,[1]Directorio!$B$1:$Y$1001,11,FALSE),"")</f>
        <v/>
      </c>
      <c r="L207" s="14" t="str">
        <f>+IFERROR(VLOOKUP(A207,[1]Directorio!$B$1:$Y$1001,12,FALSE),"")</f>
        <v/>
      </c>
      <c r="M207" s="12" t="str">
        <f>+IFERROR(VLOOKUP(A207,[1]Directorio!$B$1:$Y$1001,13,FALSE),"")</f>
        <v/>
      </c>
      <c r="N207" s="12" t="str">
        <f>+IFERROR(VLOOKUP(A207,[1]Directorio!$B$1:$Y$1001,14,FALSE),"")</f>
        <v/>
      </c>
      <c r="O207" s="12" t="str">
        <f>+IFERROR(VLOOKUP(A207,[1]Directorio!$B$1:$Y$1001,15,FALSE),"")</f>
        <v/>
      </c>
      <c r="P207" s="12" t="str">
        <f>+IFERROR(VLOOKUP(A207,[1]Directorio!$B$1:$Y$1001,16,FALSE),"")</f>
        <v/>
      </c>
      <c r="Q207" s="12" t="str">
        <f>+IFERROR(VLOOKUP(A207,[1]Directorio!$B$1:$Y$1001,17,FALSE),"")</f>
        <v/>
      </c>
      <c r="R207" s="12" t="str">
        <f>+IFERROR(VLOOKUP(A207,[1]Directorio!$B$1:$Y$1001,18,FALSE),"")</f>
        <v/>
      </c>
      <c r="S207" s="12" t="str">
        <f>+IFERROR(VLOOKUP(A207,[1]Directorio!$B$1:$Y$1001,19,FALSE),"")</f>
        <v/>
      </c>
      <c r="T207" s="12" t="str">
        <f>+IFERROR(VLOOKUP(A207,[1]Directorio!$B$1:$Y$1001,20,FALSE),"")</f>
        <v/>
      </c>
      <c r="U207" s="15" t="str">
        <f>+IFERROR(VLOOKUP(A207,[1]Directorio!$B$1:$Y$1001,21,FALSE),"")</f>
        <v/>
      </c>
      <c r="V207" s="15" t="str">
        <f>+IFERROR(VLOOKUP(A207,[1]Directorio!$B$1:$Y$1001,22,FALSE),"")</f>
        <v/>
      </c>
      <c r="W207" s="16" t="str">
        <f>+IFERROR(VLOOKUP(A207,[1]Directorio!$B$1:$Y$1001,23,FALSE),"")</f>
        <v/>
      </c>
      <c r="X207" s="15" t="str">
        <f>+IFERROR(VLOOKUP(A207,[1]Directorio!$B$1:$Y$1001,24,FALSE),"")</f>
        <v/>
      </c>
      <c r="Y207" s="10"/>
      <c r="Z207" s="10"/>
      <c r="AA207" s="17"/>
      <c r="AB207" s="18"/>
      <c r="AC207" s="10"/>
      <c r="AD207" s="18"/>
      <c r="AE207" s="10"/>
      <c r="AF207" s="18"/>
      <c r="AG207" s="18"/>
      <c r="AH207" s="19"/>
    </row>
    <row r="208" spans="1:34" x14ac:dyDescent="0.25">
      <c r="A208" s="11"/>
      <c r="B208" s="12" t="str">
        <f>+IFERROR(VLOOKUP(A208,[1]Directorio!$B$1:$Y$1001,2,FALSE),"")</f>
        <v/>
      </c>
      <c r="C208" s="13" t="str">
        <f>+IFERROR(VLOOKUP(A208,[1]Directorio!$B$1:$Y$1001,3,FALSE),"")</f>
        <v/>
      </c>
      <c r="D208" s="12" t="str">
        <f>+IFERROR(VLOOKUP(A208,[1]Directorio!$B$1:$Y$1001,4,FALSE),"")</f>
        <v/>
      </c>
      <c r="E208" s="12" t="str">
        <f>+IFERROR(VLOOKUP(A208,[1]Directorio!$B$1:$Y$1001,5,FALSE),"")</f>
        <v/>
      </c>
      <c r="F208" s="12" t="str">
        <f>+IFERROR(VLOOKUP(A208,[1]Directorio!$B$1:$Y$1001,6,FALSE),"")</f>
        <v/>
      </c>
      <c r="G208" s="12" t="str">
        <f>+IFERROR(VLOOKUP(A208,[1]Directorio!$B$1:$Y$1001,7,FALSE),"")</f>
        <v/>
      </c>
      <c r="H208" s="12" t="str">
        <f>+IFERROR(VLOOKUP(A208,[1]Directorio!$B$1:$Y$1001,8,FALSE),"")</f>
        <v/>
      </c>
      <c r="I208" s="12" t="str">
        <f>+IFERROR(VLOOKUP(A208,[1]Directorio!$B$1:$Y$1001,9,FALSE),"")</f>
        <v/>
      </c>
      <c r="J208" s="12" t="str">
        <f>+IFERROR(VLOOKUP(A208,[1]Directorio!$B$1:$Y$1001,10,FALSE),"")</f>
        <v/>
      </c>
      <c r="K208" s="12" t="str">
        <f>+IFERROR(VLOOKUP(A208,[1]Directorio!$B$1:$Y$1001,11,FALSE),"")</f>
        <v/>
      </c>
      <c r="L208" s="14" t="str">
        <f>+IFERROR(VLOOKUP(A208,[1]Directorio!$B$1:$Y$1001,12,FALSE),"")</f>
        <v/>
      </c>
      <c r="M208" s="12" t="str">
        <f>+IFERROR(VLOOKUP(A208,[1]Directorio!$B$1:$Y$1001,13,FALSE),"")</f>
        <v/>
      </c>
      <c r="N208" s="12" t="str">
        <f>+IFERROR(VLOOKUP(A208,[1]Directorio!$B$1:$Y$1001,14,FALSE),"")</f>
        <v/>
      </c>
      <c r="O208" s="12" t="str">
        <f>+IFERROR(VLOOKUP(A208,[1]Directorio!$B$1:$Y$1001,15,FALSE),"")</f>
        <v/>
      </c>
      <c r="P208" s="12" t="str">
        <f>+IFERROR(VLOOKUP(A208,[1]Directorio!$B$1:$Y$1001,16,FALSE),"")</f>
        <v/>
      </c>
      <c r="Q208" s="12" t="str">
        <f>+IFERROR(VLOOKUP(A208,[1]Directorio!$B$1:$Y$1001,17,FALSE),"")</f>
        <v/>
      </c>
      <c r="R208" s="12" t="str">
        <f>+IFERROR(VLOOKUP(A208,[1]Directorio!$B$1:$Y$1001,18,FALSE),"")</f>
        <v/>
      </c>
      <c r="S208" s="12" t="str">
        <f>+IFERROR(VLOOKUP(A208,[1]Directorio!$B$1:$Y$1001,19,FALSE),"")</f>
        <v/>
      </c>
      <c r="T208" s="12" t="str">
        <f>+IFERROR(VLOOKUP(A208,[1]Directorio!$B$1:$Y$1001,20,FALSE),"")</f>
        <v/>
      </c>
      <c r="U208" s="15" t="str">
        <f>+IFERROR(VLOOKUP(A208,[1]Directorio!$B$1:$Y$1001,21,FALSE),"")</f>
        <v/>
      </c>
      <c r="V208" s="15" t="str">
        <f>+IFERROR(VLOOKUP(A208,[1]Directorio!$B$1:$Y$1001,22,FALSE),"")</f>
        <v/>
      </c>
      <c r="W208" s="16" t="str">
        <f>+IFERROR(VLOOKUP(A208,[1]Directorio!$B$1:$Y$1001,23,FALSE),"")</f>
        <v/>
      </c>
      <c r="X208" s="15" t="str">
        <f>+IFERROR(VLOOKUP(A208,[1]Directorio!$B$1:$Y$1001,24,FALSE),"")</f>
        <v/>
      </c>
      <c r="Y208" s="10"/>
      <c r="Z208" s="10"/>
      <c r="AA208" s="17"/>
      <c r="AB208" s="18"/>
      <c r="AC208" s="10"/>
      <c r="AD208" s="18"/>
      <c r="AE208" s="10"/>
      <c r="AF208" s="18"/>
      <c r="AG208" s="18"/>
      <c r="AH208" s="19"/>
    </row>
    <row r="209" spans="1:34" x14ac:dyDescent="0.25">
      <c r="A209" s="11"/>
      <c r="B209" s="12" t="str">
        <f>+IFERROR(VLOOKUP(A209,[1]Directorio!$B$1:$Y$1001,2,FALSE),"")</f>
        <v/>
      </c>
      <c r="C209" s="13" t="str">
        <f>+IFERROR(VLOOKUP(A209,[1]Directorio!$B$1:$Y$1001,3,FALSE),"")</f>
        <v/>
      </c>
      <c r="D209" s="12" t="str">
        <f>+IFERROR(VLOOKUP(A209,[1]Directorio!$B$1:$Y$1001,4,FALSE),"")</f>
        <v/>
      </c>
      <c r="E209" s="12" t="str">
        <f>+IFERROR(VLOOKUP(A209,[1]Directorio!$B$1:$Y$1001,5,FALSE),"")</f>
        <v/>
      </c>
      <c r="F209" s="12" t="str">
        <f>+IFERROR(VLOOKUP(A209,[1]Directorio!$B$1:$Y$1001,6,FALSE),"")</f>
        <v/>
      </c>
      <c r="G209" s="12" t="str">
        <f>+IFERROR(VLOOKUP(A209,[1]Directorio!$B$1:$Y$1001,7,FALSE),"")</f>
        <v/>
      </c>
      <c r="H209" s="12" t="str">
        <f>+IFERROR(VLOOKUP(A209,[1]Directorio!$B$1:$Y$1001,8,FALSE),"")</f>
        <v/>
      </c>
      <c r="I209" s="12" t="str">
        <f>+IFERROR(VLOOKUP(A209,[1]Directorio!$B$1:$Y$1001,9,FALSE),"")</f>
        <v/>
      </c>
      <c r="J209" s="12" t="str">
        <f>+IFERROR(VLOOKUP(A209,[1]Directorio!$B$1:$Y$1001,10,FALSE),"")</f>
        <v/>
      </c>
      <c r="K209" s="12" t="str">
        <f>+IFERROR(VLOOKUP(A209,[1]Directorio!$B$1:$Y$1001,11,FALSE),"")</f>
        <v/>
      </c>
      <c r="L209" s="14" t="str">
        <f>+IFERROR(VLOOKUP(A209,[1]Directorio!$B$1:$Y$1001,12,FALSE),"")</f>
        <v/>
      </c>
      <c r="M209" s="12" t="str">
        <f>+IFERROR(VLOOKUP(A209,[1]Directorio!$B$1:$Y$1001,13,FALSE),"")</f>
        <v/>
      </c>
      <c r="N209" s="12" t="str">
        <f>+IFERROR(VLOOKUP(A209,[1]Directorio!$B$1:$Y$1001,14,FALSE),"")</f>
        <v/>
      </c>
      <c r="O209" s="12" t="str">
        <f>+IFERROR(VLOOKUP(A209,[1]Directorio!$B$1:$Y$1001,15,FALSE),"")</f>
        <v/>
      </c>
      <c r="P209" s="12" t="str">
        <f>+IFERROR(VLOOKUP(A209,[1]Directorio!$B$1:$Y$1001,16,FALSE),"")</f>
        <v/>
      </c>
      <c r="Q209" s="12" t="str">
        <f>+IFERROR(VLOOKUP(A209,[1]Directorio!$B$1:$Y$1001,17,FALSE),"")</f>
        <v/>
      </c>
      <c r="R209" s="12" t="str">
        <f>+IFERROR(VLOOKUP(A209,[1]Directorio!$B$1:$Y$1001,18,FALSE),"")</f>
        <v/>
      </c>
      <c r="S209" s="12" t="str">
        <f>+IFERROR(VLOOKUP(A209,[1]Directorio!$B$1:$Y$1001,19,FALSE),"")</f>
        <v/>
      </c>
      <c r="T209" s="12" t="str">
        <f>+IFERROR(VLOOKUP(A209,[1]Directorio!$B$1:$Y$1001,20,FALSE),"")</f>
        <v/>
      </c>
      <c r="U209" s="15" t="str">
        <f>+IFERROR(VLOOKUP(A209,[1]Directorio!$B$1:$Y$1001,21,FALSE),"")</f>
        <v/>
      </c>
      <c r="V209" s="15" t="str">
        <f>+IFERROR(VLOOKUP(A209,[1]Directorio!$B$1:$Y$1001,22,FALSE),"")</f>
        <v/>
      </c>
      <c r="W209" s="16" t="str">
        <f>+IFERROR(VLOOKUP(A209,[1]Directorio!$B$1:$Y$1001,23,FALSE),"")</f>
        <v/>
      </c>
      <c r="X209" s="15" t="str">
        <f>+IFERROR(VLOOKUP(A209,[1]Directorio!$B$1:$Y$1001,24,FALSE),"")</f>
        <v/>
      </c>
      <c r="Y209" s="10"/>
      <c r="Z209" s="10"/>
      <c r="AA209" s="17"/>
      <c r="AB209" s="18"/>
      <c r="AC209" s="10"/>
      <c r="AD209" s="18"/>
      <c r="AE209" s="10"/>
      <c r="AF209" s="18"/>
      <c r="AG209" s="18"/>
      <c r="AH209" s="19"/>
    </row>
    <row r="210" spans="1:34" x14ac:dyDescent="0.25">
      <c r="A210" s="11"/>
      <c r="B210" s="12" t="str">
        <f>+IFERROR(VLOOKUP(A210,[1]Directorio!$B$1:$Y$1001,2,FALSE),"")</f>
        <v/>
      </c>
      <c r="C210" s="13" t="str">
        <f>+IFERROR(VLOOKUP(A210,[1]Directorio!$B$1:$Y$1001,3,FALSE),"")</f>
        <v/>
      </c>
      <c r="D210" s="12" t="str">
        <f>+IFERROR(VLOOKUP(A210,[1]Directorio!$B$1:$Y$1001,4,FALSE),"")</f>
        <v/>
      </c>
      <c r="E210" s="12" t="str">
        <f>+IFERROR(VLOOKUP(A210,[1]Directorio!$B$1:$Y$1001,5,FALSE),"")</f>
        <v/>
      </c>
      <c r="F210" s="12" t="str">
        <f>+IFERROR(VLOOKUP(A210,[1]Directorio!$B$1:$Y$1001,6,FALSE),"")</f>
        <v/>
      </c>
      <c r="G210" s="12" t="str">
        <f>+IFERROR(VLOOKUP(A210,[1]Directorio!$B$1:$Y$1001,7,FALSE),"")</f>
        <v/>
      </c>
      <c r="H210" s="12" t="str">
        <f>+IFERROR(VLOOKUP(A210,[1]Directorio!$B$1:$Y$1001,8,FALSE),"")</f>
        <v/>
      </c>
      <c r="I210" s="12" t="str">
        <f>+IFERROR(VLOOKUP(A210,[1]Directorio!$B$1:$Y$1001,9,FALSE),"")</f>
        <v/>
      </c>
      <c r="J210" s="12" t="str">
        <f>+IFERROR(VLOOKUP(A210,[1]Directorio!$B$1:$Y$1001,10,FALSE),"")</f>
        <v/>
      </c>
      <c r="K210" s="12" t="str">
        <f>+IFERROR(VLOOKUP(A210,[1]Directorio!$B$1:$Y$1001,11,FALSE),"")</f>
        <v/>
      </c>
      <c r="L210" s="14" t="str">
        <f>+IFERROR(VLOOKUP(A210,[1]Directorio!$B$1:$Y$1001,12,FALSE),"")</f>
        <v/>
      </c>
      <c r="M210" s="12" t="str">
        <f>+IFERROR(VLOOKUP(A210,[1]Directorio!$B$1:$Y$1001,13,FALSE),"")</f>
        <v/>
      </c>
      <c r="N210" s="12" t="str">
        <f>+IFERROR(VLOOKUP(A210,[1]Directorio!$B$1:$Y$1001,14,FALSE),"")</f>
        <v/>
      </c>
      <c r="O210" s="12" t="str">
        <f>+IFERROR(VLOOKUP(A210,[1]Directorio!$B$1:$Y$1001,15,FALSE),"")</f>
        <v/>
      </c>
      <c r="P210" s="12" t="str">
        <f>+IFERROR(VLOOKUP(A210,[1]Directorio!$B$1:$Y$1001,16,FALSE),"")</f>
        <v/>
      </c>
      <c r="Q210" s="12" t="str">
        <f>+IFERROR(VLOOKUP(A210,[1]Directorio!$B$1:$Y$1001,17,FALSE),"")</f>
        <v/>
      </c>
      <c r="R210" s="12" t="str">
        <f>+IFERROR(VLOOKUP(A210,[1]Directorio!$B$1:$Y$1001,18,FALSE),"")</f>
        <v/>
      </c>
      <c r="S210" s="12" t="str">
        <f>+IFERROR(VLOOKUP(A210,[1]Directorio!$B$1:$Y$1001,19,FALSE),"")</f>
        <v/>
      </c>
      <c r="T210" s="12" t="str">
        <f>+IFERROR(VLOOKUP(A210,[1]Directorio!$B$1:$Y$1001,20,FALSE),"")</f>
        <v/>
      </c>
      <c r="U210" s="15" t="str">
        <f>+IFERROR(VLOOKUP(A210,[1]Directorio!$B$1:$Y$1001,21,FALSE),"")</f>
        <v/>
      </c>
      <c r="V210" s="15" t="str">
        <f>+IFERROR(VLOOKUP(A210,[1]Directorio!$B$1:$Y$1001,22,FALSE),"")</f>
        <v/>
      </c>
      <c r="W210" s="16" t="str">
        <f>+IFERROR(VLOOKUP(A210,[1]Directorio!$B$1:$Y$1001,23,FALSE),"")</f>
        <v/>
      </c>
      <c r="X210" s="15" t="str">
        <f>+IFERROR(VLOOKUP(A210,[1]Directorio!$B$1:$Y$1001,24,FALSE),"")</f>
        <v/>
      </c>
      <c r="Y210" s="10"/>
      <c r="Z210" s="10"/>
      <c r="AA210" s="17"/>
      <c r="AB210" s="18"/>
      <c r="AC210" s="10"/>
      <c r="AD210" s="18"/>
      <c r="AE210" s="10"/>
      <c r="AF210" s="18"/>
      <c r="AG210" s="18"/>
      <c r="AH210" s="19"/>
    </row>
    <row r="211" spans="1:34" x14ac:dyDescent="0.25">
      <c r="A211" s="11"/>
      <c r="B211" s="12" t="str">
        <f>+IFERROR(VLOOKUP(A211,[1]Directorio!$B$1:$Y$1001,2,FALSE),"")</f>
        <v/>
      </c>
      <c r="C211" s="13" t="str">
        <f>+IFERROR(VLOOKUP(A211,[1]Directorio!$B$1:$Y$1001,3,FALSE),"")</f>
        <v/>
      </c>
      <c r="D211" s="12" t="str">
        <f>+IFERROR(VLOOKUP(A211,[1]Directorio!$B$1:$Y$1001,4,FALSE),"")</f>
        <v/>
      </c>
      <c r="E211" s="12" t="str">
        <f>+IFERROR(VLOOKUP(A211,[1]Directorio!$B$1:$Y$1001,5,FALSE),"")</f>
        <v/>
      </c>
      <c r="F211" s="12" t="str">
        <f>+IFERROR(VLOOKUP(A211,[1]Directorio!$B$1:$Y$1001,6,FALSE),"")</f>
        <v/>
      </c>
      <c r="G211" s="12" t="str">
        <f>+IFERROR(VLOOKUP(A211,[1]Directorio!$B$1:$Y$1001,7,FALSE),"")</f>
        <v/>
      </c>
      <c r="H211" s="12" t="str">
        <f>+IFERROR(VLOOKUP(A211,[1]Directorio!$B$1:$Y$1001,8,FALSE),"")</f>
        <v/>
      </c>
      <c r="I211" s="12" t="str">
        <f>+IFERROR(VLOOKUP(A211,[1]Directorio!$B$1:$Y$1001,9,FALSE),"")</f>
        <v/>
      </c>
      <c r="J211" s="12" t="str">
        <f>+IFERROR(VLOOKUP(A211,[1]Directorio!$B$1:$Y$1001,10,FALSE),"")</f>
        <v/>
      </c>
      <c r="K211" s="12" t="str">
        <f>+IFERROR(VLOOKUP(A211,[1]Directorio!$B$1:$Y$1001,11,FALSE),"")</f>
        <v/>
      </c>
      <c r="L211" s="14" t="str">
        <f>+IFERROR(VLOOKUP(A211,[1]Directorio!$B$1:$Y$1001,12,FALSE),"")</f>
        <v/>
      </c>
      <c r="M211" s="12" t="str">
        <f>+IFERROR(VLOOKUP(A211,[1]Directorio!$B$1:$Y$1001,13,FALSE),"")</f>
        <v/>
      </c>
      <c r="N211" s="12" t="str">
        <f>+IFERROR(VLOOKUP(A211,[1]Directorio!$B$1:$Y$1001,14,FALSE),"")</f>
        <v/>
      </c>
      <c r="O211" s="12" t="str">
        <f>+IFERROR(VLOOKUP(A211,[1]Directorio!$B$1:$Y$1001,15,FALSE),"")</f>
        <v/>
      </c>
      <c r="P211" s="12" t="str">
        <f>+IFERROR(VLOOKUP(A211,[1]Directorio!$B$1:$Y$1001,16,FALSE),"")</f>
        <v/>
      </c>
      <c r="Q211" s="12" t="str">
        <f>+IFERROR(VLOOKUP(A211,[1]Directorio!$B$1:$Y$1001,17,FALSE),"")</f>
        <v/>
      </c>
      <c r="R211" s="12" t="str">
        <f>+IFERROR(VLOOKUP(A211,[1]Directorio!$B$1:$Y$1001,18,FALSE),"")</f>
        <v/>
      </c>
      <c r="S211" s="12" t="str">
        <f>+IFERROR(VLOOKUP(A211,[1]Directorio!$B$1:$Y$1001,19,FALSE),"")</f>
        <v/>
      </c>
      <c r="T211" s="12" t="str">
        <f>+IFERROR(VLOOKUP(A211,[1]Directorio!$B$1:$Y$1001,20,FALSE),"")</f>
        <v/>
      </c>
      <c r="U211" s="15" t="str">
        <f>+IFERROR(VLOOKUP(A211,[1]Directorio!$B$1:$Y$1001,21,FALSE),"")</f>
        <v/>
      </c>
      <c r="V211" s="15" t="str">
        <f>+IFERROR(VLOOKUP(A211,[1]Directorio!$B$1:$Y$1001,22,FALSE),"")</f>
        <v/>
      </c>
      <c r="W211" s="16" t="str">
        <f>+IFERROR(VLOOKUP(A211,[1]Directorio!$B$1:$Y$1001,23,FALSE),"")</f>
        <v/>
      </c>
      <c r="X211" s="15" t="str">
        <f>+IFERROR(VLOOKUP(A211,[1]Directorio!$B$1:$Y$1001,24,FALSE),"")</f>
        <v/>
      </c>
      <c r="Y211" s="10"/>
      <c r="Z211" s="10"/>
      <c r="AA211" s="17"/>
      <c r="AB211" s="18"/>
      <c r="AC211" s="10"/>
      <c r="AD211" s="18"/>
      <c r="AE211" s="10"/>
      <c r="AF211" s="18"/>
      <c r="AG211" s="18"/>
      <c r="AH211" s="19"/>
    </row>
    <row r="212" spans="1:34" x14ac:dyDescent="0.25">
      <c r="A212" s="11"/>
      <c r="B212" s="12" t="str">
        <f>+IFERROR(VLOOKUP(A212,[1]Directorio!$B$1:$Y$1001,2,FALSE),"")</f>
        <v/>
      </c>
      <c r="C212" s="13" t="str">
        <f>+IFERROR(VLOOKUP(A212,[1]Directorio!$B$1:$Y$1001,3,FALSE),"")</f>
        <v/>
      </c>
      <c r="D212" s="12" t="str">
        <f>+IFERROR(VLOOKUP(A212,[1]Directorio!$B$1:$Y$1001,4,FALSE),"")</f>
        <v/>
      </c>
      <c r="E212" s="12" t="str">
        <f>+IFERROR(VLOOKUP(A212,[1]Directorio!$B$1:$Y$1001,5,FALSE),"")</f>
        <v/>
      </c>
      <c r="F212" s="12" t="str">
        <f>+IFERROR(VLOOKUP(A212,[1]Directorio!$B$1:$Y$1001,6,FALSE),"")</f>
        <v/>
      </c>
      <c r="G212" s="12" t="str">
        <f>+IFERROR(VLOOKUP(A212,[1]Directorio!$B$1:$Y$1001,7,FALSE),"")</f>
        <v/>
      </c>
      <c r="H212" s="12" t="str">
        <f>+IFERROR(VLOOKUP(A212,[1]Directorio!$B$1:$Y$1001,8,FALSE),"")</f>
        <v/>
      </c>
      <c r="I212" s="12" t="str">
        <f>+IFERROR(VLOOKUP(A212,[1]Directorio!$B$1:$Y$1001,9,FALSE),"")</f>
        <v/>
      </c>
      <c r="J212" s="12" t="str">
        <f>+IFERROR(VLOOKUP(A212,[1]Directorio!$B$1:$Y$1001,10,FALSE),"")</f>
        <v/>
      </c>
      <c r="K212" s="12" t="str">
        <f>+IFERROR(VLOOKUP(A212,[1]Directorio!$B$1:$Y$1001,11,FALSE),"")</f>
        <v/>
      </c>
      <c r="L212" s="14" t="str">
        <f>+IFERROR(VLOOKUP(A212,[1]Directorio!$B$1:$Y$1001,12,FALSE),"")</f>
        <v/>
      </c>
      <c r="M212" s="12" t="str">
        <f>+IFERROR(VLOOKUP(A212,[1]Directorio!$B$1:$Y$1001,13,FALSE),"")</f>
        <v/>
      </c>
      <c r="N212" s="12" t="str">
        <f>+IFERROR(VLOOKUP(A212,[1]Directorio!$B$1:$Y$1001,14,FALSE),"")</f>
        <v/>
      </c>
      <c r="O212" s="12" t="str">
        <f>+IFERROR(VLOOKUP(A212,[1]Directorio!$B$1:$Y$1001,15,FALSE),"")</f>
        <v/>
      </c>
      <c r="P212" s="12" t="str">
        <f>+IFERROR(VLOOKUP(A212,[1]Directorio!$B$1:$Y$1001,16,FALSE),"")</f>
        <v/>
      </c>
      <c r="Q212" s="12" t="str">
        <f>+IFERROR(VLOOKUP(A212,[1]Directorio!$B$1:$Y$1001,17,FALSE),"")</f>
        <v/>
      </c>
      <c r="R212" s="12" t="str">
        <f>+IFERROR(VLOOKUP(A212,[1]Directorio!$B$1:$Y$1001,18,FALSE),"")</f>
        <v/>
      </c>
      <c r="S212" s="12" t="str">
        <f>+IFERROR(VLOOKUP(A212,[1]Directorio!$B$1:$Y$1001,19,FALSE),"")</f>
        <v/>
      </c>
      <c r="T212" s="12" t="str">
        <f>+IFERROR(VLOOKUP(A212,[1]Directorio!$B$1:$Y$1001,20,FALSE),"")</f>
        <v/>
      </c>
      <c r="U212" s="15" t="str">
        <f>+IFERROR(VLOOKUP(A212,[1]Directorio!$B$1:$Y$1001,21,FALSE),"")</f>
        <v/>
      </c>
      <c r="V212" s="15" t="str">
        <f>+IFERROR(VLOOKUP(A212,[1]Directorio!$B$1:$Y$1001,22,FALSE),"")</f>
        <v/>
      </c>
      <c r="W212" s="16" t="str">
        <f>+IFERROR(VLOOKUP(A212,[1]Directorio!$B$1:$Y$1001,23,FALSE),"")</f>
        <v/>
      </c>
      <c r="X212" s="15" t="str">
        <f>+IFERROR(VLOOKUP(A212,[1]Directorio!$B$1:$Y$1001,24,FALSE),"")</f>
        <v/>
      </c>
      <c r="Y212" s="10"/>
      <c r="Z212" s="10"/>
      <c r="AA212" s="17"/>
      <c r="AB212" s="18"/>
      <c r="AC212" s="10"/>
      <c r="AD212" s="18"/>
      <c r="AE212" s="10"/>
      <c r="AF212" s="18"/>
      <c r="AG212" s="18"/>
      <c r="AH212" s="19"/>
    </row>
    <row r="213" spans="1:34" x14ac:dyDescent="0.25">
      <c r="A213" s="11"/>
      <c r="B213" s="12" t="str">
        <f>+IFERROR(VLOOKUP(A213,[1]Directorio!$B$1:$Y$1001,2,FALSE),"")</f>
        <v/>
      </c>
      <c r="C213" s="13" t="str">
        <f>+IFERROR(VLOOKUP(A213,[1]Directorio!$B$1:$Y$1001,3,FALSE),"")</f>
        <v/>
      </c>
      <c r="D213" s="12" t="str">
        <f>+IFERROR(VLOOKUP(A213,[1]Directorio!$B$1:$Y$1001,4,FALSE),"")</f>
        <v/>
      </c>
      <c r="E213" s="12" t="str">
        <f>+IFERROR(VLOOKUP(A213,[1]Directorio!$B$1:$Y$1001,5,FALSE),"")</f>
        <v/>
      </c>
      <c r="F213" s="12" t="str">
        <f>+IFERROR(VLOOKUP(A213,[1]Directorio!$B$1:$Y$1001,6,FALSE),"")</f>
        <v/>
      </c>
      <c r="G213" s="12" t="str">
        <f>+IFERROR(VLOOKUP(A213,[1]Directorio!$B$1:$Y$1001,7,FALSE),"")</f>
        <v/>
      </c>
      <c r="H213" s="12" t="str">
        <f>+IFERROR(VLOOKUP(A213,[1]Directorio!$B$1:$Y$1001,8,FALSE),"")</f>
        <v/>
      </c>
      <c r="I213" s="12" t="str">
        <f>+IFERROR(VLOOKUP(A213,[1]Directorio!$B$1:$Y$1001,9,FALSE),"")</f>
        <v/>
      </c>
      <c r="J213" s="12" t="str">
        <f>+IFERROR(VLOOKUP(A213,[1]Directorio!$B$1:$Y$1001,10,FALSE),"")</f>
        <v/>
      </c>
      <c r="K213" s="12" t="str">
        <f>+IFERROR(VLOOKUP(A213,[1]Directorio!$B$1:$Y$1001,11,FALSE),"")</f>
        <v/>
      </c>
      <c r="L213" s="14" t="str">
        <f>+IFERROR(VLOOKUP(A213,[1]Directorio!$B$1:$Y$1001,12,FALSE),"")</f>
        <v/>
      </c>
      <c r="M213" s="12" t="str">
        <f>+IFERROR(VLOOKUP(A213,[1]Directorio!$B$1:$Y$1001,13,FALSE),"")</f>
        <v/>
      </c>
      <c r="N213" s="12" t="str">
        <f>+IFERROR(VLOOKUP(A213,[1]Directorio!$B$1:$Y$1001,14,FALSE),"")</f>
        <v/>
      </c>
      <c r="O213" s="12" t="str">
        <f>+IFERROR(VLOOKUP(A213,[1]Directorio!$B$1:$Y$1001,15,FALSE),"")</f>
        <v/>
      </c>
      <c r="P213" s="12" t="str">
        <f>+IFERROR(VLOOKUP(A213,[1]Directorio!$B$1:$Y$1001,16,FALSE),"")</f>
        <v/>
      </c>
      <c r="Q213" s="12" t="str">
        <f>+IFERROR(VLOOKUP(A213,[1]Directorio!$B$1:$Y$1001,17,FALSE),"")</f>
        <v/>
      </c>
      <c r="R213" s="12" t="str">
        <f>+IFERROR(VLOOKUP(A213,[1]Directorio!$B$1:$Y$1001,18,FALSE),"")</f>
        <v/>
      </c>
      <c r="S213" s="12" t="str">
        <f>+IFERROR(VLOOKUP(A213,[1]Directorio!$B$1:$Y$1001,19,FALSE),"")</f>
        <v/>
      </c>
      <c r="T213" s="12" t="str">
        <f>+IFERROR(VLOOKUP(A213,[1]Directorio!$B$1:$Y$1001,20,FALSE),"")</f>
        <v/>
      </c>
      <c r="U213" s="15" t="str">
        <f>+IFERROR(VLOOKUP(A213,[1]Directorio!$B$1:$Y$1001,21,FALSE),"")</f>
        <v/>
      </c>
      <c r="V213" s="15" t="str">
        <f>+IFERROR(VLOOKUP(A213,[1]Directorio!$B$1:$Y$1001,22,FALSE),"")</f>
        <v/>
      </c>
      <c r="W213" s="16" t="str">
        <f>+IFERROR(VLOOKUP(A213,[1]Directorio!$B$1:$Y$1001,23,FALSE),"")</f>
        <v/>
      </c>
      <c r="X213" s="15" t="str">
        <f>+IFERROR(VLOOKUP(A213,[1]Directorio!$B$1:$Y$1001,24,FALSE),"")</f>
        <v/>
      </c>
      <c r="Y213" s="10"/>
      <c r="Z213" s="10"/>
      <c r="AA213" s="17"/>
      <c r="AB213" s="18"/>
      <c r="AC213" s="10"/>
      <c r="AD213" s="18"/>
      <c r="AE213" s="10"/>
      <c r="AF213" s="18"/>
      <c r="AG213" s="18"/>
      <c r="AH213" s="19"/>
    </row>
    <row r="214" spans="1:34" x14ac:dyDescent="0.25">
      <c r="A214" s="11"/>
      <c r="B214" s="12" t="str">
        <f>+IFERROR(VLOOKUP(A214,[1]Directorio!$B$1:$Y$1001,2,FALSE),"")</f>
        <v/>
      </c>
      <c r="C214" s="13" t="str">
        <f>+IFERROR(VLOOKUP(A214,[1]Directorio!$B$1:$Y$1001,3,FALSE),"")</f>
        <v/>
      </c>
      <c r="D214" s="12" t="str">
        <f>+IFERROR(VLOOKUP(A214,[1]Directorio!$B$1:$Y$1001,4,FALSE),"")</f>
        <v/>
      </c>
      <c r="E214" s="12" t="str">
        <f>+IFERROR(VLOOKUP(A214,[1]Directorio!$B$1:$Y$1001,5,FALSE),"")</f>
        <v/>
      </c>
      <c r="F214" s="12" t="str">
        <f>+IFERROR(VLOOKUP(A214,[1]Directorio!$B$1:$Y$1001,6,FALSE),"")</f>
        <v/>
      </c>
      <c r="G214" s="12" t="str">
        <f>+IFERROR(VLOOKUP(A214,[1]Directorio!$B$1:$Y$1001,7,FALSE),"")</f>
        <v/>
      </c>
      <c r="H214" s="12" t="str">
        <f>+IFERROR(VLOOKUP(A214,[1]Directorio!$B$1:$Y$1001,8,FALSE),"")</f>
        <v/>
      </c>
      <c r="I214" s="12" t="str">
        <f>+IFERROR(VLOOKUP(A214,[1]Directorio!$B$1:$Y$1001,9,FALSE),"")</f>
        <v/>
      </c>
      <c r="J214" s="12" t="str">
        <f>+IFERROR(VLOOKUP(A214,[1]Directorio!$B$1:$Y$1001,10,FALSE),"")</f>
        <v/>
      </c>
      <c r="K214" s="12" t="str">
        <f>+IFERROR(VLOOKUP(A214,[1]Directorio!$B$1:$Y$1001,11,FALSE),"")</f>
        <v/>
      </c>
      <c r="L214" s="14" t="str">
        <f>+IFERROR(VLOOKUP(A214,[1]Directorio!$B$1:$Y$1001,12,FALSE),"")</f>
        <v/>
      </c>
      <c r="M214" s="12" t="str">
        <f>+IFERROR(VLOOKUP(A214,[1]Directorio!$B$1:$Y$1001,13,FALSE),"")</f>
        <v/>
      </c>
      <c r="N214" s="12" t="str">
        <f>+IFERROR(VLOOKUP(A214,[1]Directorio!$B$1:$Y$1001,14,FALSE),"")</f>
        <v/>
      </c>
      <c r="O214" s="12" t="str">
        <f>+IFERROR(VLOOKUP(A214,[1]Directorio!$B$1:$Y$1001,15,FALSE),"")</f>
        <v/>
      </c>
      <c r="P214" s="12" t="str">
        <f>+IFERROR(VLOOKUP(A214,[1]Directorio!$B$1:$Y$1001,16,FALSE),"")</f>
        <v/>
      </c>
      <c r="Q214" s="12" t="str">
        <f>+IFERROR(VLOOKUP(A214,[1]Directorio!$B$1:$Y$1001,17,FALSE),"")</f>
        <v/>
      </c>
      <c r="R214" s="12" t="str">
        <f>+IFERROR(VLOOKUP(A214,[1]Directorio!$B$1:$Y$1001,18,FALSE),"")</f>
        <v/>
      </c>
      <c r="S214" s="12" t="str">
        <f>+IFERROR(VLOOKUP(A214,[1]Directorio!$B$1:$Y$1001,19,FALSE),"")</f>
        <v/>
      </c>
      <c r="T214" s="12" t="str">
        <f>+IFERROR(VLOOKUP(A214,[1]Directorio!$B$1:$Y$1001,20,FALSE),"")</f>
        <v/>
      </c>
      <c r="U214" s="15" t="str">
        <f>+IFERROR(VLOOKUP(A214,[1]Directorio!$B$1:$Y$1001,21,FALSE),"")</f>
        <v/>
      </c>
      <c r="V214" s="15" t="str">
        <f>+IFERROR(VLOOKUP(A214,[1]Directorio!$B$1:$Y$1001,22,FALSE),"")</f>
        <v/>
      </c>
      <c r="W214" s="16" t="str">
        <f>+IFERROR(VLOOKUP(A214,[1]Directorio!$B$1:$Y$1001,23,FALSE),"")</f>
        <v/>
      </c>
      <c r="X214" s="15" t="str">
        <f>+IFERROR(VLOOKUP(A214,[1]Directorio!$B$1:$Y$1001,24,FALSE),"")</f>
        <v/>
      </c>
      <c r="Y214" s="10"/>
      <c r="Z214" s="10"/>
      <c r="AA214" s="17"/>
      <c r="AB214" s="18"/>
      <c r="AC214" s="10"/>
      <c r="AD214" s="18"/>
      <c r="AE214" s="10"/>
      <c r="AF214" s="18"/>
      <c r="AG214" s="18"/>
      <c r="AH214" s="19"/>
    </row>
    <row r="215" spans="1:34" x14ac:dyDescent="0.25">
      <c r="A215" s="11"/>
      <c r="B215" s="12" t="str">
        <f>+IFERROR(VLOOKUP(A215,[1]Directorio!$B$1:$Y$1001,2,FALSE),"")</f>
        <v/>
      </c>
      <c r="C215" s="13" t="str">
        <f>+IFERROR(VLOOKUP(A215,[1]Directorio!$B$1:$Y$1001,3,FALSE),"")</f>
        <v/>
      </c>
      <c r="D215" s="12" t="str">
        <f>+IFERROR(VLOOKUP(A215,[1]Directorio!$B$1:$Y$1001,4,FALSE),"")</f>
        <v/>
      </c>
      <c r="E215" s="12" t="str">
        <f>+IFERROR(VLOOKUP(A215,[1]Directorio!$B$1:$Y$1001,5,FALSE),"")</f>
        <v/>
      </c>
      <c r="F215" s="12" t="str">
        <f>+IFERROR(VLOOKUP(A215,[1]Directorio!$B$1:$Y$1001,6,FALSE),"")</f>
        <v/>
      </c>
      <c r="G215" s="12" t="str">
        <f>+IFERROR(VLOOKUP(A215,[1]Directorio!$B$1:$Y$1001,7,FALSE),"")</f>
        <v/>
      </c>
      <c r="H215" s="12" t="str">
        <f>+IFERROR(VLOOKUP(A215,[1]Directorio!$B$1:$Y$1001,8,FALSE),"")</f>
        <v/>
      </c>
      <c r="I215" s="12" t="str">
        <f>+IFERROR(VLOOKUP(A215,[1]Directorio!$B$1:$Y$1001,9,FALSE),"")</f>
        <v/>
      </c>
      <c r="J215" s="12" t="str">
        <f>+IFERROR(VLOOKUP(A215,[1]Directorio!$B$1:$Y$1001,10,FALSE),"")</f>
        <v/>
      </c>
      <c r="K215" s="12" t="str">
        <f>+IFERROR(VLOOKUP(A215,[1]Directorio!$B$1:$Y$1001,11,FALSE),"")</f>
        <v/>
      </c>
      <c r="L215" s="14" t="str">
        <f>+IFERROR(VLOOKUP(A215,[1]Directorio!$B$1:$Y$1001,12,FALSE),"")</f>
        <v/>
      </c>
      <c r="M215" s="12" t="str">
        <f>+IFERROR(VLOOKUP(A215,[1]Directorio!$B$1:$Y$1001,13,FALSE),"")</f>
        <v/>
      </c>
      <c r="N215" s="12" t="str">
        <f>+IFERROR(VLOOKUP(A215,[1]Directorio!$B$1:$Y$1001,14,FALSE),"")</f>
        <v/>
      </c>
      <c r="O215" s="12" t="str">
        <f>+IFERROR(VLOOKUP(A215,[1]Directorio!$B$1:$Y$1001,15,FALSE),"")</f>
        <v/>
      </c>
      <c r="P215" s="12" t="str">
        <f>+IFERROR(VLOOKUP(A215,[1]Directorio!$B$1:$Y$1001,16,FALSE),"")</f>
        <v/>
      </c>
      <c r="Q215" s="12" t="str">
        <f>+IFERROR(VLOOKUP(A215,[1]Directorio!$B$1:$Y$1001,17,FALSE),"")</f>
        <v/>
      </c>
      <c r="R215" s="12" t="str">
        <f>+IFERROR(VLOOKUP(A215,[1]Directorio!$B$1:$Y$1001,18,FALSE),"")</f>
        <v/>
      </c>
      <c r="S215" s="12" t="str">
        <f>+IFERROR(VLOOKUP(A215,[1]Directorio!$B$1:$Y$1001,19,FALSE),"")</f>
        <v/>
      </c>
      <c r="T215" s="12" t="str">
        <f>+IFERROR(VLOOKUP(A215,[1]Directorio!$B$1:$Y$1001,20,FALSE),"")</f>
        <v/>
      </c>
      <c r="U215" s="15" t="str">
        <f>+IFERROR(VLOOKUP(A215,[1]Directorio!$B$1:$Y$1001,21,FALSE),"")</f>
        <v/>
      </c>
      <c r="V215" s="15" t="str">
        <f>+IFERROR(VLOOKUP(A215,[1]Directorio!$B$1:$Y$1001,22,FALSE),"")</f>
        <v/>
      </c>
      <c r="W215" s="16" t="str">
        <f>+IFERROR(VLOOKUP(A215,[1]Directorio!$B$1:$Y$1001,23,FALSE),"")</f>
        <v/>
      </c>
      <c r="X215" s="15" t="str">
        <f>+IFERROR(VLOOKUP(A215,[1]Directorio!$B$1:$Y$1001,24,FALSE),"")</f>
        <v/>
      </c>
      <c r="Y215" s="10"/>
      <c r="Z215" s="10"/>
      <c r="AA215" s="17"/>
      <c r="AB215" s="18"/>
      <c r="AC215" s="10"/>
      <c r="AD215" s="18"/>
      <c r="AE215" s="10"/>
      <c r="AF215" s="18"/>
      <c r="AG215" s="18"/>
      <c r="AH215" s="19"/>
    </row>
    <row r="216" spans="1:34" x14ac:dyDescent="0.25">
      <c r="A216" s="11"/>
      <c r="B216" s="12" t="str">
        <f>+IFERROR(VLOOKUP(A216,[1]Directorio!$B$1:$Y$1001,2,FALSE),"")</f>
        <v/>
      </c>
      <c r="C216" s="13" t="str">
        <f>+IFERROR(VLOOKUP(A216,[1]Directorio!$B$1:$Y$1001,3,FALSE),"")</f>
        <v/>
      </c>
      <c r="D216" s="12" t="str">
        <f>+IFERROR(VLOOKUP(A216,[1]Directorio!$B$1:$Y$1001,4,FALSE),"")</f>
        <v/>
      </c>
      <c r="E216" s="12" t="str">
        <f>+IFERROR(VLOOKUP(A216,[1]Directorio!$B$1:$Y$1001,5,FALSE),"")</f>
        <v/>
      </c>
      <c r="F216" s="12" t="str">
        <f>+IFERROR(VLOOKUP(A216,[1]Directorio!$B$1:$Y$1001,6,FALSE),"")</f>
        <v/>
      </c>
      <c r="G216" s="12" t="str">
        <f>+IFERROR(VLOOKUP(A216,[1]Directorio!$B$1:$Y$1001,7,FALSE),"")</f>
        <v/>
      </c>
      <c r="H216" s="12" t="str">
        <f>+IFERROR(VLOOKUP(A216,[1]Directorio!$B$1:$Y$1001,8,FALSE),"")</f>
        <v/>
      </c>
      <c r="I216" s="12" t="str">
        <f>+IFERROR(VLOOKUP(A216,[1]Directorio!$B$1:$Y$1001,9,FALSE),"")</f>
        <v/>
      </c>
      <c r="J216" s="12" t="str">
        <f>+IFERROR(VLOOKUP(A216,[1]Directorio!$B$1:$Y$1001,10,FALSE),"")</f>
        <v/>
      </c>
      <c r="K216" s="12" t="str">
        <f>+IFERROR(VLOOKUP(A216,[1]Directorio!$B$1:$Y$1001,11,FALSE),"")</f>
        <v/>
      </c>
      <c r="L216" s="14" t="str">
        <f>+IFERROR(VLOOKUP(A216,[1]Directorio!$B$1:$Y$1001,12,FALSE),"")</f>
        <v/>
      </c>
      <c r="M216" s="12" t="str">
        <f>+IFERROR(VLOOKUP(A216,[1]Directorio!$B$1:$Y$1001,13,FALSE),"")</f>
        <v/>
      </c>
      <c r="N216" s="12" t="str">
        <f>+IFERROR(VLOOKUP(A216,[1]Directorio!$B$1:$Y$1001,14,FALSE),"")</f>
        <v/>
      </c>
      <c r="O216" s="12" t="str">
        <f>+IFERROR(VLOOKUP(A216,[1]Directorio!$B$1:$Y$1001,15,FALSE),"")</f>
        <v/>
      </c>
      <c r="P216" s="12" t="str">
        <f>+IFERROR(VLOOKUP(A216,[1]Directorio!$B$1:$Y$1001,16,FALSE),"")</f>
        <v/>
      </c>
      <c r="Q216" s="12" t="str">
        <f>+IFERROR(VLOOKUP(A216,[1]Directorio!$B$1:$Y$1001,17,FALSE),"")</f>
        <v/>
      </c>
      <c r="R216" s="12" t="str">
        <f>+IFERROR(VLOOKUP(A216,[1]Directorio!$B$1:$Y$1001,18,FALSE),"")</f>
        <v/>
      </c>
      <c r="S216" s="12" t="str">
        <f>+IFERROR(VLOOKUP(A216,[1]Directorio!$B$1:$Y$1001,19,FALSE),"")</f>
        <v/>
      </c>
      <c r="T216" s="12" t="str">
        <f>+IFERROR(VLOOKUP(A216,[1]Directorio!$B$1:$Y$1001,20,FALSE),"")</f>
        <v/>
      </c>
      <c r="U216" s="15" t="str">
        <f>+IFERROR(VLOOKUP(A216,[1]Directorio!$B$1:$Y$1001,21,FALSE),"")</f>
        <v/>
      </c>
      <c r="V216" s="15" t="str">
        <f>+IFERROR(VLOOKUP(A216,[1]Directorio!$B$1:$Y$1001,22,FALSE),"")</f>
        <v/>
      </c>
      <c r="W216" s="16" t="str">
        <f>+IFERROR(VLOOKUP(A216,[1]Directorio!$B$1:$Y$1001,23,FALSE),"")</f>
        <v/>
      </c>
      <c r="X216" s="15" t="str">
        <f>+IFERROR(VLOOKUP(A216,[1]Directorio!$B$1:$Y$1001,24,FALSE),"")</f>
        <v/>
      </c>
      <c r="Y216" s="10"/>
      <c r="Z216" s="10"/>
      <c r="AA216" s="17"/>
      <c r="AB216" s="18"/>
      <c r="AC216" s="10"/>
      <c r="AD216" s="18"/>
      <c r="AE216" s="10"/>
      <c r="AF216" s="18"/>
      <c r="AG216" s="18"/>
      <c r="AH216" s="19"/>
    </row>
    <row r="217" spans="1:34" x14ac:dyDescent="0.25">
      <c r="A217" s="11"/>
      <c r="B217" s="12" t="str">
        <f>+IFERROR(VLOOKUP(A217,[1]Directorio!$B$1:$Y$1001,2,FALSE),"")</f>
        <v/>
      </c>
      <c r="C217" s="13" t="str">
        <f>+IFERROR(VLOOKUP(A217,[1]Directorio!$B$1:$Y$1001,3,FALSE),"")</f>
        <v/>
      </c>
      <c r="D217" s="12" t="str">
        <f>+IFERROR(VLOOKUP(A217,[1]Directorio!$B$1:$Y$1001,4,FALSE),"")</f>
        <v/>
      </c>
      <c r="E217" s="12" t="str">
        <f>+IFERROR(VLOOKUP(A217,[1]Directorio!$B$1:$Y$1001,5,FALSE),"")</f>
        <v/>
      </c>
      <c r="F217" s="12" t="str">
        <f>+IFERROR(VLOOKUP(A217,[1]Directorio!$B$1:$Y$1001,6,FALSE),"")</f>
        <v/>
      </c>
      <c r="G217" s="12" t="str">
        <f>+IFERROR(VLOOKUP(A217,[1]Directorio!$B$1:$Y$1001,7,FALSE),"")</f>
        <v/>
      </c>
      <c r="H217" s="12" t="str">
        <f>+IFERROR(VLOOKUP(A217,[1]Directorio!$B$1:$Y$1001,8,FALSE),"")</f>
        <v/>
      </c>
      <c r="I217" s="12" t="str">
        <f>+IFERROR(VLOOKUP(A217,[1]Directorio!$B$1:$Y$1001,9,FALSE),"")</f>
        <v/>
      </c>
      <c r="J217" s="12" t="str">
        <f>+IFERROR(VLOOKUP(A217,[1]Directorio!$B$1:$Y$1001,10,FALSE),"")</f>
        <v/>
      </c>
      <c r="K217" s="12" t="str">
        <f>+IFERROR(VLOOKUP(A217,[1]Directorio!$B$1:$Y$1001,11,FALSE),"")</f>
        <v/>
      </c>
      <c r="L217" s="14" t="str">
        <f>+IFERROR(VLOOKUP(A217,[1]Directorio!$B$1:$Y$1001,12,FALSE),"")</f>
        <v/>
      </c>
      <c r="M217" s="12" t="str">
        <f>+IFERROR(VLOOKUP(A217,[1]Directorio!$B$1:$Y$1001,13,FALSE),"")</f>
        <v/>
      </c>
      <c r="N217" s="12" t="str">
        <f>+IFERROR(VLOOKUP(A217,[1]Directorio!$B$1:$Y$1001,14,FALSE),"")</f>
        <v/>
      </c>
      <c r="O217" s="12" t="str">
        <f>+IFERROR(VLOOKUP(A217,[1]Directorio!$B$1:$Y$1001,15,FALSE),"")</f>
        <v/>
      </c>
      <c r="P217" s="12" t="str">
        <f>+IFERROR(VLOOKUP(A217,[1]Directorio!$B$1:$Y$1001,16,FALSE),"")</f>
        <v/>
      </c>
      <c r="Q217" s="12" t="str">
        <f>+IFERROR(VLOOKUP(A217,[1]Directorio!$B$1:$Y$1001,17,FALSE),"")</f>
        <v/>
      </c>
      <c r="R217" s="12" t="str">
        <f>+IFERROR(VLOOKUP(A217,[1]Directorio!$B$1:$Y$1001,18,FALSE),"")</f>
        <v/>
      </c>
      <c r="S217" s="12" t="str">
        <f>+IFERROR(VLOOKUP(A217,[1]Directorio!$B$1:$Y$1001,19,FALSE),"")</f>
        <v/>
      </c>
      <c r="T217" s="12" t="str">
        <f>+IFERROR(VLOOKUP(A217,[1]Directorio!$B$1:$Y$1001,20,FALSE),"")</f>
        <v/>
      </c>
      <c r="U217" s="15" t="str">
        <f>+IFERROR(VLOOKUP(A217,[1]Directorio!$B$1:$Y$1001,21,FALSE),"")</f>
        <v/>
      </c>
      <c r="V217" s="15" t="str">
        <f>+IFERROR(VLOOKUP(A217,[1]Directorio!$B$1:$Y$1001,22,FALSE),"")</f>
        <v/>
      </c>
      <c r="W217" s="16" t="str">
        <f>+IFERROR(VLOOKUP(A217,[1]Directorio!$B$1:$Y$1001,23,FALSE),"")</f>
        <v/>
      </c>
      <c r="X217" s="15" t="str">
        <f>+IFERROR(VLOOKUP(A217,[1]Directorio!$B$1:$Y$1001,24,FALSE),"")</f>
        <v/>
      </c>
      <c r="Y217" s="10"/>
      <c r="Z217" s="10"/>
      <c r="AA217" s="17"/>
      <c r="AB217" s="18"/>
      <c r="AC217" s="10"/>
      <c r="AD217" s="18"/>
      <c r="AE217" s="10"/>
      <c r="AF217" s="18"/>
      <c r="AG217" s="18"/>
      <c r="AH217" s="19"/>
    </row>
    <row r="218" spans="1:34" x14ac:dyDescent="0.25">
      <c r="A218" s="11"/>
      <c r="B218" s="12" t="str">
        <f>+IFERROR(VLOOKUP(A218,[1]Directorio!$B$1:$Y$1001,2,FALSE),"")</f>
        <v/>
      </c>
      <c r="C218" s="13" t="str">
        <f>+IFERROR(VLOOKUP(A218,[1]Directorio!$B$1:$Y$1001,3,FALSE),"")</f>
        <v/>
      </c>
      <c r="D218" s="12" t="str">
        <f>+IFERROR(VLOOKUP(A218,[1]Directorio!$B$1:$Y$1001,4,FALSE),"")</f>
        <v/>
      </c>
      <c r="E218" s="12" t="str">
        <f>+IFERROR(VLOOKUP(A218,[1]Directorio!$B$1:$Y$1001,5,FALSE),"")</f>
        <v/>
      </c>
      <c r="F218" s="12" t="str">
        <f>+IFERROR(VLOOKUP(A218,[1]Directorio!$B$1:$Y$1001,6,FALSE),"")</f>
        <v/>
      </c>
      <c r="G218" s="12" t="str">
        <f>+IFERROR(VLOOKUP(A218,[1]Directorio!$B$1:$Y$1001,7,FALSE),"")</f>
        <v/>
      </c>
      <c r="H218" s="12" t="str">
        <f>+IFERROR(VLOOKUP(A218,[1]Directorio!$B$1:$Y$1001,8,FALSE),"")</f>
        <v/>
      </c>
      <c r="I218" s="12" t="str">
        <f>+IFERROR(VLOOKUP(A218,[1]Directorio!$B$1:$Y$1001,9,FALSE),"")</f>
        <v/>
      </c>
      <c r="J218" s="12" t="str">
        <f>+IFERROR(VLOOKUP(A218,[1]Directorio!$B$1:$Y$1001,10,FALSE),"")</f>
        <v/>
      </c>
      <c r="K218" s="12" t="str">
        <f>+IFERROR(VLOOKUP(A218,[1]Directorio!$B$1:$Y$1001,11,FALSE),"")</f>
        <v/>
      </c>
      <c r="L218" s="14" t="str">
        <f>+IFERROR(VLOOKUP(A218,[1]Directorio!$B$1:$Y$1001,12,FALSE),"")</f>
        <v/>
      </c>
      <c r="M218" s="12" t="str">
        <f>+IFERROR(VLOOKUP(A218,[1]Directorio!$B$1:$Y$1001,13,FALSE),"")</f>
        <v/>
      </c>
      <c r="N218" s="12" t="str">
        <f>+IFERROR(VLOOKUP(A218,[1]Directorio!$B$1:$Y$1001,14,FALSE),"")</f>
        <v/>
      </c>
      <c r="O218" s="12" t="str">
        <f>+IFERROR(VLOOKUP(A218,[1]Directorio!$B$1:$Y$1001,15,FALSE),"")</f>
        <v/>
      </c>
      <c r="P218" s="12" t="str">
        <f>+IFERROR(VLOOKUP(A218,[1]Directorio!$B$1:$Y$1001,16,FALSE),"")</f>
        <v/>
      </c>
      <c r="Q218" s="12" t="str">
        <f>+IFERROR(VLOOKUP(A218,[1]Directorio!$B$1:$Y$1001,17,FALSE),"")</f>
        <v/>
      </c>
      <c r="R218" s="12" t="str">
        <f>+IFERROR(VLOOKUP(A218,[1]Directorio!$B$1:$Y$1001,18,FALSE),"")</f>
        <v/>
      </c>
      <c r="S218" s="12" t="str">
        <f>+IFERROR(VLOOKUP(A218,[1]Directorio!$B$1:$Y$1001,19,FALSE),"")</f>
        <v/>
      </c>
      <c r="T218" s="12" t="str">
        <f>+IFERROR(VLOOKUP(A218,[1]Directorio!$B$1:$Y$1001,20,FALSE),"")</f>
        <v/>
      </c>
      <c r="U218" s="15" t="str">
        <f>+IFERROR(VLOOKUP(A218,[1]Directorio!$B$1:$Y$1001,21,FALSE),"")</f>
        <v/>
      </c>
      <c r="V218" s="15" t="str">
        <f>+IFERROR(VLOOKUP(A218,[1]Directorio!$B$1:$Y$1001,22,FALSE),"")</f>
        <v/>
      </c>
      <c r="W218" s="16" t="str">
        <f>+IFERROR(VLOOKUP(A218,[1]Directorio!$B$1:$Y$1001,23,FALSE),"")</f>
        <v/>
      </c>
      <c r="X218" s="15" t="str">
        <f>+IFERROR(VLOOKUP(A218,[1]Directorio!$B$1:$Y$1001,24,FALSE),"")</f>
        <v/>
      </c>
      <c r="Y218" s="10"/>
      <c r="Z218" s="10"/>
      <c r="AA218" s="17"/>
      <c r="AB218" s="18"/>
      <c r="AC218" s="10"/>
      <c r="AD218" s="18"/>
      <c r="AE218" s="10"/>
      <c r="AF218" s="18"/>
      <c r="AG218" s="18"/>
      <c r="AH218" s="19"/>
    </row>
    <row r="219" spans="1:34" x14ac:dyDescent="0.25">
      <c r="A219" s="11"/>
      <c r="B219" s="12" t="str">
        <f>+IFERROR(VLOOKUP(A219,[1]Directorio!$B$1:$Y$1001,2,FALSE),"")</f>
        <v/>
      </c>
      <c r="C219" s="13" t="str">
        <f>+IFERROR(VLOOKUP(A219,[1]Directorio!$B$1:$Y$1001,3,FALSE),"")</f>
        <v/>
      </c>
      <c r="D219" s="12" t="str">
        <f>+IFERROR(VLOOKUP(A219,[1]Directorio!$B$1:$Y$1001,4,FALSE),"")</f>
        <v/>
      </c>
      <c r="E219" s="12" t="str">
        <f>+IFERROR(VLOOKUP(A219,[1]Directorio!$B$1:$Y$1001,5,FALSE),"")</f>
        <v/>
      </c>
      <c r="F219" s="12" t="str">
        <f>+IFERROR(VLOOKUP(A219,[1]Directorio!$B$1:$Y$1001,6,FALSE),"")</f>
        <v/>
      </c>
      <c r="G219" s="12" t="str">
        <f>+IFERROR(VLOOKUP(A219,[1]Directorio!$B$1:$Y$1001,7,FALSE),"")</f>
        <v/>
      </c>
      <c r="H219" s="12" t="str">
        <f>+IFERROR(VLOOKUP(A219,[1]Directorio!$B$1:$Y$1001,8,FALSE),"")</f>
        <v/>
      </c>
      <c r="I219" s="12" t="str">
        <f>+IFERROR(VLOOKUP(A219,[1]Directorio!$B$1:$Y$1001,9,FALSE),"")</f>
        <v/>
      </c>
      <c r="J219" s="12" t="str">
        <f>+IFERROR(VLOOKUP(A219,[1]Directorio!$B$1:$Y$1001,10,FALSE),"")</f>
        <v/>
      </c>
      <c r="K219" s="12" t="str">
        <f>+IFERROR(VLOOKUP(A219,[1]Directorio!$B$1:$Y$1001,11,FALSE),"")</f>
        <v/>
      </c>
      <c r="L219" s="14" t="str">
        <f>+IFERROR(VLOOKUP(A219,[1]Directorio!$B$1:$Y$1001,12,FALSE),"")</f>
        <v/>
      </c>
      <c r="M219" s="12" t="str">
        <f>+IFERROR(VLOOKUP(A219,[1]Directorio!$B$1:$Y$1001,13,FALSE),"")</f>
        <v/>
      </c>
      <c r="N219" s="12" t="str">
        <f>+IFERROR(VLOOKUP(A219,[1]Directorio!$B$1:$Y$1001,14,FALSE),"")</f>
        <v/>
      </c>
      <c r="O219" s="12" t="str">
        <f>+IFERROR(VLOOKUP(A219,[1]Directorio!$B$1:$Y$1001,15,FALSE),"")</f>
        <v/>
      </c>
      <c r="P219" s="12" t="str">
        <f>+IFERROR(VLOOKUP(A219,[1]Directorio!$B$1:$Y$1001,16,FALSE),"")</f>
        <v/>
      </c>
      <c r="Q219" s="12" t="str">
        <f>+IFERROR(VLOOKUP(A219,[1]Directorio!$B$1:$Y$1001,17,FALSE),"")</f>
        <v/>
      </c>
      <c r="R219" s="12" t="str">
        <f>+IFERROR(VLOOKUP(A219,[1]Directorio!$B$1:$Y$1001,18,FALSE),"")</f>
        <v/>
      </c>
      <c r="S219" s="12" t="str">
        <f>+IFERROR(VLOOKUP(A219,[1]Directorio!$B$1:$Y$1001,19,FALSE),"")</f>
        <v/>
      </c>
      <c r="T219" s="12" t="str">
        <f>+IFERROR(VLOOKUP(A219,[1]Directorio!$B$1:$Y$1001,20,FALSE),"")</f>
        <v/>
      </c>
      <c r="U219" s="15" t="str">
        <f>+IFERROR(VLOOKUP(A219,[1]Directorio!$B$1:$Y$1001,21,FALSE),"")</f>
        <v/>
      </c>
      <c r="V219" s="15" t="str">
        <f>+IFERROR(VLOOKUP(A219,[1]Directorio!$B$1:$Y$1001,22,FALSE),"")</f>
        <v/>
      </c>
      <c r="W219" s="16" t="str">
        <f>+IFERROR(VLOOKUP(A219,[1]Directorio!$B$1:$Y$1001,23,FALSE),"")</f>
        <v/>
      </c>
      <c r="X219" s="15" t="str">
        <f>+IFERROR(VLOOKUP(A219,[1]Directorio!$B$1:$Y$1001,24,FALSE),"")</f>
        <v/>
      </c>
      <c r="Y219" s="10"/>
      <c r="Z219" s="10"/>
      <c r="AA219" s="17"/>
      <c r="AB219" s="18"/>
      <c r="AC219" s="10"/>
      <c r="AD219" s="18"/>
      <c r="AE219" s="10"/>
      <c r="AF219" s="18"/>
      <c r="AG219" s="18"/>
      <c r="AH219" s="19"/>
    </row>
    <row r="220" spans="1:34" x14ac:dyDescent="0.25">
      <c r="A220" s="11"/>
      <c r="B220" s="12" t="str">
        <f>+IFERROR(VLOOKUP(A220,[1]Directorio!$B$1:$Y$1001,2,FALSE),"")</f>
        <v/>
      </c>
      <c r="C220" s="13" t="str">
        <f>+IFERROR(VLOOKUP(A220,[1]Directorio!$B$1:$Y$1001,3,FALSE),"")</f>
        <v/>
      </c>
      <c r="D220" s="12" t="str">
        <f>+IFERROR(VLOOKUP(A220,[1]Directorio!$B$1:$Y$1001,4,FALSE),"")</f>
        <v/>
      </c>
      <c r="E220" s="12" t="str">
        <f>+IFERROR(VLOOKUP(A220,[1]Directorio!$B$1:$Y$1001,5,FALSE),"")</f>
        <v/>
      </c>
      <c r="F220" s="12" t="str">
        <f>+IFERROR(VLOOKUP(A220,[1]Directorio!$B$1:$Y$1001,6,FALSE),"")</f>
        <v/>
      </c>
      <c r="G220" s="12" t="str">
        <f>+IFERROR(VLOOKUP(A220,[1]Directorio!$B$1:$Y$1001,7,FALSE),"")</f>
        <v/>
      </c>
      <c r="H220" s="12" t="str">
        <f>+IFERROR(VLOOKUP(A220,[1]Directorio!$B$1:$Y$1001,8,FALSE),"")</f>
        <v/>
      </c>
      <c r="I220" s="12" t="str">
        <f>+IFERROR(VLOOKUP(A220,[1]Directorio!$B$1:$Y$1001,9,FALSE),"")</f>
        <v/>
      </c>
      <c r="J220" s="12" t="str">
        <f>+IFERROR(VLOOKUP(A220,[1]Directorio!$B$1:$Y$1001,10,FALSE),"")</f>
        <v/>
      </c>
      <c r="K220" s="12" t="str">
        <f>+IFERROR(VLOOKUP(A220,[1]Directorio!$B$1:$Y$1001,11,FALSE),"")</f>
        <v/>
      </c>
      <c r="L220" s="14" t="str">
        <f>+IFERROR(VLOOKUP(A220,[1]Directorio!$B$1:$Y$1001,12,FALSE),"")</f>
        <v/>
      </c>
      <c r="M220" s="12" t="str">
        <f>+IFERROR(VLOOKUP(A220,[1]Directorio!$B$1:$Y$1001,13,FALSE),"")</f>
        <v/>
      </c>
      <c r="N220" s="12" t="str">
        <f>+IFERROR(VLOOKUP(A220,[1]Directorio!$B$1:$Y$1001,14,FALSE),"")</f>
        <v/>
      </c>
      <c r="O220" s="12" t="str">
        <f>+IFERROR(VLOOKUP(A220,[1]Directorio!$B$1:$Y$1001,15,FALSE),"")</f>
        <v/>
      </c>
      <c r="P220" s="12" t="str">
        <f>+IFERROR(VLOOKUP(A220,[1]Directorio!$B$1:$Y$1001,16,FALSE),"")</f>
        <v/>
      </c>
      <c r="Q220" s="12" t="str">
        <f>+IFERROR(VLOOKUP(A220,[1]Directorio!$B$1:$Y$1001,17,FALSE),"")</f>
        <v/>
      </c>
      <c r="R220" s="12" t="str">
        <f>+IFERROR(VLOOKUP(A220,[1]Directorio!$B$1:$Y$1001,18,FALSE),"")</f>
        <v/>
      </c>
      <c r="S220" s="12" t="str">
        <f>+IFERROR(VLOOKUP(A220,[1]Directorio!$B$1:$Y$1001,19,FALSE),"")</f>
        <v/>
      </c>
      <c r="T220" s="12" t="str">
        <f>+IFERROR(VLOOKUP(A220,[1]Directorio!$B$1:$Y$1001,20,FALSE),"")</f>
        <v/>
      </c>
      <c r="U220" s="15" t="str">
        <f>+IFERROR(VLOOKUP(A220,[1]Directorio!$B$1:$Y$1001,21,FALSE),"")</f>
        <v/>
      </c>
      <c r="V220" s="15" t="str">
        <f>+IFERROR(VLOOKUP(A220,[1]Directorio!$B$1:$Y$1001,22,FALSE),"")</f>
        <v/>
      </c>
      <c r="W220" s="16" t="str">
        <f>+IFERROR(VLOOKUP(A220,[1]Directorio!$B$1:$Y$1001,23,FALSE),"")</f>
        <v/>
      </c>
      <c r="X220" s="15" t="str">
        <f>+IFERROR(VLOOKUP(A220,[1]Directorio!$B$1:$Y$1001,24,FALSE),"")</f>
        <v/>
      </c>
      <c r="Y220" s="10"/>
      <c r="Z220" s="10"/>
      <c r="AA220" s="17"/>
      <c r="AB220" s="18"/>
      <c r="AC220" s="10"/>
      <c r="AD220" s="18"/>
      <c r="AE220" s="10"/>
      <c r="AF220" s="18"/>
      <c r="AG220" s="18"/>
      <c r="AH220" s="19"/>
    </row>
    <row r="221" spans="1:34" x14ac:dyDescent="0.25">
      <c r="A221" s="11"/>
      <c r="B221" s="12" t="str">
        <f>+IFERROR(VLOOKUP(A221,[1]Directorio!$B$1:$Y$1001,2,FALSE),"")</f>
        <v/>
      </c>
      <c r="C221" s="13" t="str">
        <f>+IFERROR(VLOOKUP(A221,[1]Directorio!$B$1:$Y$1001,3,FALSE),"")</f>
        <v/>
      </c>
      <c r="D221" s="12" t="str">
        <f>+IFERROR(VLOOKUP(A221,[1]Directorio!$B$1:$Y$1001,4,FALSE),"")</f>
        <v/>
      </c>
      <c r="E221" s="12" t="str">
        <f>+IFERROR(VLOOKUP(A221,[1]Directorio!$B$1:$Y$1001,5,FALSE),"")</f>
        <v/>
      </c>
      <c r="F221" s="12" t="str">
        <f>+IFERROR(VLOOKUP(A221,[1]Directorio!$B$1:$Y$1001,6,FALSE),"")</f>
        <v/>
      </c>
      <c r="G221" s="12" t="str">
        <f>+IFERROR(VLOOKUP(A221,[1]Directorio!$B$1:$Y$1001,7,FALSE),"")</f>
        <v/>
      </c>
      <c r="H221" s="12" t="str">
        <f>+IFERROR(VLOOKUP(A221,[1]Directorio!$B$1:$Y$1001,8,FALSE),"")</f>
        <v/>
      </c>
      <c r="I221" s="12" t="str">
        <f>+IFERROR(VLOOKUP(A221,[1]Directorio!$B$1:$Y$1001,9,FALSE),"")</f>
        <v/>
      </c>
      <c r="J221" s="12" t="str">
        <f>+IFERROR(VLOOKUP(A221,[1]Directorio!$B$1:$Y$1001,10,FALSE),"")</f>
        <v/>
      </c>
      <c r="K221" s="12" t="str">
        <f>+IFERROR(VLOOKUP(A221,[1]Directorio!$B$1:$Y$1001,11,FALSE),"")</f>
        <v/>
      </c>
      <c r="L221" s="14" t="str">
        <f>+IFERROR(VLOOKUP(A221,[1]Directorio!$B$1:$Y$1001,12,FALSE),"")</f>
        <v/>
      </c>
      <c r="M221" s="12" t="str">
        <f>+IFERROR(VLOOKUP(A221,[1]Directorio!$B$1:$Y$1001,13,FALSE),"")</f>
        <v/>
      </c>
      <c r="N221" s="12" t="str">
        <f>+IFERROR(VLOOKUP(A221,[1]Directorio!$B$1:$Y$1001,14,FALSE),"")</f>
        <v/>
      </c>
      <c r="O221" s="12" t="str">
        <f>+IFERROR(VLOOKUP(A221,[1]Directorio!$B$1:$Y$1001,15,FALSE),"")</f>
        <v/>
      </c>
      <c r="P221" s="12" t="str">
        <f>+IFERROR(VLOOKUP(A221,[1]Directorio!$B$1:$Y$1001,16,FALSE),"")</f>
        <v/>
      </c>
      <c r="Q221" s="12" t="str">
        <f>+IFERROR(VLOOKUP(A221,[1]Directorio!$B$1:$Y$1001,17,FALSE),"")</f>
        <v/>
      </c>
      <c r="R221" s="12" t="str">
        <f>+IFERROR(VLOOKUP(A221,[1]Directorio!$B$1:$Y$1001,18,FALSE),"")</f>
        <v/>
      </c>
      <c r="S221" s="12" t="str">
        <f>+IFERROR(VLOOKUP(A221,[1]Directorio!$B$1:$Y$1001,19,FALSE),"")</f>
        <v/>
      </c>
      <c r="T221" s="12" t="str">
        <f>+IFERROR(VLOOKUP(A221,[1]Directorio!$B$1:$Y$1001,20,FALSE),"")</f>
        <v/>
      </c>
      <c r="U221" s="15" t="str">
        <f>+IFERROR(VLOOKUP(A221,[1]Directorio!$B$1:$Y$1001,21,FALSE),"")</f>
        <v/>
      </c>
      <c r="V221" s="15" t="str">
        <f>+IFERROR(VLOOKUP(A221,[1]Directorio!$B$1:$Y$1001,22,FALSE),"")</f>
        <v/>
      </c>
      <c r="W221" s="16" t="str">
        <f>+IFERROR(VLOOKUP(A221,[1]Directorio!$B$1:$Y$1001,23,FALSE),"")</f>
        <v/>
      </c>
      <c r="X221" s="15" t="str">
        <f>+IFERROR(VLOOKUP(A221,[1]Directorio!$B$1:$Y$1001,24,FALSE),"")</f>
        <v/>
      </c>
      <c r="Y221" s="10"/>
      <c r="Z221" s="10"/>
      <c r="AA221" s="17"/>
      <c r="AB221" s="18"/>
      <c r="AC221" s="10"/>
      <c r="AD221" s="18"/>
      <c r="AE221" s="10"/>
      <c r="AF221" s="18"/>
      <c r="AG221" s="18"/>
      <c r="AH221" s="19"/>
    </row>
    <row r="222" spans="1:34" x14ac:dyDescent="0.25">
      <c r="A222" s="11"/>
      <c r="B222" s="12" t="str">
        <f>+IFERROR(VLOOKUP(A222,[1]Directorio!$B$1:$Y$1001,2,FALSE),"")</f>
        <v/>
      </c>
      <c r="C222" s="13" t="str">
        <f>+IFERROR(VLOOKUP(A222,[1]Directorio!$B$1:$Y$1001,3,FALSE),"")</f>
        <v/>
      </c>
      <c r="D222" s="12" t="str">
        <f>+IFERROR(VLOOKUP(A222,[1]Directorio!$B$1:$Y$1001,4,FALSE),"")</f>
        <v/>
      </c>
      <c r="E222" s="12" t="str">
        <f>+IFERROR(VLOOKUP(A222,[1]Directorio!$B$1:$Y$1001,5,FALSE),"")</f>
        <v/>
      </c>
      <c r="F222" s="12" t="str">
        <f>+IFERROR(VLOOKUP(A222,[1]Directorio!$B$1:$Y$1001,6,FALSE),"")</f>
        <v/>
      </c>
      <c r="G222" s="12" t="str">
        <f>+IFERROR(VLOOKUP(A222,[1]Directorio!$B$1:$Y$1001,7,FALSE),"")</f>
        <v/>
      </c>
      <c r="H222" s="12" t="str">
        <f>+IFERROR(VLOOKUP(A222,[1]Directorio!$B$1:$Y$1001,8,FALSE),"")</f>
        <v/>
      </c>
      <c r="I222" s="12" t="str">
        <f>+IFERROR(VLOOKUP(A222,[1]Directorio!$B$1:$Y$1001,9,FALSE),"")</f>
        <v/>
      </c>
      <c r="J222" s="12" t="str">
        <f>+IFERROR(VLOOKUP(A222,[1]Directorio!$B$1:$Y$1001,10,FALSE),"")</f>
        <v/>
      </c>
      <c r="K222" s="12" t="str">
        <f>+IFERROR(VLOOKUP(A222,[1]Directorio!$B$1:$Y$1001,11,FALSE),"")</f>
        <v/>
      </c>
      <c r="L222" s="14" t="str">
        <f>+IFERROR(VLOOKUP(A222,[1]Directorio!$B$1:$Y$1001,12,FALSE),"")</f>
        <v/>
      </c>
      <c r="M222" s="12" t="str">
        <f>+IFERROR(VLOOKUP(A222,[1]Directorio!$B$1:$Y$1001,13,FALSE),"")</f>
        <v/>
      </c>
      <c r="N222" s="12" t="str">
        <f>+IFERROR(VLOOKUP(A222,[1]Directorio!$B$1:$Y$1001,14,FALSE),"")</f>
        <v/>
      </c>
      <c r="O222" s="12" t="str">
        <f>+IFERROR(VLOOKUP(A222,[1]Directorio!$B$1:$Y$1001,15,FALSE),"")</f>
        <v/>
      </c>
      <c r="P222" s="12" t="str">
        <f>+IFERROR(VLOOKUP(A222,[1]Directorio!$B$1:$Y$1001,16,FALSE),"")</f>
        <v/>
      </c>
      <c r="Q222" s="12" t="str">
        <f>+IFERROR(VLOOKUP(A222,[1]Directorio!$B$1:$Y$1001,17,FALSE),"")</f>
        <v/>
      </c>
      <c r="R222" s="12" t="str">
        <f>+IFERROR(VLOOKUP(A222,[1]Directorio!$B$1:$Y$1001,18,FALSE),"")</f>
        <v/>
      </c>
      <c r="S222" s="12" t="str">
        <f>+IFERROR(VLOOKUP(A222,[1]Directorio!$B$1:$Y$1001,19,FALSE),"")</f>
        <v/>
      </c>
      <c r="T222" s="12" t="str">
        <f>+IFERROR(VLOOKUP(A222,[1]Directorio!$B$1:$Y$1001,20,FALSE),"")</f>
        <v/>
      </c>
      <c r="U222" s="15" t="str">
        <f>+IFERROR(VLOOKUP(A222,[1]Directorio!$B$1:$Y$1001,21,FALSE),"")</f>
        <v/>
      </c>
      <c r="V222" s="15" t="str">
        <f>+IFERROR(VLOOKUP(A222,[1]Directorio!$B$1:$Y$1001,22,FALSE),"")</f>
        <v/>
      </c>
      <c r="W222" s="16" t="str">
        <f>+IFERROR(VLOOKUP(A222,[1]Directorio!$B$1:$Y$1001,23,FALSE),"")</f>
        <v/>
      </c>
      <c r="X222" s="15" t="str">
        <f>+IFERROR(VLOOKUP(A222,[1]Directorio!$B$1:$Y$1001,24,FALSE),"")</f>
        <v/>
      </c>
      <c r="Y222" s="10"/>
      <c r="Z222" s="10"/>
      <c r="AA222" s="17"/>
      <c r="AB222" s="18"/>
      <c r="AC222" s="10"/>
      <c r="AD222" s="18"/>
      <c r="AE222" s="10"/>
      <c r="AF222" s="18"/>
      <c r="AG222" s="18"/>
      <c r="AH222" s="19"/>
    </row>
    <row r="223" spans="1:34" x14ac:dyDescent="0.25">
      <c r="A223" s="11"/>
      <c r="B223" s="12" t="str">
        <f>+IFERROR(VLOOKUP(A223,[1]Directorio!$B$1:$Y$1001,2,FALSE),"")</f>
        <v/>
      </c>
      <c r="C223" s="13" t="str">
        <f>+IFERROR(VLOOKUP(A223,[1]Directorio!$B$1:$Y$1001,3,FALSE),"")</f>
        <v/>
      </c>
      <c r="D223" s="12" t="str">
        <f>+IFERROR(VLOOKUP(A223,[1]Directorio!$B$1:$Y$1001,4,FALSE),"")</f>
        <v/>
      </c>
      <c r="E223" s="12" t="str">
        <f>+IFERROR(VLOOKUP(A223,[1]Directorio!$B$1:$Y$1001,5,FALSE),"")</f>
        <v/>
      </c>
      <c r="F223" s="12" t="str">
        <f>+IFERROR(VLOOKUP(A223,[1]Directorio!$B$1:$Y$1001,6,FALSE),"")</f>
        <v/>
      </c>
      <c r="G223" s="12" t="str">
        <f>+IFERROR(VLOOKUP(A223,[1]Directorio!$B$1:$Y$1001,7,FALSE),"")</f>
        <v/>
      </c>
      <c r="H223" s="12" t="str">
        <f>+IFERROR(VLOOKUP(A223,[1]Directorio!$B$1:$Y$1001,8,FALSE),"")</f>
        <v/>
      </c>
      <c r="I223" s="12" t="str">
        <f>+IFERROR(VLOOKUP(A223,[1]Directorio!$B$1:$Y$1001,9,FALSE),"")</f>
        <v/>
      </c>
      <c r="J223" s="12" t="str">
        <f>+IFERROR(VLOOKUP(A223,[1]Directorio!$B$1:$Y$1001,10,FALSE),"")</f>
        <v/>
      </c>
      <c r="K223" s="12" t="str">
        <f>+IFERROR(VLOOKUP(A223,[1]Directorio!$B$1:$Y$1001,11,FALSE),"")</f>
        <v/>
      </c>
      <c r="L223" s="14" t="str">
        <f>+IFERROR(VLOOKUP(A223,[1]Directorio!$B$1:$Y$1001,12,FALSE),"")</f>
        <v/>
      </c>
      <c r="M223" s="12" t="str">
        <f>+IFERROR(VLOOKUP(A223,[1]Directorio!$B$1:$Y$1001,13,FALSE),"")</f>
        <v/>
      </c>
      <c r="N223" s="12" t="str">
        <f>+IFERROR(VLOOKUP(A223,[1]Directorio!$B$1:$Y$1001,14,FALSE),"")</f>
        <v/>
      </c>
      <c r="O223" s="12" t="str">
        <f>+IFERROR(VLOOKUP(A223,[1]Directorio!$B$1:$Y$1001,15,FALSE),"")</f>
        <v/>
      </c>
      <c r="P223" s="12" t="str">
        <f>+IFERROR(VLOOKUP(A223,[1]Directorio!$B$1:$Y$1001,16,FALSE),"")</f>
        <v/>
      </c>
      <c r="Q223" s="12" t="str">
        <f>+IFERROR(VLOOKUP(A223,[1]Directorio!$B$1:$Y$1001,17,FALSE),"")</f>
        <v/>
      </c>
      <c r="R223" s="12" t="str">
        <f>+IFERROR(VLOOKUP(A223,[1]Directorio!$B$1:$Y$1001,18,FALSE),"")</f>
        <v/>
      </c>
      <c r="S223" s="12" t="str">
        <f>+IFERROR(VLOOKUP(A223,[1]Directorio!$B$1:$Y$1001,19,FALSE),"")</f>
        <v/>
      </c>
      <c r="T223" s="12" t="str">
        <f>+IFERROR(VLOOKUP(A223,[1]Directorio!$B$1:$Y$1001,20,FALSE),"")</f>
        <v/>
      </c>
      <c r="U223" s="15" t="str">
        <f>+IFERROR(VLOOKUP(A223,[1]Directorio!$B$1:$Y$1001,21,FALSE),"")</f>
        <v/>
      </c>
      <c r="V223" s="15" t="str">
        <f>+IFERROR(VLOOKUP(A223,[1]Directorio!$B$1:$Y$1001,22,FALSE),"")</f>
        <v/>
      </c>
      <c r="W223" s="16" t="str">
        <f>+IFERROR(VLOOKUP(A223,[1]Directorio!$B$1:$Y$1001,23,FALSE),"")</f>
        <v/>
      </c>
      <c r="X223" s="15" t="str">
        <f>+IFERROR(VLOOKUP(A223,[1]Directorio!$B$1:$Y$1001,24,FALSE),"")</f>
        <v/>
      </c>
      <c r="Y223" s="10"/>
      <c r="Z223" s="10"/>
      <c r="AA223" s="17"/>
      <c r="AB223" s="18"/>
      <c r="AC223" s="10"/>
      <c r="AD223" s="18"/>
      <c r="AE223" s="10"/>
      <c r="AF223" s="18"/>
      <c r="AG223" s="18"/>
      <c r="AH223" s="19"/>
    </row>
    <row r="224" spans="1:34" x14ac:dyDescent="0.25">
      <c r="A224" s="11"/>
      <c r="B224" s="12" t="str">
        <f>+IFERROR(VLOOKUP(A224,[1]Directorio!$B$1:$Y$1001,2,FALSE),"")</f>
        <v/>
      </c>
      <c r="C224" s="13" t="str">
        <f>+IFERROR(VLOOKUP(A224,[1]Directorio!$B$1:$Y$1001,3,FALSE),"")</f>
        <v/>
      </c>
      <c r="D224" s="12" t="str">
        <f>+IFERROR(VLOOKUP(A224,[1]Directorio!$B$1:$Y$1001,4,FALSE),"")</f>
        <v/>
      </c>
      <c r="E224" s="12" t="str">
        <f>+IFERROR(VLOOKUP(A224,[1]Directorio!$B$1:$Y$1001,5,FALSE),"")</f>
        <v/>
      </c>
      <c r="F224" s="12" t="str">
        <f>+IFERROR(VLOOKUP(A224,[1]Directorio!$B$1:$Y$1001,6,FALSE),"")</f>
        <v/>
      </c>
      <c r="G224" s="12" t="str">
        <f>+IFERROR(VLOOKUP(A224,[1]Directorio!$B$1:$Y$1001,7,FALSE),"")</f>
        <v/>
      </c>
      <c r="H224" s="12" t="str">
        <f>+IFERROR(VLOOKUP(A224,[1]Directorio!$B$1:$Y$1001,8,FALSE),"")</f>
        <v/>
      </c>
      <c r="I224" s="12" t="str">
        <f>+IFERROR(VLOOKUP(A224,[1]Directorio!$B$1:$Y$1001,9,FALSE),"")</f>
        <v/>
      </c>
      <c r="J224" s="12" t="str">
        <f>+IFERROR(VLOOKUP(A224,[1]Directorio!$B$1:$Y$1001,10,FALSE),"")</f>
        <v/>
      </c>
      <c r="K224" s="12" t="str">
        <f>+IFERROR(VLOOKUP(A224,[1]Directorio!$B$1:$Y$1001,11,FALSE),"")</f>
        <v/>
      </c>
      <c r="L224" s="14" t="str">
        <f>+IFERROR(VLOOKUP(A224,[1]Directorio!$B$1:$Y$1001,12,FALSE),"")</f>
        <v/>
      </c>
      <c r="M224" s="12" t="str">
        <f>+IFERROR(VLOOKUP(A224,[1]Directorio!$B$1:$Y$1001,13,FALSE),"")</f>
        <v/>
      </c>
      <c r="N224" s="12" t="str">
        <f>+IFERROR(VLOOKUP(A224,[1]Directorio!$B$1:$Y$1001,14,FALSE),"")</f>
        <v/>
      </c>
      <c r="O224" s="12" t="str">
        <f>+IFERROR(VLOOKUP(A224,[1]Directorio!$B$1:$Y$1001,15,FALSE),"")</f>
        <v/>
      </c>
      <c r="P224" s="12" t="str">
        <f>+IFERROR(VLOOKUP(A224,[1]Directorio!$B$1:$Y$1001,16,FALSE),"")</f>
        <v/>
      </c>
      <c r="Q224" s="12" t="str">
        <f>+IFERROR(VLOOKUP(A224,[1]Directorio!$B$1:$Y$1001,17,FALSE),"")</f>
        <v/>
      </c>
      <c r="R224" s="12" t="str">
        <f>+IFERROR(VLOOKUP(A224,[1]Directorio!$B$1:$Y$1001,18,FALSE),"")</f>
        <v/>
      </c>
      <c r="S224" s="12" t="str">
        <f>+IFERROR(VLOOKUP(A224,[1]Directorio!$B$1:$Y$1001,19,FALSE),"")</f>
        <v/>
      </c>
      <c r="T224" s="12" t="str">
        <f>+IFERROR(VLOOKUP(A224,[1]Directorio!$B$1:$Y$1001,20,FALSE),"")</f>
        <v/>
      </c>
      <c r="U224" s="15" t="str">
        <f>+IFERROR(VLOOKUP(A224,[1]Directorio!$B$1:$Y$1001,21,FALSE),"")</f>
        <v/>
      </c>
      <c r="V224" s="15" t="str">
        <f>+IFERROR(VLOOKUP(A224,[1]Directorio!$B$1:$Y$1001,22,FALSE),"")</f>
        <v/>
      </c>
      <c r="W224" s="16" t="str">
        <f>+IFERROR(VLOOKUP(A224,[1]Directorio!$B$1:$Y$1001,23,FALSE),"")</f>
        <v/>
      </c>
      <c r="X224" s="15" t="str">
        <f>+IFERROR(VLOOKUP(A224,[1]Directorio!$B$1:$Y$1001,24,FALSE),"")</f>
        <v/>
      </c>
      <c r="Y224" s="10"/>
      <c r="Z224" s="10"/>
      <c r="AA224" s="17"/>
      <c r="AB224" s="18"/>
      <c r="AC224" s="10"/>
      <c r="AD224" s="18"/>
      <c r="AE224" s="10"/>
      <c r="AF224" s="18"/>
      <c r="AG224" s="18"/>
      <c r="AH224" s="19"/>
    </row>
    <row r="225" spans="1:34" x14ac:dyDescent="0.25">
      <c r="A225" s="11"/>
      <c r="B225" s="12" t="str">
        <f>+IFERROR(VLOOKUP(A225,[1]Directorio!$B$1:$Y$1001,2,FALSE),"")</f>
        <v/>
      </c>
      <c r="C225" s="13" t="str">
        <f>+IFERROR(VLOOKUP(A225,[1]Directorio!$B$1:$Y$1001,3,FALSE),"")</f>
        <v/>
      </c>
      <c r="D225" s="12" t="str">
        <f>+IFERROR(VLOOKUP(A225,[1]Directorio!$B$1:$Y$1001,4,FALSE),"")</f>
        <v/>
      </c>
      <c r="E225" s="12" t="str">
        <f>+IFERROR(VLOOKUP(A225,[1]Directorio!$B$1:$Y$1001,5,FALSE),"")</f>
        <v/>
      </c>
      <c r="F225" s="12" t="str">
        <f>+IFERROR(VLOOKUP(A225,[1]Directorio!$B$1:$Y$1001,6,FALSE),"")</f>
        <v/>
      </c>
      <c r="G225" s="12" t="str">
        <f>+IFERROR(VLOOKUP(A225,[1]Directorio!$B$1:$Y$1001,7,FALSE),"")</f>
        <v/>
      </c>
      <c r="H225" s="12" t="str">
        <f>+IFERROR(VLOOKUP(A225,[1]Directorio!$B$1:$Y$1001,8,FALSE),"")</f>
        <v/>
      </c>
      <c r="I225" s="12" t="str">
        <f>+IFERROR(VLOOKUP(A225,[1]Directorio!$B$1:$Y$1001,9,FALSE),"")</f>
        <v/>
      </c>
      <c r="J225" s="12" t="str">
        <f>+IFERROR(VLOOKUP(A225,[1]Directorio!$B$1:$Y$1001,10,FALSE),"")</f>
        <v/>
      </c>
      <c r="K225" s="12" t="str">
        <f>+IFERROR(VLOOKUP(A225,[1]Directorio!$B$1:$Y$1001,11,FALSE),"")</f>
        <v/>
      </c>
      <c r="L225" s="14" t="str">
        <f>+IFERROR(VLOOKUP(A225,[1]Directorio!$B$1:$Y$1001,12,FALSE),"")</f>
        <v/>
      </c>
      <c r="M225" s="12" t="str">
        <f>+IFERROR(VLOOKUP(A225,[1]Directorio!$B$1:$Y$1001,13,FALSE),"")</f>
        <v/>
      </c>
      <c r="N225" s="12" t="str">
        <f>+IFERROR(VLOOKUP(A225,[1]Directorio!$B$1:$Y$1001,14,FALSE),"")</f>
        <v/>
      </c>
      <c r="O225" s="12" t="str">
        <f>+IFERROR(VLOOKUP(A225,[1]Directorio!$B$1:$Y$1001,15,FALSE),"")</f>
        <v/>
      </c>
      <c r="P225" s="12" t="str">
        <f>+IFERROR(VLOOKUP(A225,[1]Directorio!$B$1:$Y$1001,16,FALSE),"")</f>
        <v/>
      </c>
      <c r="Q225" s="12" t="str">
        <f>+IFERROR(VLOOKUP(A225,[1]Directorio!$B$1:$Y$1001,17,FALSE),"")</f>
        <v/>
      </c>
      <c r="R225" s="12" t="str">
        <f>+IFERROR(VLOOKUP(A225,[1]Directorio!$B$1:$Y$1001,18,FALSE),"")</f>
        <v/>
      </c>
      <c r="S225" s="12" t="str">
        <f>+IFERROR(VLOOKUP(A225,[1]Directorio!$B$1:$Y$1001,19,FALSE),"")</f>
        <v/>
      </c>
      <c r="T225" s="12" t="str">
        <f>+IFERROR(VLOOKUP(A225,[1]Directorio!$B$1:$Y$1001,20,FALSE),"")</f>
        <v/>
      </c>
      <c r="U225" s="15" t="str">
        <f>+IFERROR(VLOOKUP(A225,[1]Directorio!$B$1:$Y$1001,21,FALSE),"")</f>
        <v/>
      </c>
      <c r="V225" s="15" t="str">
        <f>+IFERROR(VLOOKUP(A225,[1]Directorio!$B$1:$Y$1001,22,FALSE),"")</f>
        <v/>
      </c>
      <c r="W225" s="16" t="str">
        <f>+IFERROR(VLOOKUP(A225,[1]Directorio!$B$1:$Y$1001,23,FALSE),"")</f>
        <v/>
      </c>
      <c r="X225" s="15" t="str">
        <f>+IFERROR(VLOOKUP(A225,[1]Directorio!$B$1:$Y$1001,24,FALSE),"")</f>
        <v/>
      </c>
      <c r="Y225" s="10"/>
      <c r="Z225" s="10"/>
      <c r="AA225" s="17"/>
      <c r="AB225" s="18"/>
      <c r="AC225" s="10"/>
      <c r="AD225" s="18"/>
      <c r="AE225" s="10"/>
      <c r="AF225" s="18"/>
      <c r="AG225" s="18"/>
      <c r="AH225" s="19"/>
    </row>
    <row r="226" spans="1:34" x14ac:dyDescent="0.25">
      <c r="A226" s="11"/>
      <c r="B226" s="12" t="str">
        <f>+IFERROR(VLOOKUP(A226,[1]Directorio!$B$1:$Y$1001,2,FALSE),"")</f>
        <v/>
      </c>
      <c r="C226" s="13" t="str">
        <f>+IFERROR(VLOOKUP(A226,[1]Directorio!$B$1:$Y$1001,3,FALSE),"")</f>
        <v/>
      </c>
      <c r="D226" s="12" t="str">
        <f>+IFERROR(VLOOKUP(A226,[1]Directorio!$B$1:$Y$1001,4,FALSE),"")</f>
        <v/>
      </c>
      <c r="E226" s="12" t="str">
        <f>+IFERROR(VLOOKUP(A226,[1]Directorio!$B$1:$Y$1001,5,FALSE),"")</f>
        <v/>
      </c>
      <c r="F226" s="12" t="str">
        <f>+IFERROR(VLOOKUP(A226,[1]Directorio!$B$1:$Y$1001,6,FALSE),"")</f>
        <v/>
      </c>
      <c r="G226" s="12" t="str">
        <f>+IFERROR(VLOOKUP(A226,[1]Directorio!$B$1:$Y$1001,7,FALSE),"")</f>
        <v/>
      </c>
      <c r="H226" s="12" t="str">
        <f>+IFERROR(VLOOKUP(A226,[1]Directorio!$B$1:$Y$1001,8,FALSE),"")</f>
        <v/>
      </c>
      <c r="I226" s="12" t="str">
        <f>+IFERROR(VLOOKUP(A226,[1]Directorio!$B$1:$Y$1001,9,FALSE),"")</f>
        <v/>
      </c>
      <c r="J226" s="12" t="str">
        <f>+IFERROR(VLOOKUP(A226,[1]Directorio!$B$1:$Y$1001,10,FALSE),"")</f>
        <v/>
      </c>
      <c r="K226" s="12" t="str">
        <f>+IFERROR(VLOOKUP(A226,[1]Directorio!$B$1:$Y$1001,11,FALSE),"")</f>
        <v/>
      </c>
      <c r="L226" s="14" t="str">
        <f>+IFERROR(VLOOKUP(A226,[1]Directorio!$B$1:$Y$1001,12,FALSE),"")</f>
        <v/>
      </c>
      <c r="M226" s="12" t="str">
        <f>+IFERROR(VLOOKUP(A226,[1]Directorio!$B$1:$Y$1001,13,FALSE),"")</f>
        <v/>
      </c>
      <c r="N226" s="12" t="str">
        <f>+IFERROR(VLOOKUP(A226,[1]Directorio!$B$1:$Y$1001,14,FALSE),"")</f>
        <v/>
      </c>
      <c r="O226" s="12" t="str">
        <f>+IFERROR(VLOOKUP(A226,[1]Directorio!$B$1:$Y$1001,15,FALSE),"")</f>
        <v/>
      </c>
      <c r="P226" s="12" t="str">
        <f>+IFERROR(VLOOKUP(A226,[1]Directorio!$B$1:$Y$1001,16,FALSE),"")</f>
        <v/>
      </c>
      <c r="Q226" s="12" t="str">
        <f>+IFERROR(VLOOKUP(A226,[1]Directorio!$B$1:$Y$1001,17,FALSE),"")</f>
        <v/>
      </c>
      <c r="R226" s="12" t="str">
        <f>+IFERROR(VLOOKUP(A226,[1]Directorio!$B$1:$Y$1001,18,FALSE),"")</f>
        <v/>
      </c>
      <c r="S226" s="12" t="str">
        <f>+IFERROR(VLOOKUP(A226,[1]Directorio!$B$1:$Y$1001,19,FALSE),"")</f>
        <v/>
      </c>
      <c r="T226" s="12" t="str">
        <f>+IFERROR(VLOOKUP(A226,[1]Directorio!$B$1:$Y$1001,20,FALSE),"")</f>
        <v/>
      </c>
      <c r="U226" s="15" t="str">
        <f>+IFERROR(VLOOKUP(A226,[1]Directorio!$B$1:$Y$1001,21,FALSE),"")</f>
        <v/>
      </c>
      <c r="V226" s="15" t="str">
        <f>+IFERROR(VLOOKUP(A226,[1]Directorio!$B$1:$Y$1001,22,FALSE),"")</f>
        <v/>
      </c>
      <c r="W226" s="16" t="str">
        <f>+IFERROR(VLOOKUP(A226,[1]Directorio!$B$1:$Y$1001,23,FALSE),"")</f>
        <v/>
      </c>
      <c r="X226" s="15" t="str">
        <f>+IFERROR(VLOOKUP(A226,[1]Directorio!$B$1:$Y$1001,24,FALSE),"")</f>
        <v/>
      </c>
      <c r="Y226" s="10"/>
      <c r="Z226" s="10"/>
      <c r="AA226" s="17"/>
      <c r="AB226" s="18"/>
      <c r="AC226" s="10"/>
      <c r="AD226" s="18"/>
      <c r="AE226" s="10"/>
      <c r="AF226" s="18"/>
      <c r="AG226" s="18"/>
      <c r="AH226" s="19"/>
    </row>
    <row r="227" spans="1:34" x14ac:dyDescent="0.25">
      <c r="A227" s="11"/>
      <c r="B227" s="12" t="str">
        <f>+IFERROR(VLOOKUP(A227,[1]Directorio!$B$1:$Y$1001,2,FALSE),"")</f>
        <v/>
      </c>
      <c r="C227" s="13" t="str">
        <f>+IFERROR(VLOOKUP(A227,[1]Directorio!$B$1:$Y$1001,3,FALSE),"")</f>
        <v/>
      </c>
      <c r="D227" s="12" t="str">
        <f>+IFERROR(VLOOKUP(A227,[1]Directorio!$B$1:$Y$1001,4,FALSE),"")</f>
        <v/>
      </c>
      <c r="E227" s="12" t="str">
        <f>+IFERROR(VLOOKUP(A227,[1]Directorio!$B$1:$Y$1001,5,FALSE),"")</f>
        <v/>
      </c>
      <c r="F227" s="12" t="str">
        <f>+IFERROR(VLOOKUP(A227,[1]Directorio!$B$1:$Y$1001,6,FALSE),"")</f>
        <v/>
      </c>
      <c r="G227" s="12" t="str">
        <f>+IFERROR(VLOOKUP(A227,[1]Directorio!$B$1:$Y$1001,7,FALSE),"")</f>
        <v/>
      </c>
      <c r="H227" s="12" t="str">
        <f>+IFERROR(VLOOKUP(A227,[1]Directorio!$B$1:$Y$1001,8,FALSE),"")</f>
        <v/>
      </c>
      <c r="I227" s="12" t="str">
        <f>+IFERROR(VLOOKUP(A227,[1]Directorio!$B$1:$Y$1001,9,FALSE),"")</f>
        <v/>
      </c>
      <c r="J227" s="12" t="str">
        <f>+IFERROR(VLOOKUP(A227,[1]Directorio!$B$1:$Y$1001,10,FALSE),"")</f>
        <v/>
      </c>
      <c r="K227" s="12" t="str">
        <f>+IFERROR(VLOOKUP(A227,[1]Directorio!$B$1:$Y$1001,11,FALSE),"")</f>
        <v/>
      </c>
      <c r="L227" s="14" t="str">
        <f>+IFERROR(VLOOKUP(A227,[1]Directorio!$B$1:$Y$1001,12,FALSE),"")</f>
        <v/>
      </c>
      <c r="M227" s="12" t="str">
        <f>+IFERROR(VLOOKUP(A227,[1]Directorio!$B$1:$Y$1001,13,FALSE),"")</f>
        <v/>
      </c>
      <c r="N227" s="12" t="str">
        <f>+IFERROR(VLOOKUP(A227,[1]Directorio!$B$1:$Y$1001,14,FALSE),"")</f>
        <v/>
      </c>
      <c r="O227" s="12" t="str">
        <f>+IFERROR(VLOOKUP(A227,[1]Directorio!$B$1:$Y$1001,15,FALSE),"")</f>
        <v/>
      </c>
      <c r="P227" s="12" t="str">
        <f>+IFERROR(VLOOKUP(A227,[1]Directorio!$B$1:$Y$1001,16,FALSE),"")</f>
        <v/>
      </c>
      <c r="Q227" s="12" t="str">
        <f>+IFERROR(VLOOKUP(A227,[1]Directorio!$B$1:$Y$1001,17,FALSE),"")</f>
        <v/>
      </c>
      <c r="R227" s="12" t="str">
        <f>+IFERROR(VLOOKUP(A227,[1]Directorio!$B$1:$Y$1001,18,FALSE),"")</f>
        <v/>
      </c>
      <c r="S227" s="12" t="str">
        <f>+IFERROR(VLOOKUP(A227,[1]Directorio!$B$1:$Y$1001,19,FALSE),"")</f>
        <v/>
      </c>
      <c r="T227" s="12" t="str">
        <f>+IFERROR(VLOOKUP(A227,[1]Directorio!$B$1:$Y$1001,20,FALSE),"")</f>
        <v/>
      </c>
      <c r="U227" s="15" t="str">
        <f>+IFERROR(VLOOKUP(A227,[1]Directorio!$B$1:$Y$1001,21,FALSE),"")</f>
        <v/>
      </c>
      <c r="V227" s="15" t="str">
        <f>+IFERROR(VLOOKUP(A227,[1]Directorio!$B$1:$Y$1001,22,FALSE),"")</f>
        <v/>
      </c>
      <c r="W227" s="16" t="str">
        <f>+IFERROR(VLOOKUP(A227,[1]Directorio!$B$1:$Y$1001,23,FALSE),"")</f>
        <v/>
      </c>
      <c r="X227" s="15" t="str">
        <f>+IFERROR(VLOOKUP(A227,[1]Directorio!$B$1:$Y$1001,24,FALSE),"")</f>
        <v/>
      </c>
      <c r="Y227" s="10"/>
      <c r="Z227" s="10"/>
      <c r="AA227" s="17"/>
      <c r="AB227" s="18"/>
      <c r="AC227" s="10"/>
      <c r="AD227" s="18"/>
      <c r="AE227" s="10"/>
      <c r="AF227" s="18"/>
      <c r="AG227" s="18"/>
      <c r="AH227" s="19"/>
    </row>
    <row r="228" spans="1:34" x14ac:dyDescent="0.25">
      <c r="A228" s="11"/>
      <c r="B228" s="12" t="str">
        <f>+IFERROR(VLOOKUP(A228,[1]Directorio!$B$1:$Y$1001,2,FALSE),"")</f>
        <v/>
      </c>
      <c r="C228" s="13" t="str">
        <f>+IFERROR(VLOOKUP(A228,[1]Directorio!$B$1:$Y$1001,3,FALSE),"")</f>
        <v/>
      </c>
      <c r="D228" s="12" t="str">
        <f>+IFERROR(VLOOKUP(A228,[1]Directorio!$B$1:$Y$1001,4,FALSE),"")</f>
        <v/>
      </c>
      <c r="E228" s="12" t="str">
        <f>+IFERROR(VLOOKUP(A228,[1]Directorio!$B$1:$Y$1001,5,FALSE),"")</f>
        <v/>
      </c>
      <c r="F228" s="12" t="str">
        <f>+IFERROR(VLOOKUP(A228,[1]Directorio!$B$1:$Y$1001,6,FALSE),"")</f>
        <v/>
      </c>
      <c r="G228" s="12" t="str">
        <f>+IFERROR(VLOOKUP(A228,[1]Directorio!$B$1:$Y$1001,7,FALSE),"")</f>
        <v/>
      </c>
      <c r="H228" s="12" t="str">
        <f>+IFERROR(VLOOKUP(A228,[1]Directorio!$B$1:$Y$1001,8,FALSE),"")</f>
        <v/>
      </c>
      <c r="I228" s="12" t="str">
        <f>+IFERROR(VLOOKUP(A228,[1]Directorio!$B$1:$Y$1001,9,FALSE),"")</f>
        <v/>
      </c>
      <c r="J228" s="12" t="str">
        <f>+IFERROR(VLOOKUP(A228,[1]Directorio!$B$1:$Y$1001,10,FALSE),"")</f>
        <v/>
      </c>
      <c r="K228" s="12" t="str">
        <f>+IFERROR(VLOOKUP(A228,[1]Directorio!$B$1:$Y$1001,11,FALSE),"")</f>
        <v/>
      </c>
      <c r="L228" s="14" t="str">
        <f>+IFERROR(VLOOKUP(A228,[1]Directorio!$B$1:$Y$1001,12,FALSE),"")</f>
        <v/>
      </c>
      <c r="M228" s="12" t="str">
        <f>+IFERROR(VLOOKUP(A228,[1]Directorio!$B$1:$Y$1001,13,FALSE),"")</f>
        <v/>
      </c>
      <c r="N228" s="12" t="str">
        <f>+IFERROR(VLOOKUP(A228,[1]Directorio!$B$1:$Y$1001,14,FALSE),"")</f>
        <v/>
      </c>
      <c r="O228" s="12" t="str">
        <f>+IFERROR(VLOOKUP(A228,[1]Directorio!$B$1:$Y$1001,15,FALSE),"")</f>
        <v/>
      </c>
      <c r="P228" s="12" t="str">
        <f>+IFERROR(VLOOKUP(A228,[1]Directorio!$B$1:$Y$1001,16,FALSE),"")</f>
        <v/>
      </c>
      <c r="Q228" s="12" t="str">
        <f>+IFERROR(VLOOKUP(A228,[1]Directorio!$B$1:$Y$1001,17,FALSE),"")</f>
        <v/>
      </c>
      <c r="R228" s="12" t="str">
        <f>+IFERROR(VLOOKUP(A228,[1]Directorio!$B$1:$Y$1001,18,FALSE),"")</f>
        <v/>
      </c>
      <c r="S228" s="12" t="str">
        <f>+IFERROR(VLOOKUP(A228,[1]Directorio!$B$1:$Y$1001,19,FALSE),"")</f>
        <v/>
      </c>
      <c r="T228" s="12" t="str">
        <f>+IFERROR(VLOOKUP(A228,[1]Directorio!$B$1:$Y$1001,20,FALSE),"")</f>
        <v/>
      </c>
      <c r="U228" s="15" t="str">
        <f>+IFERROR(VLOOKUP(A228,[1]Directorio!$B$1:$Y$1001,21,FALSE),"")</f>
        <v/>
      </c>
      <c r="V228" s="15" t="str">
        <f>+IFERROR(VLOOKUP(A228,[1]Directorio!$B$1:$Y$1001,22,FALSE),"")</f>
        <v/>
      </c>
      <c r="W228" s="16" t="str">
        <f>+IFERROR(VLOOKUP(A228,[1]Directorio!$B$1:$Y$1001,23,FALSE),"")</f>
        <v/>
      </c>
      <c r="X228" s="15" t="str">
        <f>+IFERROR(VLOOKUP(A228,[1]Directorio!$B$1:$Y$1001,24,FALSE),"")</f>
        <v/>
      </c>
      <c r="Y228" s="10"/>
      <c r="Z228" s="10"/>
      <c r="AA228" s="17"/>
      <c r="AB228" s="18"/>
      <c r="AC228" s="10"/>
      <c r="AD228" s="18"/>
      <c r="AE228" s="10"/>
      <c r="AF228" s="18"/>
      <c r="AG228" s="18"/>
      <c r="AH228" s="19"/>
    </row>
    <row r="229" spans="1:34" x14ac:dyDescent="0.25">
      <c r="A229" s="11"/>
      <c r="B229" s="12" t="str">
        <f>+IFERROR(VLOOKUP(A229,[1]Directorio!$B$1:$Y$1001,2,FALSE),"")</f>
        <v/>
      </c>
      <c r="C229" s="13" t="str">
        <f>+IFERROR(VLOOKUP(A229,[1]Directorio!$B$1:$Y$1001,3,FALSE),"")</f>
        <v/>
      </c>
      <c r="D229" s="12" t="str">
        <f>+IFERROR(VLOOKUP(A229,[1]Directorio!$B$1:$Y$1001,4,FALSE),"")</f>
        <v/>
      </c>
      <c r="E229" s="12" t="str">
        <f>+IFERROR(VLOOKUP(A229,[1]Directorio!$B$1:$Y$1001,5,FALSE),"")</f>
        <v/>
      </c>
      <c r="F229" s="12" t="str">
        <f>+IFERROR(VLOOKUP(A229,[1]Directorio!$B$1:$Y$1001,6,FALSE),"")</f>
        <v/>
      </c>
      <c r="G229" s="12" t="str">
        <f>+IFERROR(VLOOKUP(A229,[1]Directorio!$B$1:$Y$1001,7,FALSE),"")</f>
        <v/>
      </c>
      <c r="H229" s="12" t="str">
        <f>+IFERROR(VLOOKUP(A229,[1]Directorio!$B$1:$Y$1001,8,FALSE),"")</f>
        <v/>
      </c>
      <c r="I229" s="12" t="str">
        <f>+IFERROR(VLOOKUP(A229,[1]Directorio!$B$1:$Y$1001,9,FALSE),"")</f>
        <v/>
      </c>
      <c r="J229" s="12" t="str">
        <f>+IFERROR(VLOOKUP(A229,[1]Directorio!$B$1:$Y$1001,10,FALSE),"")</f>
        <v/>
      </c>
      <c r="K229" s="12" t="str">
        <f>+IFERROR(VLOOKUP(A229,[1]Directorio!$B$1:$Y$1001,11,FALSE),"")</f>
        <v/>
      </c>
      <c r="L229" s="14" t="str">
        <f>+IFERROR(VLOOKUP(A229,[1]Directorio!$B$1:$Y$1001,12,FALSE),"")</f>
        <v/>
      </c>
      <c r="M229" s="12" t="str">
        <f>+IFERROR(VLOOKUP(A229,[1]Directorio!$B$1:$Y$1001,13,FALSE),"")</f>
        <v/>
      </c>
      <c r="N229" s="12" t="str">
        <f>+IFERROR(VLOOKUP(A229,[1]Directorio!$B$1:$Y$1001,14,FALSE),"")</f>
        <v/>
      </c>
      <c r="O229" s="12" t="str">
        <f>+IFERROR(VLOOKUP(A229,[1]Directorio!$B$1:$Y$1001,15,FALSE),"")</f>
        <v/>
      </c>
      <c r="P229" s="12" t="str">
        <f>+IFERROR(VLOOKUP(A229,[1]Directorio!$B$1:$Y$1001,16,FALSE),"")</f>
        <v/>
      </c>
      <c r="Q229" s="12" t="str">
        <f>+IFERROR(VLOOKUP(A229,[1]Directorio!$B$1:$Y$1001,17,FALSE),"")</f>
        <v/>
      </c>
      <c r="R229" s="12" t="str">
        <f>+IFERROR(VLOOKUP(A229,[1]Directorio!$B$1:$Y$1001,18,FALSE),"")</f>
        <v/>
      </c>
      <c r="S229" s="12" t="str">
        <f>+IFERROR(VLOOKUP(A229,[1]Directorio!$B$1:$Y$1001,19,FALSE),"")</f>
        <v/>
      </c>
      <c r="T229" s="12" t="str">
        <f>+IFERROR(VLOOKUP(A229,[1]Directorio!$B$1:$Y$1001,20,FALSE),"")</f>
        <v/>
      </c>
      <c r="U229" s="15" t="str">
        <f>+IFERROR(VLOOKUP(A229,[1]Directorio!$B$1:$Y$1001,21,FALSE),"")</f>
        <v/>
      </c>
      <c r="V229" s="15" t="str">
        <f>+IFERROR(VLOOKUP(A229,[1]Directorio!$B$1:$Y$1001,22,FALSE),"")</f>
        <v/>
      </c>
      <c r="W229" s="16" t="str">
        <f>+IFERROR(VLOOKUP(A229,[1]Directorio!$B$1:$Y$1001,23,FALSE),"")</f>
        <v/>
      </c>
      <c r="X229" s="15" t="str">
        <f>+IFERROR(VLOOKUP(A229,[1]Directorio!$B$1:$Y$1001,24,FALSE),"")</f>
        <v/>
      </c>
      <c r="Y229" s="10"/>
      <c r="Z229" s="10"/>
      <c r="AA229" s="17"/>
      <c r="AB229" s="18"/>
      <c r="AC229" s="10"/>
      <c r="AD229" s="18"/>
      <c r="AE229" s="10"/>
      <c r="AF229" s="18"/>
      <c r="AG229" s="18"/>
      <c r="AH229" s="19"/>
    </row>
    <row r="230" spans="1:34" x14ac:dyDescent="0.25">
      <c r="A230" s="11"/>
      <c r="B230" s="12" t="str">
        <f>+IFERROR(VLOOKUP(A230,[1]Directorio!$B$1:$Y$1001,2,FALSE),"")</f>
        <v/>
      </c>
      <c r="C230" s="13" t="str">
        <f>+IFERROR(VLOOKUP(A230,[1]Directorio!$B$1:$Y$1001,3,FALSE),"")</f>
        <v/>
      </c>
      <c r="D230" s="12" t="str">
        <f>+IFERROR(VLOOKUP(A230,[1]Directorio!$B$1:$Y$1001,4,FALSE),"")</f>
        <v/>
      </c>
      <c r="E230" s="12" t="str">
        <f>+IFERROR(VLOOKUP(A230,[1]Directorio!$B$1:$Y$1001,5,FALSE),"")</f>
        <v/>
      </c>
      <c r="F230" s="12" t="str">
        <f>+IFERROR(VLOOKUP(A230,[1]Directorio!$B$1:$Y$1001,6,FALSE),"")</f>
        <v/>
      </c>
      <c r="G230" s="12" t="str">
        <f>+IFERROR(VLOOKUP(A230,[1]Directorio!$B$1:$Y$1001,7,FALSE),"")</f>
        <v/>
      </c>
      <c r="H230" s="12" t="str">
        <f>+IFERROR(VLOOKUP(A230,[1]Directorio!$B$1:$Y$1001,8,FALSE),"")</f>
        <v/>
      </c>
      <c r="I230" s="12" t="str">
        <f>+IFERROR(VLOOKUP(A230,[1]Directorio!$B$1:$Y$1001,9,FALSE),"")</f>
        <v/>
      </c>
      <c r="J230" s="12" t="str">
        <f>+IFERROR(VLOOKUP(A230,[1]Directorio!$B$1:$Y$1001,10,FALSE),"")</f>
        <v/>
      </c>
      <c r="K230" s="12" t="str">
        <f>+IFERROR(VLOOKUP(A230,[1]Directorio!$B$1:$Y$1001,11,FALSE),"")</f>
        <v/>
      </c>
      <c r="L230" s="14" t="str">
        <f>+IFERROR(VLOOKUP(A230,[1]Directorio!$B$1:$Y$1001,12,FALSE),"")</f>
        <v/>
      </c>
      <c r="M230" s="12" t="str">
        <f>+IFERROR(VLOOKUP(A230,[1]Directorio!$B$1:$Y$1001,13,FALSE),"")</f>
        <v/>
      </c>
      <c r="N230" s="12" t="str">
        <f>+IFERROR(VLOOKUP(A230,[1]Directorio!$B$1:$Y$1001,14,FALSE),"")</f>
        <v/>
      </c>
      <c r="O230" s="12" t="str">
        <f>+IFERROR(VLOOKUP(A230,[1]Directorio!$B$1:$Y$1001,15,FALSE),"")</f>
        <v/>
      </c>
      <c r="P230" s="12" t="str">
        <f>+IFERROR(VLOOKUP(A230,[1]Directorio!$B$1:$Y$1001,16,FALSE),"")</f>
        <v/>
      </c>
      <c r="Q230" s="12" t="str">
        <f>+IFERROR(VLOOKUP(A230,[1]Directorio!$B$1:$Y$1001,17,FALSE),"")</f>
        <v/>
      </c>
      <c r="R230" s="12" t="str">
        <f>+IFERROR(VLOOKUP(A230,[1]Directorio!$B$1:$Y$1001,18,FALSE),"")</f>
        <v/>
      </c>
      <c r="S230" s="12" t="str">
        <f>+IFERROR(VLOOKUP(A230,[1]Directorio!$B$1:$Y$1001,19,FALSE),"")</f>
        <v/>
      </c>
      <c r="T230" s="12" t="str">
        <f>+IFERROR(VLOOKUP(A230,[1]Directorio!$B$1:$Y$1001,20,FALSE),"")</f>
        <v/>
      </c>
      <c r="U230" s="15" t="str">
        <f>+IFERROR(VLOOKUP(A230,[1]Directorio!$B$1:$Y$1001,21,FALSE),"")</f>
        <v/>
      </c>
      <c r="V230" s="15" t="str">
        <f>+IFERROR(VLOOKUP(A230,[1]Directorio!$B$1:$Y$1001,22,FALSE),"")</f>
        <v/>
      </c>
      <c r="W230" s="16" t="str">
        <f>+IFERROR(VLOOKUP(A230,[1]Directorio!$B$1:$Y$1001,23,FALSE),"")</f>
        <v/>
      </c>
      <c r="X230" s="15" t="str">
        <f>+IFERROR(VLOOKUP(A230,[1]Directorio!$B$1:$Y$1001,24,FALSE),"")</f>
        <v/>
      </c>
      <c r="Y230" s="10"/>
      <c r="Z230" s="10"/>
      <c r="AA230" s="17"/>
      <c r="AB230" s="18"/>
      <c r="AC230" s="10"/>
      <c r="AD230" s="18"/>
      <c r="AE230" s="10"/>
      <c r="AF230" s="18"/>
      <c r="AG230" s="18"/>
      <c r="AH230" s="19"/>
    </row>
    <row r="231" spans="1:34" x14ac:dyDescent="0.25">
      <c r="A231" s="11"/>
      <c r="B231" s="12" t="str">
        <f>+IFERROR(VLOOKUP(A231,[1]Directorio!$B$1:$Y$1001,2,FALSE),"")</f>
        <v/>
      </c>
      <c r="C231" s="13" t="str">
        <f>+IFERROR(VLOOKUP(A231,[1]Directorio!$B$1:$Y$1001,3,FALSE),"")</f>
        <v/>
      </c>
      <c r="D231" s="12" t="str">
        <f>+IFERROR(VLOOKUP(A231,[1]Directorio!$B$1:$Y$1001,4,FALSE),"")</f>
        <v/>
      </c>
      <c r="E231" s="12" t="str">
        <f>+IFERROR(VLOOKUP(A231,[1]Directorio!$B$1:$Y$1001,5,FALSE),"")</f>
        <v/>
      </c>
      <c r="F231" s="12" t="str">
        <f>+IFERROR(VLOOKUP(A231,[1]Directorio!$B$1:$Y$1001,6,FALSE),"")</f>
        <v/>
      </c>
      <c r="G231" s="12" t="str">
        <f>+IFERROR(VLOOKUP(A231,[1]Directorio!$B$1:$Y$1001,7,FALSE),"")</f>
        <v/>
      </c>
      <c r="H231" s="12" t="str">
        <f>+IFERROR(VLOOKUP(A231,[1]Directorio!$B$1:$Y$1001,8,FALSE),"")</f>
        <v/>
      </c>
      <c r="I231" s="12" t="str">
        <f>+IFERROR(VLOOKUP(A231,[1]Directorio!$B$1:$Y$1001,9,FALSE),"")</f>
        <v/>
      </c>
      <c r="J231" s="12" t="str">
        <f>+IFERROR(VLOOKUP(A231,[1]Directorio!$B$1:$Y$1001,10,FALSE),"")</f>
        <v/>
      </c>
      <c r="K231" s="12" t="str">
        <f>+IFERROR(VLOOKUP(A231,[1]Directorio!$B$1:$Y$1001,11,FALSE),"")</f>
        <v/>
      </c>
      <c r="L231" s="14" t="str">
        <f>+IFERROR(VLOOKUP(A231,[1]Directorio!$B$1:$Y$1001,12,FALSE),"")</f>
        <v/>
      </c>
      <c r="M231" s="12" t="str">
        <f>+IFERROR(VLOOKUP(A231,[1]Directorio!$B$1:$Y$1001,13,FALSE),"")</f>
        <v/>
      </c>
      <c r="N231" s="12" t="str">
        <f>+IFERROR(VLOOKUP(A231,[1]Directorio!$B$1:$Y$1001,14,FALSE),"")</f>
        <v/>
      </c>
      <c r="O231" s="12" t="str">
        <f>+IFERROR(VLOOKUP(A231,[1]Directorio!$B$1:$Y$1001,15,FALSE),"")</f>
        <v/>
      </c>
      <c r="P231" s="12" t="str">
        <f>+IFERROR(VLOOKUP(A231,[1]Directorio!$B$1:$Y$1001,16,FALSE),"")</f>
        <v/>
      </c>
      <c r="Q231" s="12" t="str">
        <f>+IFERROR(VLOOKUP(A231,[1]Directorio!$B$1:$Y$1001,17,FALSE),"")</f>
        <v/>
      </c>
      <c r="R231" s="12" t="str">
        <f>+IFERROR(VLOOKUP(A231,[1]Directorio!$B$1:$Y$1001,18,FALSE),"")</f>
        <v/>
      </c>
      <c r="S231" s="12" t="str">
        <f>+IFERROR(VLOOKUP(A231,[1]Directorio!$B$1:$Y$1001,19,FALSE),"")</f>
        <v/>
      </c>
      <c r="T231" s="12" t="str">
        <f>+IFERROR(VLOOKUP(A231,[1]Directorio!$B$1:$Y$1001,20,FALSE),"")</f>
        <v/>
      </c>
      <c r="U231" s="15" t="str">
        <f>+IFERROR(VLOOKUP(A231,[1]Directorio!$B$1:$Y$1001,21,FALSE),"")</f>
        <v/>
      </c>
      <c r="V231" s="15" t="str">
        <f>+IFERROR(VLOOKUP(A231,[1]Directorio!$B$1:$Y$1001,22,FALSE),"")</f>
        <v/>
      </c>
      <c r="W231" s="16" t="str">
        <f>+IFERROR(VLOOKUP(A231,[1]Directorio!$B$1:$Y$1001,23,FALSE),"")</f>
        <v/>
      </c>
      <c r="X231" s="15" t="str">
        <f>+IFERROR(VLOOKUP(A231,[1]Directorio!$B$1:$Y$1001,24,FALSE),"")</f>
        <v/>
      </c>
      <c r="Y231" s="10"/>
      <c r="Z231" s="10"/>
      <c r="AA231" s="17"/>
      <c r="AB231" s="18"/>
      <c r="AC231" s="10"/>
      <c r="AD231" s="18"/>
      <c r="AE231" s="10"/>
      <c r="AF231" s="18"/>
      <c r="AG231" s="18"/>
      <c r="AH231" s="19"/>
    </row>
    <row r="232" spans="1:34" x14ac:dyDescent="0.25">
      <c r="A232" s="11"/>
      <c r="B232" s="12" t="str">
        <f>+IFERROR(VLOOKUP(A232,[1]Directorio!$B$1:$Y$1001,2,FALSE),"")</f>
        <v/>
      </c>
      <c r="C232" s="13" t="str">
        <f>+IFERROR(VLOOKUP(A232,[1]Directorio!$B$1:$Y$1001,3,FALSE),"")</f>
        <v/>
      </c>
      <c r="D232" s="12" t="str">
        <f>+IFERROR(VLOOKUP(A232,[1]Directorio!$B$1:$Y$1001,4,FALSE),"")</f>
        <v/>
      </c>
      <c r="E232" s="12" t="str">
        <f>+IFERROR(VLOOKUP(A232,[1]Directorio!$B$1:$Y$1001,5,FALSE),"")</f>
        <v/>
      </c>
      <c r="F232" s="12" t="str">
        <f>+IFERROR(VLOOKUP(A232,[1]Directorio!$B$1:$Y$1001,6,FALSE),"")</f>
        <v/>
      </c>
      <c r="G232" s="12" t="str">
        <f>+IFERROR(VLOOKUP(A232,[1]Directorio!$B$1:$Y$1001,7,FALSE),"")</f>
        <v/>
      </c>
      <c r="H232" s="12" t="str">
        <f>+IFERROR(VLOOKUP(A232,[1]Directorio!$B$1:$Y$1001,8,FALSE),"")</f>
        <v/>
      </c>
      <c r="I232" s="12" t="str">
        <f>+IFERROR(VLOOKUP(A232,[1]Directorio!$B$1:$Y$1001,9,FALSE),"")</f>
        <v/>
      </c>
      <c r="J232" s="12" t="str">
        <f>+IFERROR(VLOOKUP(A232,[1]Directorio!$B$1:$Y$1001,10,FALSE),"")</f>
        <v/>
      </c>
      <c r="K232" s="12" t="str">
        <f>+IFERROR(VLOOKUP(A232,[1]Directorio!$B$1:$Y$1001,11,FALSE),"")</f>
        <v/>
      </c>
      <c r="L232" s="14" t="str">
        <f>+IFERROR(VLOOKUP(A232,[1]Directorio!$B$1:$Y$1001,12,FALSE),"")</f>
        <v/>
      </c>
      <c r="M232" s="12" t="str">
        <f>+IFERROR(VLOOKUP(A232,[1]Directorio!$B$1:$Y$1001,13,FALSE),"")</f>
        <v/>
      </c>
      <c r="N232" s="12" t="str">
        <f>+IFERROR(VLOOKUP(A232,[1]Directorio!$B$1:$Y$1001,14,FALSE),"")</f>
        <v/>
      </c>
      <c r="O232" s="12" t="str">
        <f>+IFERROR(VLOOKUP(A232,[1]Directorio!$B$1:$Y$1001,15,FALSE),"")</f>
        <v/>
      </c>
      <c r="P232" s="12" t="str">
        <f>+IFERROR(VLOOKUP(A232,[1]Directorio!$B$1:$Y$1001,16,FALSE),"")</f>
        <v/>
      </c>
      <c r="Q232" s="12" t="str">
        <f>+IFERROR(VLOOKUP(A232,[1]Directorio!$B$1:$Y$1001,17,FALSE),"")</f>
        <v/>
      </c>
      <c r="R232" s="12" t="str">
        <f>+IFERROR(VLOOKUP(A232,[1]Directorio!$B$1:$Y$1001,18,FALSE),"")</f>
        <v/>
      </c>
      <c r="S232" s="12" t="str">
        <f>+IFERROR(VLOOKUP(A232,[1]Directorio!$B$1:$Y$1001,19,FALSE),"")</f>
        <v/>
      </c>
      <c r="T232" s="12" t="str">
        <f>+IFERROR(VLOOKUP(A232,[1]Directorio!$B$1:$Y$1001,20,FALSE),"")</f>
        <v/>
      </c>
      <c r="U232" s="15" t="str">
        <f>+IFERROR(VLOOKUP(A232,[1]Directorio!$B$1:$Y$1001,21,FALSE),"")</f>
        <v/>
      </c>
      <c r="V232" s="15" t="str">
        <f>+IFERROR(VLOOKUP(A232,[1]Directorio!$B$1:$Y$1001,22,FALSE),"")</f>
        <v/>
      </c>
      <c r="W232" s="16" t="str">
        <f>+IFERROR(VLOOKUP(A232,[1]Directorio!$B$1:$Y$1001,23,FALSE),"")</f>
        <v/>
      </c>
      <c r="X232" s="15" t="str">
        <f>+IFERROR(VLOOKUP(A232,[1]Directorio!$B$1:$Y$1001,24,FALSE),"")</f>
        <v/>
      </c>
      <c r="Y232" s="10"/>
      <c r="Z232" s="10"/>
      <c r="AA232" s="17"/>
      <c r="AB232" s="18"/>
      <c r="AC232" s="10"/>
      <c r="AD232" s="18"/>
      <c r="AE232" s="10"/>
      <c r="AF232" s="18"/>
      <c r="AG232" s="18"/>
      <c r="AH232" s="19"/>
    </row>
    <row r="233" spans="1:34" x14ac:dyDescent="0.25">
      <c r="A233" s="11"/>
      <c r="B233" s="12" t="str">
        <f>+IFERROR(VLOOKUP(A233,[1]Directorio!$B$1:$Y$1001,2,FALSE),"")</f>
        <v/>
      </c>
      <c r="C233" s="13" t="str">
        <f>+IFERROR(VLOOKUP(A233,[1]Directorio!$B$1:$Y$1001,3,FALSE),"")</f>
        <v/>
      </c>
      <c r="D233" s="12" t="str">
        <f>+IFERROR(VLOOKUP(A233,[1]Directorio!$B$1:$Y$1001,4,FALSE),"")</f>
        <v/>
      </c>
      <c r="E233" s="12" t="str">
        <f>+IFERROR(VLOOKUP(A233,[1]Directorio!$B$1:$Y$1001,5,FALSE),"")</f>
        <v/>
      </c>
      <c r="F233" s="12" t="str">
        <f>+IFERROR(VLOOKUP(A233,[1]Directorio!$B$1:$Y$1001,6,FALSE),"")</f>
        <v/>
      </c>
      <c r="G233" s="12" t="str">
        <f>+IFERROR(VLOOKUP(A233,[1]Directorio!$B$1:$Y$1001,7,FALSE),"")</f>
        <v/>
      </c>
      <c r="H233" s="12" t="str">
        <f>+IFERROR(VLOOKUP(A233,[1]Directorio!$B$1:$Y$1001,8,FALSE),"")</f>
        <v/>
      </c>
      <c r="I233" s="12" t="str">
        <f>+IFERROR(VLOOKUP(A233,[1]Directorio!$B$1:$Y$1001,9,FALSE),"")</f>
        <v/>
      </c>
      <c r="J233" s="12" t="str">
        <f>+IFERROR(VLOOKUP(A233,[1]Directorio!$B$1:$Y$1001,10,FALSE),"")</f>
        <v/>
      </c>
      <c r="K233" s="12" t="str">
        <f>+IFERROR(VLOOKUP(A233,[1]Directorio!$B$1:$Y$1001,11,FALSE),"")</f>
        <v/>
      </c>
      <c r="L233" s="14" t="str">
        <f>+IFERROR(VLOOKUP(A233,[1]Directorio!$B$1:$Y$1001,12,FALSE),"")</f>
        <v/>
      </c>
      <c r="M233" s="12" t="str">
        <f>+IFERROR(VLOOKUP(A233,[1]Directorio!$B$1:$Y$1001,13,FALSE),"")</f>
        <v/>
      </c>
      <c r="N233" s="12" t="str">
        <f>+IFERROR(VLOOKUP(A233,[1]Directorio!$B$1:$Y$1001,14,FALSE),"")</f>
        <v/>
      </c>
      <c r="O233" s="12" t="str">
        <f>+IFERROR(VLOOKUP(A233,[1]Directorio!$B$1:$Y$1001,15,FALSE),"")</f>
        <v/>
      </c>
      <c r="P233" s="12" t="str">
        <f>+IFERROR(VLOOKUP(A233,[1]Directorio!$B$1:$Y$1001,16,FALSE),"")</f>
        <v/>
      </c>
      <c r="Q233" s="12" t="str">
        <f>+IFERROR(VLOOKUP(A233,[1]Directorio!$B$1:$Y$1001,17,FALSE),"")</f>
        <v/>
      </c>
      <c r="R233" s="12" t="str">
        <f>+IFERROR(VLOOKUP(A233,[1]Directorio!$B$1:$Y$1001,18,FALSE),"")</f>
        <v/>
      </c>
      <c r="S233" s="12" t="str">
        <f>+IFERROR(VLOOKUP(A233,[1]Directorio!$B$1:$Y$1001,19,FALSE),"")</f>
        <v/>
      </c>
      <c r="T233" s="12" t="str">
        <f>+IFERROR(VLOOKUP(A233,[1]Directorio!$B$1:$Y$1001,20,FALSE),"")</f>
        <v/>
      </c>
      <c r="U233" s="15" t="str">
        <f>+IFERROR(VLOOKUP(A233,[1]Directorio!$B$1:$Y$1001,21,FALSE),"")</f>
        <v/>
      </c>
      <c r="V233" s="15" t="str">
        <f>+IFERROR(VLOOKUP(A233,[1]Directorio!$B$1:$Y$1001,22,FALSE),"")</f>
        <v/>
      </c>
      <c r="W233" s="16" t="str">
        <f>+IFERROR(VLOOKUP(A233,[1]Directorio!$B$1:$Y$1001,23,FALSE),"")</f>
        <v/>
      </c>
      <c r="X233" s="15" t="str">
        <f>+IFERROR(VLOOKUP(A233,[1]Directorio!$B$1:$Y$1001,24,FALSE),"")</f>
        <v/>
      </c>
      <c r="Y233" s="10"/>
      <c r="Z233" s="10"/>
      <c r="AA233" s="17"/>
      <c r="AB233" s="18"/>
      <c r="AC233" s="10"/>
      <c r="AD233" s="18"/>
      <c r="AE233" s="10"/>
      <c r="AF233" s="18"/>
      <c r="AG233" s="18"/>
      <c r="AH233" s="19"/>
    </row>
    <row r="234" spans="1:34" x14ac:dyDescent="0.25">
      <c r="A234" s="11"/>
      <c r="B234" s="12" t="str">
        <f>+IFERROR(VLOOKUP(A234,[1]Directorio!$B$1:$Y$1001,2,FALSE),"")</f>
        <v/>
      </c>
      <c r="C234" s="13" t="str">
        <f>+IFERROR(VLOOKUP(A234,[1]Directorio!$B$1:$Y$1001,3,FALSE),"")</f>
        <v/>
      </c>
      <c r="D234" s="12" t="str">
        <f>+IFERROR(VLOOKUP(A234,[1]Directorio!$B$1:$Y$1001,4,FALSE),"")</f>
        <v/>
      </c>
      <c r="E234" s="12" t="str">
        <f>+IFERROR(VLOOKUP(A234,[1]Directorio!$B$1:$Y$1001,5,FALSE),"")</f>
        <v/>
      </c>
      <c r="F234" s="12" t="str">
        <f>+IFERROR(VLOOKUP(A234,[1]Directorio!$B$1:$Y$1001,6,FALSE),"")</f>
        <v/>
      </c>
      <c r="G234" s="12" t="str">
        <f>+IFERROR(VLOOKUP(A234,[1]Directorio!$B$1:$Y$1001,7,FALSE),"")</f>
        <v/>
      </c>
      <c r="H234" s="12" t="str">
        <f>+IFERROR(VLOOKUP(A234,[1]Directorio!$B$1:$Y$1001,8,FALSE),"")</f>
        <v/>
      </c>
      <c r="I234" s="12" t="str">
        <f>+IFERROR(VLOOKUP(A234,[1]Directorio!$B$1:$Y$1001,9,FALSE),"")</f>
        <v/>
      </c>
      <c r="J234" s="12" t="str">
        <f>+IFERROR(VLOOKUP(A234,[1]Directorio!$B$1:$Y$1001,10,FALSE),"")</f>
        <v/>
      </c>
      <c r="K234" s="12" t="str">
        <f>+IFERROR(VLOOKUP(A234,[1]Directorio!$B$1:$Y$1001,11,FALSE),"")</f>
        <v/>
      </c>
      <c r="L234" s="14" t="str">
        <f>+IFERROR(VLOOKUP(A234,[1]Directorio!$B$1:$Y$1001,12,FALSE),"")</f>
        <v/>
      </c>
      <c r="M234" s="12" t="str">
        <f>+IFERROR(VLOOKUP(A234,[1]Directorio!$B$1:$Y$1001,13,FALSE),"")</f>
        <v/>
      </c>
      <c r="N234" s="12" t="str">
        <f>+IFERROR(VLOOKUP(A234,[1]Directorio!$B$1:$Y$1001,14,FALSE),"")</f>
        <v/>
      </c>
      <c r="O234" s="12" t="str">
        <f>+IFERROR(VLOOKUP(A234,[1]Directorio!$B$1:$Y$1001,15,FALSE),"")</f>
        <v/>
      </c>
      <c r="P234" s="12" t="str">
        <f>+IFERROR(VLOOKUP(A234,[1]Directorio!$B$1:$Y$1001,16,FALSE),"")</f>
        <v/>
      </c>
      <c r="Q234" s="12" t="str">
        <f>+IFERROR(VLOOKUP(A234,[1]Directorio!$B$1:$Y$1001,17,FALSE),"")</f>
        <v/>
      </c>
      <c r="R234" s="12" t="str">
        <f>+IFERROR(VLOOKUP(A234,[1]Directorio!$B$1:$Y$1001,18,FALSE),"")</f>
        <v/>
      </c>
      <c r="S234" s="12" t="str">
        <f>+IFERROR(VLOOKUP(A234,[1]Directorio!$B$1:$Y$1001,19,FALSE),"")</f>
        <v/>
      </c>
      <c r="T234" s="12" t="str">
        <f>+IFERROR(VLOOKUP(A234,[1]Directorio!$B$1:$Y$1001,20,FALSE),"")</f>
        <v/>
      </c>
      <c r="U234" s="15" t="str">
        <f>+IFERROR(VLOOKUP(A234,[1]Directorio!$B$1:$Y$1001,21,FALSE),"")</f>
        <v/>
      </c>
      <c r="V234" s="15" t="str">
        <f>+IFERROR(VLOOKUP(A234,[1]Directorio!$B$1:$Y$1001,22,FALSE),"")</f>
        <v/>
      </c>
      <c r="W234" s="16" t="str">
        <f>+IFERROR(VLOOKUP(A234,[1]Directorio!$B$1:$Y$1001,23,FALSE),"")</f>
        <v/>
      </c>
      <c r="X234" s="15" t="str">
        <f>+IFERROR(VLOOKUP(A234,[1]Directorio!$B$1:$Y$1001,24,FALSE),"")</f>
        <v/>
      </c>
      <c r="Y234" s="10"/>
      <c r="Z234" s="10"/>
      <c r="AA234" s="17"/>
      <c r="AB234" s="18"/>
      <c r="AC234" s="10"/>
      <c r="AD234" s="18"/>
      <c r="AE234" s="10"/>
      <c r="AF234" s="18"/>
      <c r="AG234" s="18"/>
      <c r="AH234" s="19"/>
    </row>
    <row r="235" spans="1:34" x14ac:dyDescent="0.25">
      <c r="A235" s="11"/>
      <c r="B235" s="12" t="str">
        <f>+IFERROR(VLOOKUP(A235,[1]Directorio!$B$1:$Y$1001,2,FALSE),"")</f>
        <v/>
      </c>
      <c r="C235" s="13" t="str">
        <f>+IFERROR(VLOOKUP(A235,[1]Directorio!$B$1:$Y$1001,3,FALSE),"")</f>
        <v/>
      </c>
      <c r="D235" s="12" t="str">
        <f>+IFERROR(VLOOKUP(A235,[1]Directorio!$B$1:$Y$1001,4,FALSE),"")</f>
        <v/>
      </c>
      <c r="E235" s="12" t="str">
        <f>+IFERROR(VLOOKUP(A235,[1]Directorio!$B$1:$Y$1001,5,FALSE),"")</f>
        <v/>
      </c>
      <c r="F235" s="12" t="str">
        <f>+IFERROR(VLOOKUP(A235,[1]Directorio!$B$1:$Y$1001,6,FALSE),"")</f>
        <v/>
      </c>
      <c r="G235" s="12" t="str">
        <f>+IFERROR(VLOOKUP(A235,[1]Directorio!$B$1:$Y$1001,7,FALSE),"")</f>
        <v/>
      </c>
      <c r="H235" s="12" t="str">
        <f>+IFERROR(VLOOKUP(A235,[1]Directorio!$B$1:$Y$1001,8,FALSE),"")</f>
        <v/>
      </c>
      <c r="I235" s="12" t="str">
        <f>+IFERROR(VLOOKUP(A235,[1]Directorio!$B$1:$Y$1001,9,FALSE),"")</f>
        <v/>
      </c>
      <c r="J235" s="12" t="str">
        <f>+IFERROR(VLOOKUP(A235,[1]Directorio!$B$1:$Y$1001,10,FALSE),"")</f>
        <v/>
      </c>
      <c r="K235" s="12" t="str">
        <f>+IFERROR(VLOOKUP(A235,[1]Directorio!$B$1:$Y$1001,11,FALSE),"")</f>
        <v/>
      </c>
      <c r="L235" s="14" t="str">
        <f>+IFERROR(VLOOKUP(A235,[1]Directorio!$B$1:$Y$1001,12,FALSE),"")</f>
        <v/>
      </c>
      <c r="M235" s="12" t="str">
        <f>+IFERROR(VLOOKUP(A235,[1]Directorio!$B$1:$Y$1001,13,FALSE),"")</f>
        <v/>
      </c>
      <c r="N235" s="12" t="str">
        <f>+IFERROR(VLOOKUP(A235,[1]Directorio!$B$1:$Y$1001,14,FALSE),"")</f>
        <v/>
      </c>
      <c r="O235" s="12" t="str">
        <f>+IFERROR(VLOOKUP(A235,[1]Directorio!$B$1:$Y$1001,15,FALSE),"")</f>
        <v/>
      </c>
      <c r="P235" s="12" t="str">
        <f>+IFERROR(VLOOKUP(A235,[1]Directorio!$B$1:$Y$1001,16,FALSE),"")</f>
        <v/>
      </c>
      <c r="Q235" s="12" t="str">
        <f>+IFERROR(VLOOKUP(A235,[1]Directorio!$B$1:$Y$1001,17,FALSE),"")</f>
        <v/>
      </c>
      <c r="R235" s="12" t="str">
        <f>+IFERROR(VLOOKUP(A235,[1]Directorio!$B$1:$Y$1001,18,FALSE),"")</f>
        <v/>
      </c>
      <c r="S235" s="12" t="str">
        <f>+IFERROR(VLOOKUP(A235,[1]Directorio!$B$1:$Y$1001,19,FALSE),"")</f>
        <v/>
      </c>
      <c r="T235" s="12" t="str">
        <f>+IFERROR(VLOOKUP(A235,[1]Directorio!$B$1:$Y$1001,20,FALSE),"")</f>
        <v/>
      </c>
      <c r="U235" s="15" t="str">
        <f>+IFERROR(VLOOKUP(A235,[1]Directorio!$B$1:$Y$1001,21,FALSE),"")</f>
        <v/>
      </c>
      <c r="V235" s="15" t="str">
        <f>+IFERROR(VLOOKUP(A235,[1]Directorio!$B$1:$Y$1001,22,FALSE),"")</f>
        <v/>
      </c>
      <c r="W235" s="16" t="str">
        <f>+IFERROR(VLOOKUP(A235,[1]Directorio!$B$1:$Y$1001,23,FALSE),"")</f>
        <v/>
      </c>
      <c r="X235" s="15" t="str">
        <f>+IFERROR(VLOOKUP(A235,[1]Directorio!$B$1:$Y$1001,24,FALSE),"")</f>
        <v/>
      </c>
      <c r="Y235" s="10"/>
      <c r="Z235" s="10"/>
      <c r="AA235" s="17"/>
      <c r="AB235" s="18"/>
      <c r="AC235" s="10"/>
      <c r="AD235" s="18"/>
      <c r="AE235" s="10"/>
      <c r="AF235" s="18"/>
      <c r="AG235" s="18"/>
      <c r="AH235" s="19"/>
    </row>
    <row r="236" spans="1:34" x14ac:dyDescent="0.25">
      <c r="A236" s="11"/>
      <c r="B236" s="12" t="str">
        <f>+IFERROR(VLOOKUP(A236,[1]Directorio!$B$1:$Y$1001,2,FALSE),"")</f>
        <v/>
      </c>
      <c r="C236" s="13" t="str">
        <f>+IFERROR(VLOOKUP(A236,[1]Directorio!$B$1:$Y$1001,3,FALSE),"")</f>
        <v/>
      </c>
      <c r="D236" s="12" t="str">
        <f>+IFERROR(VLOOKUP(A236,[1]Directorio!$B$1:$Y$1001,4,FALSE),"")</f>
        <v/>
      </c>
      <c r="E236" s="12" t="str">
        <f>+IFERROR(VLOOKUP(A236,[1]Directorio!$B$1:$Y$1001,5,FALSE),"")</f>
        <v/>
      </c>
      <c r="F236" s="12" t="str">
        <f>+IFERROR(VLOOKUP(A236,[1]Directorio!$B$1:$Y$1001,6,FALSE),"")</f>
        <v/>
      </c>
      <c r="G236" s="12" t="str">
        <f>+IFERROR(VLOOKUP(A236,[1]Directorio!$B$1:$Y$1001,7,FALSE),"")</f>
        <v/>
      </c>
      <c r="H236" s="12" t="str">
        <f>+IFERROR(VLOOKUP(A236,[1]Directorio!$B$1:$Y$1001,8,FALSE),"")</f>
        <v/>
      </c>
      <c r="I236" s="12" t="str">
        <f>+IFERROR(VLOOKUP(A236,[1]Directorio!$B$1:$Y$1001,9,FALSE),"")</f>
        <v/>
      </c>
      <c r="J236" s="12" t="str">
        <f>+IFERROR(VLOOKUP(A236,[1]Directorio!$B$1:$Y$1001,10,FALSE),"")</f>
        <v/>
      </c>
      <c r="K236" s="12" t="str">
        <f>+IFERROR(VLOOKUP(A236,[1]Directorio!$B$1:$Y$1001,11,FALSE),"")</f>
        <v/>
      </c>
      <c r="L236" s="14" t="str">
        <f>+IFERROR(VLOOKUP(A236,[1]Directorio!$B$1:$Y$1001,12,FALSE),"")</f>
        <v/>
      </c>
      <c r="M236" s="12" t="str">
        <f>+IFERROR(VLOOKUP(A236,[1]Directorio!$B$1:$Y$1001,13,FALSE),"")</f>
        <v/>
      </c>
      <c r="N236" s="12" t="str">
        <f>+IFERROR(VLOOKUP(A236,[1]Directorio!$B$1:$Y$1001,14,FALSE),"")</f>
        <v/>
      </c>
      <c r="O236" s="12" t="str">
        <f>+IFERROR(VLOOKUP(A236,[1]Directorio!$B$1:$Y$1001,15,FALSE),"")</f>
        <v/>
      </c>
      <c r="P236" s="12" t="str">
        <f>+IFERROR(VLOOKUP(A236,[1]Directorio!$B$1:$Y$1001,16,FALSE),"")</f>
        <v/>
      </c>
      <c r="Q236" s="12" t="str">
        <f>+IFERROR(VLOOKUP(A236,[1]Directorio!$B$1:$Y$1001,17,FALSE),"")</f>
        <v/>
      </c>
      <c r="R236" s="12" t="str">
        <f>+IFERROR(VLOOKUP(A236,[1]Directorio!$B$1:$Y$1001,18,FALSE),"")</f>
        <v/>
      </c>
      <c r="S236" s="12" t="str">
        <f>+IFERROR(VLOOKUP(A236,[1]Directorio!$B$1:$Y$1001,19,FALSE),"")</f>
        <v/>
      </c>
      <c r="T236" s="12" t="str">
        <f>+IFERROR(VLOOKUP(A236,[1]Directorio!$B$1:$Y$1001,20,FALSE),"")</f>
        <v/>
      </c>
      <c r="U236" s="15" t="str">
        <f>+IFERROR(VLOOKUP(A236,[1]Directorio!$B$1:$Y$1001,21,FALSE),"")</f>
        <v/>
      </c>
      <c r="V236" s="15" t="str">
        <f>+IFERROR(VLOOKUP(A236,[1]Directorio!$B$1:$Y$1001,22,FALSE),"")</f>
        <v/>
      </c>
      <c r="W236" s="16" t="str">
        <f>+IFERROR(VLOOKUP(A236,[1]Directorio!$B$1:$Y$1001,23,FALSE),"")</f>
        <v/>
      </c>
      <c r="X236" s="15" t="str">
        <f>+IFERROR(VLOOKUP(A236,[1]Directorio!$B$1:$Y$1001,24,FALSE),"")</f>
        <v/>
      </c>
      <c r="Y236" s="10"/>
      <c r="Z236" s="10"/>
      <c r="AA236" s="17"/>
      <c r="AB236" s="18"/>
      <c r="AC236" s="10"/>
      <c r="AD236" s="18"/>
      <c r="AE236" s="10"/>
      <c r="AF236" s="18"/>
      <c r="AG236" s="18"/>
      <c r="AH236" s="19"/>
    </row>
    <row r="237" spans="1:34" x14ac:dyDescent="0.25">
      <c r="A237" s="11"/>
      <c r="B237" s="12" t="str">
        <f>+IFERROR(VLOOKUP(A237,[1]Directorio!$B$1:$Y$1001,2,FALSE),"")</f>
        <v/>
      </c>
      <c r="C237" s="13" t="str">
        <f>+IFERROR(VLOOKUP(A237,[1]Directorio!$B$1:$Y$1001,3,FALSE),"")</f>
        <v/>
      </c>
      <c r="D237" s="12" t="str">
        <f>+IFERROR(VLOOKUP(A237,[1]Directorio!$B$1:$Y$1001,4,FALSE),"")</f>
        <v/>
      </c>
      <c r="E237" s="12" t="str">
        <f>+IFERROR(VLOOKUP(A237,[1]Directorio!$B$1:$Y$1001,5,FALSE),"")</f>
        <v/>
      </c>
      <c r="F237" s="12" t="str">
        <f>+IFERROR(VLOOKUP(A237,[1]Directorio!$B$1:$Y$1001,6,FALSE),"")</f>
        <v/>
      </c>
      <c r="G237" s="12" t="str">
        <f>+IFERROR(VLOOKUP(A237,[1]Directorio!$B$1:$Y$1001,7,FALSE),"")</f>
        <v/>
      </c>
      <c r="H237" s="12" t="str">
        <f>+IFERROR(VLOOKUP(A237,[1]Directorio!$B$1:$Y$1001,8,FALSE),"")</f>
        <v/>
      </c>
      <c r="I237" s="12" t="str">
        <f>+IFERROR(VLOOKUP(A237,[1]Directorio!$B$1:$Y$1001,9,FALSE),"")</f>
        <v/>
      </c>
      <c r="J237" s="12" t="str">
        <f>+IFERROR(VLOOKUP(A237,[1]Directorio!$B$1:$Y$1001,10,FALSE),"")</f>
        <v/>
      </c>
      <c r="K237" s="12" t="str">
        <f>+IFERROR(VLOOKUP(A237,[1]Directorio!$B$1:$Y$1001,11,FALSE),"")</f>
        <v/>
      </c>
      <c r="L237" s="14" t="str">
        <f>+IFERROR(VLOOKUP(A237,[1]Directorio!$B$1:$Y$1001,12,FALSE),"")</f>
        <v/>
      </c>
      <c r="M237" s="12" t="str">
        <f>+IFERROR(VLOOKUP(A237,[1]Directorio!$B$1:$Y$1001,13,FALSE),"")</f>
        <v/>
      </c>
      <c r="N237" s="12" t="str">
        <f>+IFERROR(VLOOKUP(A237,[1]Directorio!$B$1:$Y$1001,14,FALSE),"")</f>
        <v/>
      </c>
      <c r="O237" s="12" t="str">
        <f>+IFERROR(VLOOKUP(A237,[1]Directorio!$B$1:$Y$1001,15,FALSE),"")</f>
        <v/>
      </c>
      <c r="P237" s="12" t="str">
        <f>+IFERROR(VLOOKUP(A237,[1]Directorio!$B$1:$Y$1001,16,FALSE),"")</f>
        <v/>
      </c>
      <c r="Q237" s="12" t="str">
        <f>+IFERROR(VLOOKUP(A237,[1]Directorio!$B$1:$Y$1001,17,FALSE),"")</f>
        <v/>
      </c>
      <c r="R237" s="12" t="str">
        <f>+IFERROR(VLOOKUP(A237,[1]Directorio!$B$1:$Y$1001,18,FALSE),"")</f>
        <v/>
      </c>
      <c r="S237" s="12" t="str">
        <f>+IFERROR(VLOOKUP(A237,[1]Directorio!$B$1:$Y$1001,19,FALSE),"")</f>
        <v/>
      </c>
      <c r="T237" s="12" t="str">
        <f>+IFERROR(VLOOKUP(A237,[1]Directorio!$B$1:$Y$1001,20,FALSE),"")</f>
        <v/>
      </c>
      <c r="U237" s="15" t="str">
        <f>+IFERROR(VLOOKUP(A237,[1]Directorio!$B$1:$Y$1001,21,FALSE),"")</f>
        <v/>
      </c>
      <c r="V237" s="15" t="str">
        <f>+IFERROR(VLOOKUP(A237,[1]Directorio!$B$1:$Y$1001,22,FALSE),"")</f>
        <v/>
      </c>
      <c r="W237" s="16" t="str">
        <f>+IFERROR(VLOOKUP(A237,[1]Directorio!$B$1:$Y$1001,23,FALSE),"")</f>
        <v/>
      </c>
      <c r="X237" s="15" t="str">
        <f>+IFERROR(VLOOKUP(A237,[1]Directorio!$B$1:$Y$1001,24,FALSE),"")</f>
        <v/>
      </c>
      <c r="Y237" s="10"/>
      <c r="Z237" s="10"/>
      <c r="AA237" s="17"/>
      <c r="AB237" s="18"/>
      <c r="AC237" s="10"/>
      <c r="AD237" s="18"/>
      <c r="AE237" s="10"/>
      <c r="AF237" s="18"/>
      <c r="AG237" s="18"/>
      <c r="AH237" s="19"/>
    </row>
    <row r="238" spans="1:34" x14ac:dyDescent="0.25">
      <c r="A238" s="11"/>
      <c r="B238" s="12" t="str">
        <f>+IFERROR(VLOOKUP(A238,[1]Directorio!$B$1:$Y$1001,2,FALSE),"")</f>
        <v/>
      </c>
      <c r="C238" s="13" t="str">
        <f>+IFERROR(VLOOKUP(A238,[1]Directorio!$B$1:$Y$1001,3,FALSE),"")</f>
        <v/>
      </c>
      <c r="D238" s="12" t="str">
        <f>+IFERROR(VLOOKUP(A238,[1]Directorio!$B$1:$Y$1001,4,FALSE),"")</f>
        <v/>
      </c>
      <c r="E238" s="12" t="str">
        <f>+IFERROR(VLOOKUP(A238,[1]Directorio!$B$1:$Y$1001,5,FALSE),"")</f>
        <v/>
      </c>
      <c r="F238" s="12" t="str">
        <f>+IFERROR(VLOOKUP(A238,[1]Directorio!$B$1:$Y$1001,6,FALSE),"")</f>
        <v/>
      </c>
      <c r="G238" s="12" t="str">
        <f>+IFERROR(VLOOKUP(A238,[1]Directorio!$B$1:$Y$1001,7,FALSE),"")</f>
        <v/>
      </c>
      <c r="H238" s="12" t="str">
        <f>+IFERROR(VLOOKUP(A238,[1]Directorio!$B$1:$Y$1001,8,FALSE),"")</f>
        <v/>
      </c>
      <c r="I238" s="12" t="str">
        <f>+IFERROR(VLOOKUP(A238,[1]Directorio!$B$1:$Y$1001,9,FALSE),"")</f>
        <v/>
      </c>
      <c r="J238" s="12" t="str">
        <f>+IFERROR(VLOOKUP(A238,[1]Directorio!$B$1:$Y$1001,10,FALSE),"")</f>
        <v/>
      </c>
      <c r="K238" s="12" t="str">
        <f>+IFERROR(VLOOKUP(A238,[1]Directorio!$B$1:$Y$1001,11,FALSE),"")</f>
        <v/>
      </c>
      <c r="L238" s="14" t="str">
        <f>+IFERROR(VLOOKUP(A238,[1]Directorio!$B$1:$Y$1001,12,FALSE),"")</f>
        <v/>
      </c>
      <c r="M238" s="12" t="str">
        <f>+IFERROR(VLOOKUP(A238,[1]Directorio!$B$1:$Y$1001,13,FALSE),"")</f>
        <v/>
      </c>
      <c r="N238" s="12" t="str">
        <f>+IFERROR(VLOOKUP(A238,[1]Directorio!$B$1:$Y$1001,14,FALSE),"")</f>
        <v/>
      </c>
      <c r="O238" s="12" t="str">
        <f>+IFERROR(VLOOKUP(A238,[1]Directorio!$B$1:$Y$1001,15,FALSE),"")</f>
        <v/>
      </c>
      <c r="P238" s="12" t="str">
        <f>+IFERROR(VLOOKUP(A238,[1]Directorio!$B$1:$Y$1001,16,FALSE),"")</f>
        <v/>
      </c>
      <c r="Q238" s="12" t="str">
        <f>+IFERROR(VLOOKUP(A238,[1]Directorio!$B$1:$Y$1001,17,FALSE),"")</f>
        <v/>
      </c>
      <c r="R238" s="12" t="str">
        <f>+IFERROR(VLOOKUP(A238,[1]Directorio!$B$1:$Y$1001,18,FALSE),"")</f>
        <v/>
      </c>
      <c r="S238" s="12" t="str">
        <f>+IFERROR(VLOOKUP(A238,[1]Directorio!$B$1:$Y$1001,19,FALSE),"")</f>
        <v/>
      </c>
      <c r="T238" s="12" t="str">
        <f>+IFERROR(VLOOKUP(A238,[1]Directorio!$B$1:$Y$1001,20,FALSE),"")</f>
        <v/>
      </c>
      <c r="U238" s="15" t="str">
        <f>+IFERROR(VLOOKUP(A238,[1]Directorio!$B$1:$Y$1001,21,FALSE),"")</f>
        <v/>
      </c>
      <c r="V238" s="15" t="str">
        <f>+IFERROR(VLOOKUP(A238,[1]Directorio!$B$1:$Y$1001,22,FALSE),"")</f>
        <v/>
      </c>
      <c r="W238" s="16" t="str">
        <f>+IFERROR(VLOOKUP(A238,[1]Directorio!$B$1:$Y$1001,23,FALSE),"")</f>
        <v/>
      </c>
      <c r="X238" s="15" t="str">
        <f>+IFERROR(VLOOKUP(A238,[1]Directorio!$B$1:$Y$1001,24,FALSE),"")</f>
        <v/>
      </c>
      <c r="Y238" s="10"/>
      <c r="Z238" s="10"/>
      <c r="AA238" s="17"/>
      <c r="AB238" s="18"/>
      <c r="AC238" s="10"/>
      <c r="AD238" s="18"/>
      <c r="AE238" s="10"/>
      <c r="AF238" s="18"/>
      <c r="AG238" s="18"/>
      <c r="AH238" s="19"/>
    </row>
    <row r="239" spans="1:34" x14ac:dyDescent="0.25">
      <c r="A239" s="11"/>
      <c r="B239" s="12" t="str">
        <f>+IFERROR(VLOOKUP(A239,[1]Directorio!$B$1:$Y$1001,2,FALSE),"")</f>
        <v/>
      </c>
      <c r="C239" s="13" t="str">
        <f>+IFERROR(VLOOKUP(A239,[1]Directorio!$B$1:$Y$1001,3,FALSE),"")</f>
        <v/>
      </c>
      <c r="D239" s="12" t="str">
        <f>+IFERROR(VLOOKUP(A239,[1]Directorio!$B$1:$Y$1001,4,FALSE),"")</f>
        <v/>
      </c>
      <c r="E239" s="12" t="str">
        <f>+IFERROR(VLOOKUP(A239,[1]Directorio!$B$1:$Y$1001,5,FALSE),"")</f>
        <v/>
      </c>
      <c r="F239" s="12" t="str">
        <f>+IFERROR(VLOOKUP(A239,[1]Directorio!$B$1:$Y$1001,6,FALSE),"")</f>
        <v/>
      </c>
      <c r="G239" s="12" t="str">
        <f>+IFERROR(VLOOKUP(A239,[1]Directorio!$B$1:$Y$1001,7,FALSE),"")</f>
        <v/>
      </c>
      <c r="H239" s="12" t="str">
        <f>+IFERROR(VLOOKUP(A239,[1]Directorio!$B$1:$Y$1001,8,FALSE),"")</f>
        <v/>
      </c>
      <c r="I239" s="12" t="str">
        <f>+IFERROR(VLOOKUP(A239,[1]Directorio!$B$1:$Y$1001,9,FALSE),"")</f>
        <v/>
      </c>
      <c r="J239" s="12" t="str">
        <f>+IFERROR(VLOOKUP(A239,[1]Directorio!$B$1:$Y$1001,10,FALSE),"")</f>
        <v/>
      </c>
      <c r="K239" s="12" t="str">
        <f>+IFERROR(VLOOKUP(A239,[1]Directorio!$B$1:$Y$1001,11,FALSE),"")</f>
        <v/>
      </c>
      <c r="L239" s="14" t="str">
        <f>+IFERROR(VLOOKUP(A239,[1]Directorio!$B$1:$Y$1001,12,FALSE),"")</f>
        <v/>
      </c>
      <c r="M239" s="12" t="str">
        <f>+IFERROR(VLOOKUP(A239,[1]Directorio!$B$1:$Y$1001,13,FALSE),"")</f>
        <v/>
      </c>
      <c r="N239" s="12" t="str">
        <f>+IFERROR(VLOOKUP(A239,[1]Directorio!$B$1:$Y$1001,14,FALSE),"")</f>
        <v/>
      </c>
      <c r="O239" s="12" t="str">
        <f>+IFERROR(VLOOKUP(A239,[1]Directorio!$B$1:$Y$1001,15,FALSE),"")</f>
        <v/>
      </c>
      <c r="P239" s="12" t="str">
        <f>+IFERROR(VLOOKUP(A239,[1]Directorio!$B$1:$Y$1001,16,FALSE),"")</f>
        <v/>
      </c>
      <c r="Q239" s="12" t="str">
        <f>+IFERROR(VLOOKUP(A239,[1]Directorio!$B$1:$Y$1001,17,FALSE),"")</f>
        <v/>
      </c>
      <c r="R239" s="12" t="str">
        <f>+IFERROR(VLOOKUP(A239,[1]Directorio!$B$1:$Y$1001,18,FALSE),"")</f>
        <v/>
      </c>
      <c r="S239" s="12" t="str">
        <f>+IFERROR(VLOOKUP(A239,[1]Directorio!$B$1:$Y$1001,19,FALSE),"")</f>
        <v/>
      </c>
      <c r="T239" s="12" t="str">
        <f>+IFERROR(VLOOKUP(A239,[1]Directorio!$B$1:$Y$1001,20,FALSE),"")</f>
        <v/>
      </c>
      <c r="U239" s="15" t="str">
        <f>+IFERROR(VLOOKUP(A239,[1]Directorio!$B$1:$Y$1001,21,FALSE),"")</f>
        <v/>
      </c>
      <c r="V239" s="15" t="str">
        <f>+IFERROR(VLOOKUP(A239,[1]Directorio!$B$1:$Y$1001,22,FALSE),"")</f>
        <v/>
      </c>
      <c r="W239" s="16" t="str">
        <f>+IFERROR(VLOOKUP(A239,[1]Directorio!$B$1:$Y$1001,23,FALSE),"")</f>
        <v/>
      </c>
      <c r="X239" s="15" t="str">
        <f>+IFERROR(VLOOKUP(A239,[1]Directorio!$B$1:$Y$1001,24,FALSE),"")</f>
        <v/>
      </c>
      <c r="Y239" s="10"/>
      <c r="Z239" s="10"/>
      <c r="AA239" s="17"/>
      <c r="AB239" s="18"/>
      <c r="AC239" s="10"/>
      <c r="AD239" s="18"/>
      <c r="AE239" s="10"/>
      <c r="AF239" s="18"/>
      <c r="AG239" s="18"/>
      <c r="AH239" s="19"/>
    </row>
    <row r="240" spans="1:34" x14ac:dyDescent="0.25">
      <c r="A240" s="11"/>
      <c r="B240" s="12" t="str">
        <f>+IFERROR(VLOOKUP(A240,[1]Directorio!$B$1:$Y$1001,2,FALSE),"")</f>
        <v/>
      </c>
      <c r="C240" s="13" t="str">
        <f>+IFERROR(VLOOKUP(A240,[1]Directorio!$B$1:$Y$1001,3,FALSE),"")</f>
        <v/>
      </c>
      <c r="D240" s="12" t="str">
        <f>+IFERROR(VLOOKUP(A240,[1]Directorio!$B$1:$Y$1001,4,FALSE),"")</f>
        <v/>
      </c>
      <c r="E240" s="12" t="str">
        <f>+IFERROR(VLOOKUP(A240,[1]Directorio!$B$1:$Y$1001,5,FALSE),"")</f>
        <v/>
      </c>
      <c r="F240" s="12" t="str">
        <f>+IFERROR(VLOOKUP(A240,[1]Directorio!$B$1:$Y$1001,6,FALSE),"")</f>
        <v/>
      </c>
      <c r="G240" s="12" t="str">
        <f>+IFERROR(VLOOKUP(A240,[1]Directorio!$B$1:$Y$1001,7,FALSE),"")</f>
        <v/>
      </c>
      <c r="H240" s="12" t="str">
        <f>+IFERROR(VLOOKUP(A240,[1]Directorio!$B$1:$Y$1001,8,FALSE),"")</f>
        <v/>
      </c>
      <c r="I240" s="12" t="str">
        <f>+IFERROR(VLOOKUP(A240,[1]Directorio!$B$1:$Y$1001,9,FALSE),"")</f>
        <v/>
      </c>
      <c r="J240" s="12" t="str">
        <f>+IFERROR(VLOOKUP(A240,[1]Directorio!$B$1:$Y$1001,10,FALSE),"")</f>
        <v/>
      </c>
      <c r="K240" s="12" t="str">
        <f>+IFERROR(VLOOKUP(A240,[1]Directorio!$B$1:$Y$1001,11,FALSE),"")</f>
        <v/>
      </c>
      <c r="L240" s="14" t="str">
        <f>+IFERROR(VLOOKUP(A240,[1]Directorio!$B$1:$Y$1001,12,FALSE),"")</f>
        <v/>
      </c>
      <c r="M240" s="12" t="str">
        <f>+IFERROR(VLOOKUP(A240,[1]Directorio!$B$1:$Y$1001,13,FALSE),"")</f>
        <v/>
      </c>
      <c r="N240" s="12" t="str">
        <f>+IFERROR(VLOOKUP(A240,[1]Directorio!$B$1:$Y$1001,14,FALSE),"")</f>
        <v/>
      </c>
      <c r="O240" s="12" t="str">
        <f>+IFERROR(VLOOKUP(A240,[1]Directorio!$B$1:$Y$1001,15,FALSE),"")</f>
        <v/>
      </c>
      <c r="P240" s="12" t="str">
        <f>+IFERROR(VLOOKUP(A240,[1]Directorio!$B$1:$Y$1001,16,FALSE),"")</f>
        <v/>
      </c>
      <c r="Q240" s="12" t="str">
        <f>+IFERROR(VLOOKUP(A240,[1]Directorio!$B$1:$Y$1001,17,FALSE),"")</f>
        <v/>
      </c>
      <c r="R240" s="12" t="str">
        <f>+IFERROR(VLOOKUP(A240,[1]Directorio!$B$1:$Y$1001,18,FALSE),"")</f>
        <v/>
      </c>
      <c r="S240" s="12" t="str">
        <f>+IFERROR(VLOOKUP(A240,[1]Directorio!$B$1:$Y$1001,19,FALSE),"")</f>
        <v/>
      </c>
      <c r="T240" s="12" t="str">
        <f>+IFERROR(VLOOKUP(A240,[1]Directorio!$B$1:$Y$1001,20,FALSE),"")</f>
        <v/>
      </c>
      <c r="U240" s="15" t="str">
        <f>+IFERROR(VLOOKUP(A240,[1]Directorio!$B$1:$Y$1001,21,FALSE),"")</f>
        <v/>
      </c>
      <c r="V240" s="15" t="str">
        <f>+IFERROR(VLOOKUP(A240,[1]Directorio!$B$1:$Y$1001,22,FALSE),"")</f>
        <v/>
      </c>
      <c r="W240" s="16" t="str">
        <f>+IFERROR(VLOOKUP(A240,[1]Directorio!$B$1:$Y$1001,23,FALSE),"")</f>
        <v/>
      </c>
      <c r="X240" s="15" t="str">
        <f>+IFERROR(VLOOKUP(A240,[1]Directorio!$B$1:$Y$1001,24,FALSE),"")</f>
        <v/>
      </c>
      <c r="Y240" s="10"/>
      <c r="Z240" s="10"/>
      <c r="AA240" s="17"/>
      <c r="AB240" s="18"/>
      <c r="AC240" s="10"/>
      <c r="AD240" s="18"/>
      <c r="AE240" s="10"/>
      <c r="AF240" s="18"/>
      <c r="AG240" s="18"/>
      <c r="AH240" s="19"/>
    </row>
    <row r="241" spans="1:34" x14ac:dyDescent="0.25">
      <c r="A241" s="11"/>
      <c r="B241" s="12" t="str">
        <f>+IFERROR(VLOOKUP(A241,[1]Directorio!$B$1:$Y$1001,2,FALSE),"")</f>
        <v/>
      </c>
      <c r="C241" s="13" t="str">
        <f>+IFERROR(VLOOKUP(A241,[1]Directorio!$B$1:$Y$1001,3,FALSE),"")</f>
        <v/>
      </c>
      <c r="D241" s="12" t="str">
        <f>+IFERROR(VLOOKUP(A241,[1]Directorio!$B$1:$Y$1001,4,FALSE),"")</f>
        <v/>
      </c>
      <c r="E241" s="12" t="str">
        <f>+IFERROR(VLOOKUP(A241,[1]Directorio!$B$1:$Y$1001,5,FALSE),"")</f>
        <v/>
      </c>
      <c r="F241" s="12" t="str">
        <f>+IFERROR(VLOOKUP(A241,[1]Directorio!$B$1:$Y$1001,6,FALSE),"")</f>
        <v/>
      </c>
      <c r="G241" s="12" t="str">
        <f>+IFERROR(VLOOKUP(A241,[1]Directorio!$B$1:$Y$1001,7,FALSE),"")</f>
        <v/>
      </c>
      <c r="H241" s="12" t="str">
        <f>+IFERROR(VLOOKUP(A241,[1]Directorio!$B$1:$Y$1001,8,FALSE),"")</f>
        <v/>
      </c>
      <c r="I241" s="12" t="str">
        <f>+IFERROR(VLOOKUP(A241,[1]Directorio!$B$1:$Y$1001,9,FALSE),"")</f>
        <v/>
      </c>
      <c r="J241" s="12" t="str">
        <f>+IFERROR(VLOOKUP(A241,[1]Directorio!$B$1:$Y$1001,10,FALSE),"")</f>
        <v/>
      </c>
      <c r="K241" s="12" t="str">
        <f>+IFERROR(VLOOKUP(A241,[1]Directorio!$B$1:$Y$1001,11,FALSE),"")</f>
        <v/>
      </c>
      <c r="L241" s="14" t="str">
        <f>+IFERROR(VLOOKUP(A241,[1]Directorio!$B$1:$Y$1001,12,FALSE),"")</f>
        <v/>
      </c>
      <c r="M241" s="12" t="str">
        <f>+IFERROR(VLOOKUP(A241,[1]Directorio!$B$1:$Y$1001,13,FALSE),"")</f>
        <v/>
      </c>
      <c r="N241" s="12" t="str">
        <f>+IFERROR(VLOOKUP(A241,[1]Directorio!$B$1:$Y$1001,14,FALSE),"")</f>
        <v/>
      </c>
      <c r="O241" s="12" t="str">
        <f>+IFERROR(VLOOKUP(A241,[1]Directorio!$B$1:$Y$1001,15,FALSE),"")</f>
        <v/>
      </c>
      <c r="P241" s="12" t="str">
        <f>+IFERROR(VLOOKUP(A241,[1]Directorio!$B$1:$Y$1001,16,FALSE),"")</f>
        <v/>
      </c>
      <c r="Q241" s="12" t="str">
        <f>+IFERROR(VLOOKUP(A241,[1]Directorio!$B$1:$Y$1001,17,FALSE),"")</f>
        <v/>
      </c>
      <c r="R241" s="12" t="str">
        <f>+IFERROR(VLOOKUP(A241,[1]Directorio!$B$1:$Y$1001,18,FALSE),"")</f>
        <v/>
      </c>
      <c r="S241" s="12" t="str">
        <f>+IFERROR(VLOOKUP(A241,[1]Directorio!$B$1:$Y$1001,19,FALSE),"")</f>
        <v/>
      </c>
      <c r="T241" s="12" t="str">
        <f>+IFERROR(VLOOKUP(A241,[1]Directorio!$B$1:$Y$1001,20,FALSE),"")</f>
        <v/>
      </c>
      <c r="U241" s="15" t="str">
        <f>+IFERROR(VLOOKUP(A241,[1]Directorio!$B$1:$Y$1001,21,FALSE),"")</f>
        <v/>
      </c>
      <c r="V241" s="15" t="str">
        <f>+IFERROR(VLOOKUP(A241,[1]Directorio!$B$1:$Y$1001,22,FALSE),"")</f>
        <v/>
      </c>
      <c r="W241" s="16" t="str">
        <f>+IFERROR(VLOOKUP(A241,[1]Directorio!$B$1:$Y$1001,23,FALSE),"")</f>
        <v/>
      </c>
      <c r="X241" s="15" t="str">
        <f>+IFERROR(VLOOKUP(A241,[1]Directorio!$B$1:$Y$1001,24,FALSE),"")</f>
        <v/>
      </c>
      <c r="Y241" s="10"/>
      <c r="Z241" s="10"/>
      <c r="AA241" s="17"/>
      <c r="AB241" s="18"/>
      <c r="AC241" s="10"/>
      <c r="AD241" s="18"/>
      <c r="AE241" s="10"/>
      <c r="AF241" s="18"/>
      <c r="AG241" s="18"/>
      <c r="AH241" s="19"/>
    </row>
    <row r="242" spans="1:34" x14ac:dyDescent="0.25">
      <c r="A242" s="11"/>
      <c r="B242" s="12" t="str">
        <f>+IFERROR(VLOOKUP(A242,[1]Directorio!$B$1:$Y$1001,2,FALSE),"")</f>
        <v/>
      </c>
      <c r="C242" s="13" t="str">
        <f>+IFERROR(VLOOKUP(A242,[1]Directorio!$B$1:$Y$1001,3,FALSE),"")</f>
        <v/>
      </c>
      <c r="D242" s="12" t="str">
        <f>+IFERROR(VLOOKUP(A242,[1]Directorio!$B$1:$Y$1001,4,FALSE),"")</f>
        <v/>
      </c>
      <c r="E242" s="12" t="str">
        <f>+IFERROR(VLOOKUP(A242,[1]Directorio!$B$1:$Y$1001,5,FALSE),"")</f>
        <v/>
      </c>
      <c r="F242" s="12" t="str">
        <f>+IFERROR(VLOOKUP(A242,[1]Directorio!$B$1:$Y$1001,6,FALSE),"")</f>
        <v/>
      </c>
      <c r="G242" s="12" t="str">
        <f>+IFERROR(VLOOKUP(A242,[1]Directorio!$B$1:$Y$1001,7,FALSE),"")</f>
        <v/>
      </c>
      <c r="H242" s="12" t="str">
        <f>+IFERROR(VLOOKUP(A242,[1]Directorio!$B$1:$Y$1001,8,FALSE),"")</f>
        <v/>
      </c>
      <c r="I242" s="12" t="str">
        <f>+IFERROR(VLOOKUP(A242,[1]Directorio!$B$1:$Y$1001,9,FALSE),"")</f>
        <v/>
      </c>
      <c r="J242" s="12" t="str">
        <f>+IFERROR(VLOOKUP(A242,[1]Directorio!$B$1:$Y$1001,10,FALSE),"")</f>
        <v/>
      </c>
      <c r="K242" s="12" t="str">
        <f>+IFERROR(VLOOKUP(A242,[1]Directorio!$B$1:$Y$1001,11,FALSE),"")</f>
        <v/>
      </c>
      <c r="L242" s="14" t="str">
        <f>+IFERROR(VLOOKUP(A242,[1]Directorio!$B$1:$Y$1001,12,FALSE),"")</f>
        <v/>
      </c>
      <c r="M242" s="12" t="str">
        <f>+IFERROR(VLOOKUP(A242,[1]Directorio!$B$1:$Y$1001,13,FALSE),"")</f>
        <v/>
      </c>
      <c r="N242" s="12" t="str">
        <f>+IFERROR(VLOOKUP(A242,[1]Directorio!$B$1:$Y$1001,14,FALSE),"")</f>
        <v/>
      </c>
      <c r="O242" s="12" t="str">
        <f>+IFERROR(VLOOKUP(A242,[1]Directorio!$B$1:$Y$1001,15,FALSE),"")</f>
        <v/>
      </c>
      <c r="P242" s="12" t="str">
        <f>+IFERROR(VLOOKUP(A242,[1]Directorio!$B$1:$Y$1001,16,FALSE),"")</f>
        <v/>
      </c>
      <c r="Q242" s="12" t="str">
        <f>+IFERROR(VLOOKUP(A242,[1]Directorio!$B$1:$Y$1001,17,FALSE),"")</f>
        <v/>
      </c>
      <c r="R242" s="12" t="str">
        <f>+IFERROR(VLOOKUP(A242,[1]Directorio!$B$1:$Y$1001,18,FALSE),"")</f>
        <v/>
      </c>
      <c r="S242" s="12" t="str">
        <f>+IFERROR(VLOOKUP(A242,[1]Directorio!$B$1:$Y$1001,19,FALSE),"")</f>
        <v/>
      </c>
      <c r="T242" s="12" t="str">
        <f>+IFERROR(VLOOKUP(A242,[1]Directorio!$B$1:$Y$1001,20,FALSE),"")</f>
        <v/>
      </c>
      <c r="U242" s="15" t="str">
        <f>+IFERROR(VLOOKUP(A242,[1]Directorio!$B$1:$Y$1001,21,FALSE),"")</f>
        <v/>
      </c>
      <c r="V242" s="15" t="str">
        <f>+IFERROR(VLOOKUP(A242,[1]Directorio!$B$1:$Y$1001,22,FALSE),"")</f>
        <v/>
      </c>
      <c r="W242" s="16" t="str">
        <f>+IFERROR(VLOOKUP(A242,[1]Directorio!$B$1:$Y$1001,23,FALSE),"")</f>
        <v/>
      </c>
      <c r="X242" s="15" t="str">
        <f>+IFERROR(VLOOKUP(A242,[1]Directorio!$B$1:$Y$1001,24,FALSE),"")</f>
        <v/>
      </c>
      <c r="Y242" s="10"/>
      <c r="Z242" s="10"/>
      <c r="AA242" s="17"/>
      <c r="AB242" s="18"/>
      <c r="AC242" s="10"/>
      <c r="AD242" s="18"/>
      <c r="AE242" s="10"/>
      <c r="AF242" s="18"/>
      <c r="AG242" s="18"/>
      <c r="AH242" s="19"/>
    </row>
    <row r="243" spans="1:34" x14ac:dyDescent="0.25">
      <c r="A243" s="11"/>
      <c r="B243" s="12" t="str">
        <f>+IFERROR(VLOOKUP(A243,[1]Directorio!$B$1:$Y$1001,2,FALSE),"")</f>
        <v/>
      </c>
      <c r="C243" s="13" t="str">
        <f>+IFERROR(VLOOKUP(A243,[1]Directorio!$B$1:$Y$1001,3,FALSE),"")</f>
        <v/>
      </c>
      <c r="D243" s="12" t="str">
        <f>+IFERROR(VLOOKUP(A243,[1]Directorio!$B$1:$Y$1001,4,FALSE),"")</f>
        <v/>
      </c>
      <c r="E243" s="12" t="str">
        <f>+IFERROR(VLOOKUP(A243,[1]Directorio!$B$1:$Y$1001,5,FALSE),"")</f>
        <v/>
      </c>
      <c r="F243" s="12" t="str">
        <f>+IFERROR(VLOOKUP(A243,[1]Directorio!$B$1:$Y$1001,6,FALSE),"")</f>
        <v/>
      </c>
      <c r="G243" s="12" t="str">
        <f>+IFERROR(VLOOKUP(A243,[1]Directorio!$B$1:$Y$1001,7,FALSE),"")</f>
        <v/>
      </c>
      <c r="H243" s="12" t="str">
        <f>+IFERROR(VLOOKUP(A243,[1]Directorio!$B$1:$Y$1001,8,FALSE),"")</f>
        <v/>
      </c>
      <c r="I243" s="12" t="str">
        <f>+IFERROR(VLOOKUP(A243,[1]Directorio!$B$1:$Y$1001,9,FALSE),"")</f>
        <v/>
      </c>
      <c r="J243" s="12" t="str">
        <f>+IFERROR(VLOOKUP(A243,[1]Directorio!$B$1:$Y$1001,10,FALSE),"")</f>
        <v/>
      </c>
      <c r="K243" s="12" t="str">
        <f>+IFERROR(VLOOKUP(A243,[1]Directorio!$B$1:$Y$1001,11,FALSE),"")</f>
        <v/>
      </c>
      <c r="L243" s="14" t="str">
        <f>+IFERROR(VLOOKUP(A243,[1]Directorio!$B$1:$Y$1001,12,FALSE),"")</f>
        <v/>
      </c>
      <c r="M243" s="12" t="str">
        <f>+IFERROR(VLOOKUP(A243,[1]Directorio!$B$1:$Y$1001,13,FALSE),"")</f>
        <v/>
      </c>
      <c r="N243" s="12" t="str">
        <f>+IFERROR(VLOOKUP(A243,[1]Directorio!$B$1:$Y$1001,14,FALSE),"")</f>
        <v/>
      </c>
      <c r="O243" s="12" t="str">
        <f>+IFERROR(VLOOKUP(A243,[1]Directorio!$B$1:$Y$1001,15,FALSE),"")</f>
        <v/>
      </c>
      <c r="P243" s="12" t="str">
        <f>+IFERROR(VLOOKUP(A243,[1]Directorio!$B$1:$Y$1001,16,FALSE),"")</f>
        <v/>
      </c>
      <c r="Q243" s="12" t="str">
        <f>+IFERROR(VLOOKUP(A243,[1]Directorio!$B$1:$Y$1001,17,FALSE),"")</f>
        <v/>
      </c>
      <c r="R243" s="12" t="str">
        <f>+IFERROR(VLOOKUP(A243,[1]Directorio!$B$1:$Y$1001,18,FALSE),"")</f>
        <v/>
      </c>
      <c r="S243" s="12" t="str">
        <f>+IFERROR(VLOOKUP(A243,[1]Directorio!$B$1:$Y$1001,19,FALSE),"")</f>
        <v/>
      </c>
      <c r="T243" s="12" t="str">
        <f>+IFERROR(VLOOKUP(A243,[1]Directorio!$B$1:$Y$1001,20,FALSE),"")</f>
        <v/>
      </c>
      <c r="U243" s="15" t="str">
        <f>+IFERROR(VLOOKUP(A243,[1]Directorio!$B$1:$Y$1001,21,FALSE),"")</f>
        <v/>
      </c>
      <c r="V243" s="15" t="str">
        <f>+IFERROR(VLOOKUP(A243,[1]Directorio!$B$1:$Y$1001,22,FALSE),"")</f>
        <v/>
      </c>
      <c r="W243" s="16" t="str">
        <f>+IFERROR(VLOOKUP(A243,[1]Directorio!$B$1:$Y$1001,23,FALSE),"")</f>
        <v/>
      </c>
      <c r="X243" s="15" t="str">
        <f>+IFERROR(VLOOKUP(A243,[1]Directorio!$B$1:$Y$1001,24,FALSE),"")</f>
        <v/>
      </c>
      <c r="Y243" s="10"/>
      <c r="Z243" s="10"/>
      <c r="AA243" s="17"/>
      <c r="AB243" s="18"/>
      <c r="AC243" s="10"/>
      <c r="AD243" s="18"/>
      <c r="AE243" s="10"/>
      <c r="AF243" s="18"/>
      <c r="AG243" s="18"/>
      <c r="AH243" s="19"/>
    </row>
    <row r="244" spans="1:34" x14ac:dyDescent="0.25">
      <c r="A244" s="11"/>
      <c r="B244" s="12" t="str">
        <f>+IFERROR(VLOOKUP(A244,[1]Directorio!$B$1:$Y$1001,2,FALSE),"")</f>
        <v/>
      </c>
      <c r="C244" s="13" t="str">
        <f>+IFERROR(VLOOKUP(A244,[1]Directorio!$B$1:$Y$1001,3,FALSE),"")</f>
        <v/>
      </c>
      <c r="D244" s="12" t="str">
        <f>+IFERROR(VLOOKUP(A244,[1]Directorio!$B$1:$Y$1001,4,FALSE),"")</f>
        <v/>
      </c>
      <c r="E244" s="12" t="str">
        <f>+IFERROR(VLOOKUP(A244,[1]Directorio!$B$1:$Y$1001,5,FALSE),"")</f>
        <v/>
      </c>
      <c r="F244" s="12" t="str">
        <f>+IFERROR(VLOOKUP(A244,[1]Directorio!$B$1:$Y$1001,6,FALSE),"")</f>
        <v/>
      </c>
      <c r="G244" s="12" t="str">
        <f>+IFERROR(VLOOKUP(A244,[1]Directorio!$B$1:$Y$1001,7,FALSE),"")</f>
        <v/>
      </c>
      <c r="H244" s="12" t="str">
        <f>+IFERROR(VLOOKUP(A244,[1]Directorio!$B$1:$Y$1001,8,FALSE),"")</f>
        <v/>
      </c>
      <c r="I244" s="12" t="str">
        <f>+IFERROR(VLOOKUP(A244,[1]Directorio!$B$1:$Y$1001,9,FALSE),"")</f>
        <v/>
      </c>
      <c r="J244" s="12" t="str">
        <f>+IFERROR(VLOOKUP(A244,[1]Directorio!$B$1:$Y$1001,10,FALSE),"")</f>
        <v/>
      </c>
      <c r="K244" s="12" t="str">
        <f>+IFERROR(VLOOKUP(A244,[1]Directorio!$B$1:$Y$1001,11,FALSE),"")</f>
        <v/>
      </c>
      <c r="L244" s="14" t="str">
        <f>+IFERROR(VLOOKUP(A244,[1]Directorio!$B$1:$Y$1001,12,FALSE),"")</f>
        <v/>
      </c>
      <c r="M244" s="12" t="str">
        <f>+IFERROR(VLOOKUP(A244,[1]Directorio!$B$1:$Y$1001,13,FALSE),"")</f>
        <v/>
      </c>
      <c r="N244" s="12" t="str">
        <f>+IFERROR(VLOOKUP(A244,[1]Directorio!$B$1:$Y$1001,14,FALSE),"")</f>
        <v/>
      </c>
      <c r="O244" s="12" t="str">
        <f>+IFERROR(VLOOKUP(A244,[1]Directorio!$B$1:$Y$1001,15,FALSE),"")</f>
        <v/>
      </c>
      <c r="P244" s="12" t="str">
        <f>+IFERROR(VLOOKUP(A244,[1]Directorio!$B$1:$Y$1001,16,FALSE),"")</f>
        <v/>
      </c>
      <c r="Q244" s="12" t="str">
        <f>+IFERROR(VLOOKUP(A244,[1]Directorio!$B$1:$Y$1001,17,FALSE),"")</f>
        <v/>
      </c>
      <c r="R244" s="12" t="str">
        <f>+IFERROR(VLOOKUP(A244,[1]Directorio!$B$1:$Y$1001,18,FALSE),"")</f>
        <v/>
      </c>
      <c r="S244" s="12" t="str">
        <f>+IFERROR(VLOOKUP(A244,[1]Directorio!$B$1:$Y$1001,19,FALSE),"")</f>
        <v/>
      </c>
      <c r="T244" s="12" t="str">
        <f>+IFERROR(VLOOKUP(A244,[1]Directorio!$B$1:$Y$1001,20,FALSE),"")</f>
        <v/>
      </c>
      <c r="U244" s="15" t="str">
        <f>+IFERROR(VLOOKUP(A244,[1]Directorio!$B$1:$Y$1001,21,FALSE),"")</f>
        <v/>
      </c>
      <c r="V244" s="15" t="str">
        <f>+IFERROR(VLOOKUP(A244,[1]Directorio!$B$1:$Y$1001,22,FALSE),"")</f>
        <v/>
      </c>
      <c r="W244" s="16" t="str">
        <f>+IFERROR(VLOOKUP(A244,[1]Directorio!$B$1:$Y$1001,23,FALSE),"")</f>
        <v/>
      </c>
      <c r="X244" s="15" t="str">
        <f>+IFERROR(VLOOKUP(A244,[1]Directorio!$B$1:$Y$1001,24,FALSE),"")</f>
        <v/>
      </c>
      <c r="Y244" s="10"/>
      <c r="Z244" s="10"/>
      <c r="AA244" s="17"/>
      <c r="AB244" s="18"/>
      <c r="AC244" s="10"/>
      <c r="AD244" s="18"/>
      <c r="AE244" s="10"/>
      <c r="AF244" s="18"/>
      <c r="AG244" s="18"/>
      <c r="AH244" s="19"/>
    </row>
    <row r="245" spans="1:34" x14ac:dyDescent="0.25">
      <c r="A245" s="11"/>
      <c r="B245" s="12" t="str">
        <f>+IFERROR(VLOOKUP(A245,[1]Directorio!$B$1:$Y$1001,2,FALSE),"")</f>
        <v/>
      </c>
      <c r="C245" s="13" t="str">
        <f>+IFERROR(VLOOKUP(A245,[1]Directorio!$B$1:$Y$1001,3,FALSE),"")</f>
        <v/>
      </c>
      <c r="D245" s="12" t="str">
        <f>+IFERROR(VLOOKUP(A245,[1]Directorio!$B$1:$Y$1001,4,FALSE),"")</f>
        <v/>
      </c>
      <c r="E245" s="12" t="str">
        <f>+IFERROR(VLOOKUP(A245,[1]Directorio!$B$1:$Y$1001,5,FALSE),"")</f>
        <v/>
      </c>
      <c r="F245" s="12" t="str">
        <f>+IFERROR(VLOOKUP(A245,[1]Directorio!$B$1:$Y$1001,6,FALSE),"")</f>
        <v/>
      </c>
      <c r="G245" s="12" t="str">
        <f>+IFERROR(VLOOKUP(A245,[1]Directorio!$B$1:$Y$1001,7,FALSE),"")</f>
        <v/>
      </c>
      <c r="H245" s="12" t="str">
        <f>+IFERROR(VLOOKUP(A245,[1]Directorio!$B$1:$Y$1001,8,FALSE),"")</f>
        <v/>
      </c>
      <c r="I245" s="12" t="str">
        <f>+IFERROR(VLOOKUP(A245,[1]Directorio!$B$1:$Y$1001,9,FALSE),"")</f>
        <v/>
      </c>
      <c r="J245" s="12" t="str">
        <f>+IFERROR(VLOOKUP(A245,[1]Directorio!$B$1:$Y$1001,10,FALSE),"")</f>
        <v/>
      </c>
      <c r="K245" s="12" t="str">
        <f>+IFERROR(VLOOKUP(A245,[1]Directorio!$B$1:$Y$1001,11,FALSE),"")</f>
        <v/>
      </c>
      <c r="L245" s="14" t="str">
        <f>+IFERROR(VLOOKUP(A245,[1]Directorio!$B$1:$Y$1001,12,FALSE),"")</f>
        <v/>
      </c>
      <c r="M245" s="12" t="str">
        <f>+IFERROR(VLOOKUP(A245,[1]Directorio!$B$1:$Y$1001,13,FALSE),"")</f>
        <v/>
      </c>
      <c r="N245" s="12" t="str">
        <f>+IFERROR(VLOOKUP(A245,[1]Directorio!$B$1:$Y$1001,14,FALSE),"")</f>
        <v/>
      </c>
      <c r="O245" s="12" t="str">
        <f>+IFERROR(VLOOKUP(A245,[1]Directorio!$B$1:$Y$1001,15,FALSE),"")</f>
        <v/>
      </c>
      <c r="P245" s="12" t="str">
        <f>+IFERROR(VLOOKUP(A245,[1]Directorio!$B$1:$Y$1001,16,FALSE),"")</f>
        <v/>
      </c>
      <c r="Q245" s="12" t="str">
        <f>+IFERROR(VLOOKUP(A245,[1]Directorio!$B$1:$Y$1001,17,FALSE),"")</f>
        <v/>
      </c>
      <c r="R245" s="12" t="str">
        <f>+IFERROR(VLOOKUP(A245,[1]Directorio!$B$1:$Y$1001,18,FALSE),"")</f>
        <v/>
      </c>
      <c r="S245" s="12" t="str">
        <f>+IFERROR(VLOOKUP(A245,[1]Directorio!$B$1:$Y$1001,19,FALSE),"")</f>
        <v/>
      </c>
      <c r="T245" s="12" t="str">
        <f>+IFERROR(VLOOKUP(A245,[1]Directorio!$B$1:$Y$1001,20,FALSE),"")</f>
        <v/>
      </c>
      <c r="U245" s="15" t="str">
        <f>+IFERROR(VLOOKUP(A245,[1]Directorio!$B$1:$Y$1001,21,FALSE),"")</f>
        <v/>
      </c>
      <c r="V245" s="15" t="str">
        <f>+IFERROR(VLOOKUP(A245,[1]Directorio!$B$1:$Y$1001,22,FALSE),"")</f>
        <v/>
      </c>
      <c r="W245" s="16" t="str">
        <f>+IFERROR(VLOOKUP(A245,[1]Directorio!$B$1:$Y$1001,23,FALSE),"")</f>
        <v/>
      </c>
      <c r="X245" s="15" t="str">
        <f>+IFERROR(VLOOKUP(A245,[1]Directorio!$B$1:$Y$1001,24,FALSE),"")</f>
        <v/>
      </c>
      <c r="Y245" s="10"/>
      <c r="Z245" s="10"/>
      <c r="AA245" s="17"/>
      <c r="AB245" s="18"/>
      <c r="AC245" s="10"/>
      <c r="AD245" s="18"/>
      <c r="AE245" s="10"/>
      <c r="AF245" s="18"/>
      <c r="AG245" s="18"/>
      <c r="AH245" s="19"/>
    </row>
    <row r="246" spans="1:34" x14ac:dyDescent="0.25">
      <c r="A246" s="11"/>
      <c r="B246" s="12" t="str">
        <f>+IFERROR(VLOOKUP(A246,[1]Directorio!$B$1:$Y$1001,2,FALSE),"")</f>
        <v/>
      </c>
      <c r="C246" s="13" t="str">
        <f>+IFERROR(VLOOKUP(A246,[1]Directorio!$B$1:$Y$1001,3,FALSE),"")</f>
        <v/>
      </c>
      <c r="D246" s="12" t="str">
        <f>+IFERROR(VLOOKUP(A246,[1]Directorio!$B$1:$Y$1001,4,FALSE),"")</f>
        <v/>
      </c>
      <c r="E246" s="12" t="str">
        <f>+IFERROR(VLOOKUP(A246,[1]Directorio!$B$1:$Y$1001,5,FALSE),"")</f>
        <v/>
      </c>
      <c r="F246" s="12" t="str">
        <f>+IFERROR(VLOOKUP(A246,[1]Directorio!$B$1:$Y$1001,6,FALSE),"")</f>
        <v/>
      </c>
      <c r="G246" s="12" t="str">
        <f>+IFERROR(VLOOKUP(A246,[1]Directorio!$B$1:$Y$1001,7,FALSE),"")</f>
        <v/>
      </c>
      <c r="H246" s="12" t="str">
        <f>+IFERROR(VLOOKUP(A246,[1]Directorio!$B$1:$Y$1001,8,FALSE),"")</f>
        <v/>
      </c>
      <c r="I246" s="12" t="str">
        <f>+IFERROR(VLOOKUP(A246,[1]Directorio!$B$1:$Y$1001,9,FALSE),"")</f>
        <v/>
      </c>
      <c r="J246" s="12" t="str">
        <f>+IFERROR(VLOOKUP(A246,[1]Directorio!$B$1:$Y$1001,10,FALSE),"")</f>
        <v/>
      </c>
      <c r="K246" s="12" t="str">
        <f>+IFERROR(VLOOKUP(A246,[1]Directorio!$B$1:$Y$1001,11,FALSE),"")</f>
        <v/>
      </c>
      <c r="L246" s="14" t="str">
        <f>+IFERROR(VLOOKUP(A246,[1]Directorio!$B$1:$Y$1001,12,FALSE),"")</f>
        <v/>
      </c>
      <c r="M246" s="12" t="str">
        <f>+IFERROR(VLOOKUP(A246,[1]Directorio!$B$1:$Y$1001,13,FALSE),"")</f>
        <v/>
      </c>
      <c r="N246" s="12" t="str">
        <f>+IFERROR(VLOOKUP(A246,[1]Directorio!$B$1:$Y$1001,14,FALSE),"")</f>
        <v/>
      </c>
      <c r="O246" s="12" t="str">
        <f>+IFERROR(VLOOKUP(A246,[1]Directorio!$B$1:$Y$1001,15,FALSE),"")</f>
        <v/>
      </c>
      <c r="P246" s="12" t="str">
        <f>+IFERROR(VLOOKUP(A246,[1]Directorio!$B$1:$Y$1001,16,FALSE),"")</f>
        <v/>
      </c>
      <c r="Q246" s="12" t="str">
        <f>+IFERROR(VLOOKUP(A246,[1]Directorio!$B$1:$Y$1001,17,FALSE),"")</f>
        <v/>
      </c>
      <c r="R246" s="12" t="str">
        <f>+IFERROR(VLOOKUP(A246,[1]Directorio!$B$1:$Y$1001,18,FALSE),"")</f>
        <v/>
      </c>
      <c r="S246" s="12" t="str">
        <f>+IFERROR(VLOOKUP(A246,[1]Directorio!$B$1:$Y$1001,19,FALSE),"")</f>
        <v/>
      </c>
      <c r="T246" s="12" t="str">
        <f>+IFERROR(VLOOKUP(A246,[1]Directorio!$B$1:$Y$1001,20,FALSE),"")</f>
        <v/>
      </c>
      <c r="U246" s="15" t="str">
        <f>+IFERROR(VLOOKUP(A246,[1]Directorio!$B$1:$Y$1001,21,FALSE),"")</f>
        <v/>
      </c>
      <c r="V246" s="15" t="str">
        <f>+IFERROR(VLOOKUP(A246,[1]Directorio!$B$1:$Y$1001,22,FALSE),"")</f>
        <v/>
      </c>
      <c r="W246" s="16" t="str">
        <f>+IFERROR(VLOOKUP(A246,[1]Directorio!$B$1:$Y$1001,23,FALSE),"")</f>
        <v/>
      </c>
      <c r="X246" s="15" t="str">
        <f>+IFERROR(VLOOKUP(A246,[1]Directorio!$B$1:$Y$1001,24,FALSE),"")</f>
        <v/>
      </c>
      <c r="Y246" s="10"/>
      <c r="Z246" s="10"/>
      <c r="AA246" s="17"/>
      <c r="AB246" s="18"/>
      <c r="AC246" s="10"/>
      <c r="AD246" s="18"/>
      <c r="AE246" s="10"/>
      <c r="AF246" s="18"/>
      <c r="AG246" s="18"/>
      <c r="AH246" s="19"/>
    </row>
    <row r="247" spans="1:34" x14ac:dyDescent="0.25">
      <c r="A247" s="11"/>
      <c r="B247" s="12" t="str">
        <f>+IFERROR(VLOOKUP(A247,[1]Directorio!$B$1:$Y$1001,2,FALSE),"")</f>
        <v/>
      </c>
      <c r="C247" s="13" t="str">
        <f>+IFERROR(VLOOKUP(A247,[1]Directorio!$B$1:$Y$1001,3,FALSE),"")</f>
        <v/>
      </c>
      <c r="D247" s="12" t="str">
        <f>+IFERROR(VLOOKUP(A247,[1]Directorio!$B$1:$Y$1001,4,FALSE),"")</f>
        <v/>
      </c>
      <c r="E247" s="12" t="str">
        <f>+IFERROR(VLOOKUP(A247,[1]Directorio!$B$1:$Y$1001,5,FALSE),"")</f>
        <v/>
      </c>
      <c r="F247" s="12" t="str">
        <f>+IFERROR(VLOOKUP(A247,[1]Directorio!$B$1:$Y$1001,6,FALSE),"")</f>
        <v/>
      </c>
      <c r="G247" s="12" t="str">
        <f>+IFERROR(VLOOKUP(A247,[1]Directorio!$B$1:$Y$1001,7,FALSE),"")</f>
        <v/>
      </c>
      <c r="H247" s="12" t="str">
        <f>+IFERROR(VLOOKUP(A247,[1]Directorio!$B$1:$Y$1001,8,FALSE),"")</f>
        <v/>
      </c>
      <c r="I247" s="12" t="str">
        <f>+IFERROR(VLOOKUP(A247,[1]Directorio!$B$1:$Y$1001,9,FALSE),"")</f>
        <v/>
      </c>
      <c r="J247" s="12" t="str">
        <f>+IFERROR(VLOOKUP(A247,[1]Directorio!$B$1:$Y$1001,10,FALSE),"")</f>
        <v/>
      </c>
      <c r="K247" s="12" t="str">
        <f>+IFERROR(VLOOKUP(A247,[1]Directorio!$B$1:$Y$1001,11,FALSE),"")</f>
        <v/>
      </c>
      <c r="L247" s="14" t="str">
        <f>+IFERROR(VLOOKUP(A247,[1]Directorio!$B$1:$Y$1001,12,FALSE),"")</f>
        <v/>
      </c>
      <c r="M247" s="12" t="str">
        <f>+IFERROR(VLOOKUP(A247,[1]Directorio!$B$1:$Y$1001,13,FALSE),"")</f>
        <v/>
      </c>
      <c r="N247" s="12" t="str">
        <f>+IFERROR(VLOOKUP(A247,[1]Directorio!$B$1:$Y$1001,14,FALSE),"")</f>
        <v/>
      </c>
      <c r="O247" s="12" t="str">
        <f>+IFERROR(VLOOKUP(A247,[1]Directorio!$B$1:$Y$1001,15,FALSE),"")</f>
        <v/>
      </c>
      <c r="P247" s="12" t="str">
        <f>+IFERROR(VLOOKUP(A247,[1]Directorio!$B$1:$Y$1001,16,FALSE),"")</f>
        <v/>
      </c>
      <c r="Q247" s="12" t="str">
        <f>+IFERROR(VLOOKUP(A247,[1]Directorio!$B$1:$Y$1001,17,FALSE),"")</f>
        <v/>
      </c>
      <c r="R247" s="12" t="str">
        <f>+IFERROR(VLOOKUP(A247,[1]Directorio!$B$1:$Y$1001,18,FALSE),"")</f>
        <v/>
      </c>
      <c r="S247" s="12" t="str">
        <f>+IFERROR(VLOOKUP(A247,[1]Directorio!$B$1:$Y$1001,19,FALSE),"")</f>
        <v/>
      </c>
      <c r="T247" s="12" t="str">
        <f>+IFERROR(VLOOKUP(A247,[1]Directorio!$B$1:$Y$1001,20,FALSE),"")</f>
        <v/>
      </c>
      <c r="U247" s="15" t="str">
        <f>+IFERROR(VLOOKUP(A247,[1]Directorio!$B$1:$Y$1001,21,FALSE),"")</f>
        <v/>
      </c>
      <c r="V247" s="15" t="str">
        <f>+IFERROR(VLOOKUP(A247,[1]Directorio!$B$1:$Y$1001,22,FALSE),"")</f>
        <v/>
      </c>
      <c r="W247" s="16" t="str">
        <f>+IFERROR(VLOOKUP(A247,[1]Directorio!$B$1:$Y$1001,23,FALSE),"")</f>
        <v/>
      </c>
      <c r="X247" s="15" t="str">
        <f>+IFERROR(VLOOKUP(A247,[1]Directorio!$B$1:$Y$1001,24,FALSE),"")</f>
        <v/>
      </c>
      <c r="Y247" s="10"/>
      <c r="Z247" s="10"/>
      <c r="AA247" s="17"/>
      <c r="AB247" s="18"/>
      <c r="AC247" s="10"/>
      <c r="AD247" s="18"/>
      <c r="AE247" s="10"/>
      <c r="AF247" s="18"/>
      <c r="AG247" s="18"/>
      <c r="AH247" s="19"/>
    </row>
    <row r="248" spans="1:34" x14ac:dyDescent="0.25">
      <c r="A248" s="11"/>
      <c r="B248" s="12" t="str">
        <f>+IFERROR(VLOOKUP(A248,[1]Directorio!$B$1:$Y$1001,2,FALSE),"")</f>
        <v/>
      </c>
      <c r="C248" s="13" t="str">
        <f>+IFERROR(VLOOKUP(A248,[1]Directorio!$B$1:$Y$1001,3,FALSE),"")</f>
        <v/>
      </c>
      <c r="D248" s="12" t="str">
        <f>+IFERROR(VLOOKUP(A248,[1]Directorio!$B$1:$Y$1001,4,FALSE),"")</f>
        <v/>
      </c>
      <c r="E248" s="12" t="str">
        <f>+IFERROR(VLOOKUP(A248,[1]Directorio!$B$1:$Y$1001,5,FALSE),"")</f>
        <v/>
      </c>
      <c r="F248" s="12" t="str">
        <f>+IFERROR(VLOOKUP(A248,[1]Directorio!$B$1:$Y$1001,6,FALSE),"")</f>
        <v/>
      </c>
      <c r="G248" s="12" t="str">
        <f>+IFERROR(VLOOKUP(A248,[1]Directorio!$B$1:$Y$1001,7,FALSE),"")</f>
        <v/>
      </c>
      <c r="H248" s="12" t="str">
        <f>+IFERROR(VLOOKUP(A248,[1]Directorio!$B$1:$Y$1001,8,FALSE),"")</f>
        <v/>
      </c>
      <c r="I248" s="12" t="str">
        <f>+IFERROR(VLOOKUP(A248,[1]Directorio!$B$1:$Y$1001,9,FALSE),"")</f>
        <v/>
      </c>
      <c r="J248" s="12" t="str">
        <f>+IFERROR(VLOOKUP(A248,[1]Directorio!$B$1:$Y$1001,10,FALSE),"")</f>
        <v/>
      </c>
      <c r="K248" s="12" t="str">
        <f>+IFERROR(VLOOKUP(A248,[1]Directorio!$B$1:$Y$1001,11,FALSE),"")</f>
        <v/>
      </c>
      <c r="L248" s="14" t="str">
        <f>+IFERROR(VLOOKUP(A248,[1]Directorio!$B$1:$Y$1001,12,FALSE),"")</f>
        <v/>
      </c>
      <c r="M248" s="12" t="str">
        <f>+IFERROR(VLOOKUP(A248,[1]Directorio!$B$1:$Y$1001,13,FALSE),"")</f>
        <v/>
      </c>
      <c r="N248" s="12" t="str">
        <f>+IFERROR(VLOOKUP(A248,[1]Directorio!$B$1:$Y$1001,14,FALSE),"")</f>
        <v/>
      </c>
      <c r="O248" s="12" t="str">
        <f>+IFERROR(VLOOKUP(A248,[1]Directorio!$B$1:$Y$1001,15,FALSE),"")</f>
        <v/>
      </c>
      <c r="P248" s="12" t="str">
        <f>+IFERROR(VLOOKUP(A248,[1]Directorio!$B$1:$Y$1001,16,FALSE),"")</f>
        <v/>
      </c>
      <c r="Q248" s="12" t="str">
        <f>+IFERROR(VLOOKUP(A248,[1]Directorio!$B$1:$Y$1001,17,FALSE),"")</f>
        <v/>
      </c>
      <c r="R248" s="12" t="str">
        <f>+IFERROR(VLOOKUP(A248,[1]Directorio!$B$1:$Y$1001,18,FALSE),"")</f>
        <v/>
      </c>
      <c r="S248" s="12" t="str">
        <f>+IFERROR(VLOOKUP(A248,[1]Directorio!$B$1:$Y$1001,19,FALSE),"")</f>
        <v/>
      </c>
      <c r="T248" s="12" t="str">
        <f>+IFERROR(VLOOKUP(A248,[1]Directorio!$B$1:$Y$1001,20,FALSE),"")</f>
        <v/>
      </c>
      <c r="U248" s="15" t="str">
        <f>+IFERROR(VLOOKUP(A248,[1]Directorio!$B$1:$Y$1001,21,FALSE),"")</f>
        <v/>
      </c>
      <c r="V248" s="15" t="str">
        <f>+IFERROR(VLOOKUP(A248,[1]Directorio!$B$1:$Y$1001,22,FALSE),"")</f>
        <v/>
      </c>
      <c r="W248" s="16" t="str">
        <f>+IFERROR(VLOOKUP(A248,[1]Directorio!$B$1:$Y$1001,23,FALSE),"")</f>
        <v/>
      </c>
      <c r="X248" s="15" t="str">
        <f>+IFERROR(VLOOKUP(A248,[1]Directorio!$B$1:$Y$1001,24,FALSE),"")</f>
        <v/>
      </c>
      <c r="Y248" s="10"/>
      <c r="Z248" s="10"/>
      <c r="AA248" s="17"/>
      <c r="AB248" s="18"/>
      <c r="AC248" s="10"/>
      <c r="AD248" s="18"/>
      <c r="AE248" s="10"/>
      <c r="AF248" s="18"/>
      <c r="AG248" s="18"/>
      <c r="AH248" s="19"/>
    </row>
    <row r="249" spans="1:34" x14ac:dyDescent="0.25">
      <c r="A249" s="11"/>
      <c r="B249" s="12" t="str">
        <f>+IFERROR(VLOOKUP(A249,[1]Directorio!$B$1:$Y$1001,2,FALSE),"")</f>
        <v/>
      </c>
      <c r="C249" s="13" t="str">
        <f>+IFERROR(VLOOKUP(A249,[1]Directorio!$B$1:$Y$1001,3,FALSE),"")</f>
        <v/>
      </c>
      <c r="D249" s="12" t="str">
        <f>+IFERROR(VLOOKUP(A249,[1]Directorio!$B$1:$Y$1001,4,FALSE),"")</f>
        <v/>
      </c>
      <c r="E249" s="12" t="str">
        <f>+IFERROR(VLOOKUP(A249,[1]Directorio!$B$1:$Y$1001,5,FALSE),"")</f>
        <v/>
      </c>
      <c r="F249" s="12" t="str">
        <f>+IFERROR(VLOOKUP(A249,[1]Directorio!$B$1:$Y$1001,6,FALSE),"")</f>
        <v/>
      </c>
      <c r="G249" s="12" t="str">
        <f>+IFERROR(VLOOKUP(A249,[1]Directorio!$B$1:$Y$1001,7,FALSE),"")</f>
        <v/>
      </c>
      <c r="H249" s="12" t="str">
        <f>+IFERROR(VLOOKUP(A249,[1]Directorio!$B$1:$Y$1001,8,FALSE),"")</f>
        <v/>
      </c>
      <c r="I249" s="12" t="str">
        <f>+IFERROR(VLOOKUP(A249,[1]Directorio!$B$1:$Y$1001,9,FALSE),"")</f>
        <v/>
      </c>
      <c r="J249" s="12" t="str">
        <f>+IFERROR(VLOOKUP(A249,[1]Directorio!$B$1:$Y$1001,10,FALSE),"")</f>
        <v/>
      </c>
      <c r="K249" s="12" t="str">
        <f>+IFERROR(VLOOKUP(A249,[1]Directorio!$B$1:$Y$1001,11,FALSE),"")</f>
        <v/>
      </c>
      <c r="L249" s="14" t="str">
        <f>+IFERROR(VLOOKUP(A249,[1]Directorio!$B$1:$Y$1001,12,FALSE),"")</f>
        <v/>
      </c>
      <c r="M249" s="12" t="str">
        <f>+IFERROR(VLOOKUP(A249,[1]Directorio!$B$1:$Y$1001,13,FALSE),"")</f>
        <v/>
      </c>
      <c r="N249" s="12" t="str">
        <f>+IFERROR(VLOOKUP(A249,[1]Directorio!$B$1:$Y$1001,14,FALSE),"")</f>
        <v/>
      </c>
      <c r="O249" s="12" t="str">
        <f>+IFERROR(VLOOKUP(A249,[1]Directorio!$B$1:$Y$1001,15,FALSE),"")</f>
        <v/>
      </c>
      <c r="P249" s="12" t="str">
        <f>+IFERROR(VLOOKUP(A249,[1]Directorio!$B$1:$Y$1001,16,FALSE),"")</f>
        <v/>
      </c>
      <c r="Q249" s="12" t="str">
        <f>+IFERROR(VLOOKUP(A249,[1]Directorio!$B$1:$Y$1001,17,FALSE),"")</f>
        <v/>
      </c>
      <c r="R249" s="12" t="str">
        <f>+IFERROR(VLOOKUP(A249,[1]Directorio!$B$1:$Y$1001,18,FALSE),"")</f>
        <v/>
      </c>
      <c r="S249" s="12" t="str">
        <f>+IFERROR(VLOOKUP(A249,[1]Directorio!$B$1:$Y$1001,19,FALSE),"")</f>
        <v/>
      </c>
      <c r="T249" s="12" t="str">
        <f>+IFERROR(VLOOKUP(A249,[1]Directorio!$B$1:$Y$1001,20,FALSE),"")</f>
        <v/>
      </c>
      <c r="U249" s="15" t="str">
        <f>+IFERROR(VLOOKUP(A249,[1]Directorio!$B$1:$Y$1001,21,FALSE),"")</f>
        <v/>
      </c>
      <c r="V249" s="15" t="str">
        <f>+IFERROR(VLOOKUP(A249,[1]Directorio!$B$1:$Y$1001,22,FALSE),"")</f>
        <v/>
      </c>
      <c r="W249" s="16" t="str">
        <f>+IFERROR(VLOOKUP(A249,[1]Directorio!$B$1:$Y$1001,23,FALSE),"")</f>
        <v/>
      </c>
      <c r="X249" s="15" t="str">
        <f>+IFERROR(VLOOKUP(A249,[1]Directorio!$B$1:$Y$1001,24,FALSE),"")</f>
        <v/>
      </c>
      <c r="Y249" s="10"/>
      <c r="Z249" s="10"/>
      <c r="AA249" s="17"/>
      <c r="AB249" s="18"/>
      <c r="AC249" s="10"/>
      <c r="AD249" s="18"/>
      <c r="AE249" s="10"/>
      <c r="AF249" s="18"/>
      <c r="AG249" s="18"/>
      <c r="AH249" s="19"/>
    </row>
    <row r="250" spans="1:34" x14ac:dyDescent="0.25">
      <c r="A250" s="11"/>
      <c r="B250" s="12" t="str">
        <f>+IFERROR(VLOOKUP(A250,[1]Directorio!$B$1:$Y$1001,2,FALSE),"")</f>
        <v/>
      </c>
      <c r="C250" s="13" t="str">
        <f>+IFERROR(VLOOKUP(A250,[1]Directorio!$B$1:$Y$1001,3,FALSE),"")</f>
        <v/>
      </c>
      <c r="D250" s="12" t="str">
        <f>+IFERROR(VLOOKUP(A250,[1]Directorio!$B$1:$Y$1001,4,FALSE),"")</f>
        <v/>
      </c>
      <c r="E250" s="12" t="str">
        <f>+IFERROR(VLOOKUP(A250,[1]Directorio!$B$1:$Y$1001,5,FALSE),"")</f>
        <v/>
      </c>
      <c r="F250" s="12" t="str">
        <f>+IFERROR(VLOOKUP(A250,[1]Directorio!$B$1:$Y$1001,6,FALSE),"")</f>
        <v/>
      </c>
      <c r="G250" s="12" t="str">
        <f>+IFERROR(VLOOKUP(A250,[1]Directorio!$B$1:$Y$1001,7,FALSE),"")</f>
        <v/>
      </c>
      <c r="H250" s="12" t="str">
        <f>+IFERROR(VLOOKUP(A250,[1]Directorio!$B$1:$Y$1001,8,FALSE),"")</f>
        <v/>
      </c>
      <c r="I250" s="12" t="str">
        <f>+IFERROR(VLOOKUP(A250,[1]Directorio!$B$1:$Y$1001,9,FALSE),"")</f>
        <v/>
      </c>
      <c r="J250" s="12" t="str">
        <f>+IFERROR(VLOOKUP(A250,[1]Directorio!$B$1:$Y$1001,10,FALSE),"")</f>
        <v/>
      </c>
      <c r="K250" s="12" t="str">
        <f>+IFERROR(VLOOKUP(A250,[1]Directorio!$B$1:$Y$1001,11,FALSE),"")</f>
        <v/>
      </c>
      <c r="L250" s="14" t="str">
        <f>+IFERROR(VLOOKUP(A250,[1]Directorio!$B$1:$Y$1001,12,FALSE),"")</f>
        <v/>
      </c>
      <c r="M250" s="12" t="str">
        <f>+IFERROR(VLOOKUP(A250,[1]Directorio!$B$1:$Y$1001,13,FALSE),"")</f>
        <v/>
      </c>
      <c r="N250" s="12" t="str">
        <f>+IFERROR(VLOOKUP(A250,[1]Directorio!$B$1:$Y$1001,14,FALSE),"")</f>
        <v/>
      </c>
      <c r="O250" s="12" t="str">
        <f>+IFERROR(VLOOKUP(A250,[1]Directorio!$B$1:$Y$1001,15,FALSE),"")</f>
        <v/>
      </c>
      <c r="P250" s="12" t="str">
        <f>+IFERROR(VLOOKUP(A250,[1]Directorio!$B$1:$Y$1001,16,FALSE),"")</f>
        <v/>
      </c>
      <c r="Q250" s="12" t="str">
        <f>+IFERROR(VLOOKUP(A250,[1]Directorio!$B$1:$Y$1001,17,FALSE),"")</f>
        <v/>
      </c>
      <c r="R250" s="12" t="str">
        <f>+IFERROR(VLOOKUP(A250,[1]Directorio!$B$1:$Y$1001,18,FALSE),"")</f>
        <v/>
      </c>
      <c r="S250" s="12" t="str">
        <f>+IFERROR(VLOOKUP(A250,[1]Directorio!$B$1:$Y$1001,19,FALSE),"")</f>
        <v/>
      </c>
      <c r="T250" s="12" t="str">
        <f>+IFERROR(VLOOKUP(A250,[1]Directorio!$B$1:$Y$1001,20,FALSE),"")</f>
        <v/>
      </c>
      <c r="U250" s="15" t="str">
        <f>+IFERROR(VLOOKUP(A250,[1]Directorio!$B$1:$Y$1001,21,FALSE),"")</f>
        <v/>
      </c>
      <c r="V250" s="15" t="str">
        <f>+IFERROR(VLOOKUP(A250,[1]Directorio!$B$1:$Y$1001,22,FALSE),"")</f>
        <v/>
      </c>
      <c r="W250" s="16" t="str">
        <f>+IFERROR(VLOOKUP(A250,[1]Directorio!$B$1:$Y$1001,23,FALSE),"")</f>
        <v/>
      </c>
      <c r="X250" s="15" t="str">
        <f>+IFERROR(VLOOKUP(A250,[1]Directorio!$B$1:$Y$1001,24,FALSE),"")</f>
        <v/>
      </c>
      <c r="Y250" s="10"/>
      <c r="Z250" s="10"/>
      <c r="AA250" s="17"/>
      <c r="AB250" s="18"/>
      <c r="AC250" s="10"/>
      <c r="AD250" s="18"/>
      <c r="AE250" s="10"/>
      <c r="AF250" s="18"/>
      <c r="AG250" s="18"/>
      <c r="AH250" s="19"/>
    </row>
    <row r="251" spans="1:34" x14ac:dyDescent="0.25">
      <c r="A251" s="11"/>
      <c r="B251" s="12" t="str">
        <f>+IFERROR(VLOOKUP(A251,[1]Directorio!$B$1:$Y$1001,2,FALSE),"")</f>
        <v/>
      </c>
      <c r="C251" s="13" t="str">
        <f>+IFERROR(VLOOKUP(A251,[1]Directorio!$B$1:$Y$1001,3,FALSE),"")</f>
        <v/>
      </c>
      <c r="D251" s="12" t="str">
        <f>+IFERROR(VLOOKUP(A251,[1]Directorio!$B$1:$Y$1001,4,FALSE),"")</f>
        <v/>
      </c>
      <c r="E251" s="12" t="str">
        <f>+IFERROR(VLOOKUP(A251,[1]Directorio!$B$1:$Y$1001,5,FALSE),"")</f>
        <v/>
      </c>
      <c r="F251" s="12" t="str">
        <f>+IFERROR(VLOOKUP(A251,[1]Directorio!$B$1:$Y$1001,6,FALSE),"")</f>
        <v/>
      </c>
      <c r="G251" s="12" t="str">
        <f>+IFERROR(VLOOKUP(A251,[1]Directorio!$B$1:$Y$1001,7,FALSE),"")</f>
        <v/>
      </c>
      <c r="H251" s="12" t="str">
        <f>+IFERROR(VLOOKUP(A251,[1]Directorio!$B$1:$Y$1001,8,FALSE),"")</f>
        <v/>
      </c>
      <c r="I251" s="12" t="str">
        <f>+IFERROR(VLOOKUP(A251,[1]Directorio!$B$1:$Y$1001,9,FALSE),"")</f>
        <v/>
      </c>
      <c r="J251" s="12" t="str">
        <f>+IFERROR(VLOOKUP(A251,[1]Directorio!$B$1:$Y$1001,10,FALSE),"")</f>
        <v/>
      </c>
      <c r="K251" s="12" t="str">
        <f>+IFERROR(VLOOKUP(A251,[1]Directorio!$B$1:$Y$1001,11,FALSE),"")</f>
        <v/>
      </c>
      <c r="L251" s="14" t="str">
        <f>+IFERROR(VLOOKUP(A251,[1]Directorio!$B$1:$Y$1001,12,FALSE),"")</f>
        <v/>
      </c>
      <c r="M251" s="12" t="str">
        <f>+IFERROR(VLOOKUP(A251,[1]Directorio!$B$1:$Y$1001,13,FALSE),"")</f>
        <v/>
      </c>
      <c r="N251" s="12" t="str">
        <f>+IFERROR(VLOOKUP(A251,[1]Directorio!$B$1:$Y$1001,14,FALSE),"")</f>
        <v/>
      </c>
      <c r="O251" s="12" t="str">
        <f>+IFERROR(VLOOKUP(A251,[1]Directorio!$B$1:$Y$1001,15,FALSE),"")</f>
        <v/>
      </c>
      <c r="P251" s="12" t="str">
        <f>+IFERROR(VLOOKUP(A251,[1]Directorio!$B$1:$Y$1001,16,FALSE),"")</f>
        <v/>
      </c>
      <c r="Q251" s="12" t="str">
        <f>+IFERROR(VLOOKUP(A251,[1]Directorio!$B$1:$Y$1001,17,FALSE),"")</f>
        <v/>
      </c>
      <c r="R251" s="12" t="str">
        <f>+IFERROR(VLOOKUP(A251,[1]Directorio!$B$1:$Y$1001,18,FALSE),"")</f>
        <v/>
      </c>
      <c r="S251" s="12" t="str">
        <f>+IFERROR(VLOOKUP(A251,[1]Directorio!$B$1:$Y$1001,19,FALSE),"")</f>
        <v/>
      </c>
      <c r="T251" s="12" t="str">
        <f>+IFERROR(VLOOKUP(A251,[1]Directorio!$B$1:$Y$1001,20,FALSE),"")</f>
        <v/>
      </c>
      <c r="U251" s="15" t="str">
        <f>+IFERROR(VLOOKUP(A251,[1]Directorio!$B$1:$Y$1001,21,FALSE),"")</f>
        <v/>
      </c>
      <c r="V251" s="15" t="str">
        <f>+IFERROR(VLOOKUP(A251,[1]Directorio!$B$1:$Y$1001,22,FALSE),"")</f>
        <v/>
      </c>
      <c r="W251" s="16" t="str">
        <f>+IFERROR(VLOOKUP(A251,[1]Directorio!$B$1:$Y$1001,23,FALSE),"")</f>
        <v/>
      </c>
      <c r="X251" s="15" t="str">
        <f>+IFERROR(VLOOKUP(A251,[1]Directorio!$B$1:$Y$1001,24,FALSE),"")</f>
        <v/>
      </c>
      <c r="Y251" s="10"/>
      <c r="Z251" s="10"/>
      <c r="AA251" s="17"/>
      <c r="AB251" s="18"/>
      <c r="AC251" s="10"/>
      <c r="AD251" s="18"/>
      <c r="AE251" s="10"/>
      <c r="AF251" s="18"/>
      <c r="AG251" s="18"/>
      <c r="AH251" s="19"/>
    </row>
    <row r="252" spans="1:34" x14ac:dyDescent="0.25">
      <c r="A252" s="11"/>
      <c r="B252" s="12" t="str">
        <f>+IFERROR(VLOOKUP(A252,[1]Directorio!$B$1:$Y$1001,2,FALSE),"")</f>
        <v/>
      </c>
      <c r="C252" s="13" t="str">
        <f>+IFERROR(VLOOKUP(A252,[1]Directorio!$B$1:$Y$1001,3,FALSE),"")</f>
        <v/>
      </c>
      <c r="D252" s="12" t="str">
        <f>+IFERROR(VLOOKUP(A252,[1]Directorio!$B$1:$Y$1001,4,FALSE),"")</f>
        <v/>
      </c>
      <c r="E252" s="12" t="str">
        <f>+IFERROR(VLOOKUP(A252,[1]Directorio!$B$1:$Y$1001,5,FALSE),"")</f>
        <v/>
      </c>
      <c r="F252" s="12" t="str">
        <f>+IFERROR(VLOOKUP(A252,[1]Directorio!$B$1:$Y$1001,6,FALSE),"")</f>
        <v/>
      </c>
      <c r="G252" s="12" t="str">
        <f>+IFERROR(VLOOKUP(A252,[1]Directorio!$B$1:$Y$1001,7,FALSE),"")</f>
        <v/>
      </c>
      <c r="H252" s="12" t="str">
        <f>+IFERROR(VLOOKUP(A252,[1]Directorio!$B$1:$Y$1001,8,FALSE),"")</f>
        <v/>
      </c>
      <c r="I252" s="12" t="str">
        <f>+IFERROR(VLOOKUP(A252,[1]Directorio!$B$1:$Y$1001,9,FALSE),"")</f>
        <v/>
      </c>
      <c r="J252" s="12" t="str">
        <f>+IFERROR(VLOOKUP(A252,[1]Directorio!$B$1:$Y$1001,10,FALSE),"")</f>
        <v/>
      </c>
      <c r="K252" s="12" t="str">
        <f>+IFERROR(VLOOKUP(A252,[1]Directorio!$B$1:$Y$1001,11,FALSE),"")</f>
        <v/>
      </c>
      <c r="L252" s="14" t="str">
        <f>+IFERROR(VLOOKUP(A252,[1]Directorio!$B$1:$Y$1001,12,FALSE),"")</f>
        <v/>
      </c>
      <c r="M252" s="12" t="str">
        <f>+IFERROR(VLOOKUP(A252,[1]Directorio!$B$1:$Y$1001,13,FALSE),"")</f>
        <v/>
      </c>
      <c r="N252" s="12" t="str">
        <f>+IFERROR(VLOOKUP(A252,[1]Directorio!$B$1:$Y$1001,14,FALSE),"")</f>
        <v/>
      </c>
      <c r="O252" s="12" t="str">
        <f>+IFERROR(VLOOKUP(A252,[1]Directorio!$B$1:$Y$1001,15,FALSE),"")</f>
        <v/>
      </c>
      <c r="P252" s="12" t="str">
        <f>+IFERROR(VLOOKUP(A252,[1]Directorio!$B$1:$Y$1001,16,FALSE),"")</f>
        <v/>
      </c>
      <c r="Q252" s="12" t="str">
        <f>+IFERROR(VLOOKUP(A252,[1]Directorio!$B$1:$Y$1001,17,FALSE),"")</f>
        <v/>
      </c>
      <c r="R252" s="12" t="str">
        <f>+IFERROR(VLOOKUP(A252,[1]Directorio!$B$1:$Y$1001,18,FALSE),"")</f>
        <v/>
      </c>
      <c r="S252" s="12" t="str">
        <f>+IFERROR(VLOOKUP(A252,[1]Directorio!$B$1:$Y$1001,19,FALSE),"")</f>
        <v/>
      </c>
      <c r="T252" s="12" t="str">
        <f>+IFERROR(VLOOKUP(A252,[1]Directorio!$B$1:$Y$1001,20,FALSE),"")</f>
        <v/>
      </c>
      <c r="U252" s="15" t="str">
        <f>+IFERROR(VLOOKUP(A252,[1]Directorio!$B$1:$Y$1001,21,FALSE),"")</f>
        <v/>
      </c>
      <c r="V252" s="15" t="str">
        <f>+IFERROR(VLOOKUP(A252,[1]Directorio!$B$1:$Y$1001,22,FALSE),"")</f>
        <v/>
      </c>
      <c r="W252" s="16" t="str">
        <f>+IFERROR(VLOOKUP(A252,[1]Directorio!$B$1:$Y$1001,23,FALSE),"")</f>
        <v/>
      </c>
      <c r="X252" s="15" t="str">
        <f>+IFERROR(VLOOKUP(A252,[1]Directorio!$B$1:$Y$1001,24,FALSE),"")</f>
        <v/>
      </c>
      <c r="Y252" s="10"/>
      <c r="Z252" s="10"/>
      <c r="AA252" s="17"/>
      <c r="AB252" s="18"/>
      <c r="AC252" s="10"/>
      <c r="AD252" s="18"/>
      <c r="AE252" s="10"/>
      <c r="AF252" s="18"/>
      <c r="AG252" s="18"/>
      <c r="AH252" s="19"/>
    </row>
    <row r="253" spans="1:34" x14ac:dyDescent="0.25">
      <c r="A253" s="11"/>
      <c r="B253" s="12" t="str">
        <f>+IFERROR(VLOOKUP(A253,[1]Directorio!$B$1:$Y$1001,2,FALSE),"")</f>
        <v/>
      </c>
      <c r="C253" s="13" t="str">
        <f>+IFERROR(VLOOKUP(A253,[1]Directorio!$B$1:$Y$1001,3,FALSE),"")</f>
        <v/>
      </c>
      <c r="D253" s="12" t="str">
        <f>+IFERROR(VLOOKUP(A253,[1]Directorio!$B$1:$Y$1001,4,FALSE),"")</f>
        <v/>
      </c>
      <c r="E253" s="12" t="str">
        <f>+IFERROR(VLOOKUP(A253,[1]Directorio!$B$1:$Y$1001,5,FALSE),"")</f>
        <v/>
      </c>
      <c r="F253" s="12" t="str">
        <f>+IFERROR(VLOOKUP(A253,[1]Directorio!$B$1:$Y$1001,6,FALSE),"")</f>
        <v/>
      </c>
      <c r="G253" s="12" t="str">
        <f>+IFERROR(VLOOKUP(A253,[1]Directorio!$B$1:$Y$1001,7,FALSE),"")</f>
        <v/>
      </c>
      <c r="H253" s="12" t="str">
        <f>+IFERROR(VLOOKUP(A253,[1]Directorio!$B$1:$Y$1001,8,FALSE),"")</f>
        <v/>
      </c>
      <c r="I253" s="12" t="str">
        <f>+IFERROR(VLOOKUP(A253,[1]Directorio!$B$1:$Y$1001,9,FALSE),"")</f>
        <v/>
      </c>
      <c r="J253" s="12" t="str">
        <f>+IFERROR(VLOOKUP(A253,[1]Directorio!$B$1:$Y$1001,10,FALSE),"")</f>
        <v/>
      </c>
      <c r="K253" s="12" t="str">
        <f>+IFERROR(VLOOKUP(A253,[1]Directorio!$B$1:$Y$1001,11,FALSE),"")</f>
        <v/>
      </c>
      <c r="L253" s="14" t="str">
        <f>+IFERROR(VLOOKUP(A253,[1]Directorio!$B$1:$Y$1001,12,FALSE),"")</f>
        <v/>
      </c>
      <c r="M253" s="12" t="str">
        <f>+IFERROR(VLOOKUP(A253,[1]Directorio!$B$1:$Y$1001,13,FALSE),"")</f>
        <v/>
      </c>
      <c r="N253" s="12" t="str">
        <f>+IFERROR(VLOOKUP(A253,[1]Directorio!$B$1:$Y$1001,14,FALSE),"")</f>
        <v/>
      </c>
      <c r="O253" s="12" t="str">
        <f>+IFERROR(VLOOKUP(A253,[1]Directorio!$B$1:$Y$1001,15,FALSE),"")</f>
        <v/>
      </c>
      <c r="P253" s="12" t="str">
        <f>+IFERROR(VLOOKUP(A253,[1]Directorio!$B$1:$Y$1001,16,FALSE),"")</f>
        <v/>
      </c>
      <c r="Q253" s="12" t="str">
        <f>+IFERROR(VLOOKUP(A253,[1]Directorio!$B$1:$Y$1001,17,FALSE),"")</f>
        <v/>
      </c>
      <c r="R253" s="12" t="str">
        <f>+IFERROR(VLOOKUP(A253,[1]Directorio!$B$1:$Y$1001,18,FALSE),"")</f>
        <v/>
      </c>
      <c r="S253" s="12" t="str">
        <f>+IFERROR(VLOOKUP(A253,[1]Directorio!$B$1:$Y$1001,19,FALSE),"")</f>
        <v/>
      </c>
      <c r="T253" s="12" t="str">
        <f>+IFERROR(VLOOKUP(A253,[1]Directorio!$B$1:$Y$1001,20,FALSE),"")</f>
        <v/>
      </c>
      <c r="U253" s="15" t="str">
        <f>+IFERROR(VLOOKUP(A253,[1]Directorio!$B$1:$Y$1001,21,FALSE),"")</f>
        <v/>
      </c>
      <c r="V253" s="15" t="str">
        <f>+IFERROR(VLOOKUP(A253,[1]Directorio!$B$1:$Y$1001,22,FALSE),"")</f>
        <v/>
      </c>
      <c r="W253" s="16" t="str">
        <f>+IFERROR(VLOOKUP(A253,[1]Directorio!$B$1:$Y$1001,23,FALSE),"")</f>
        <v/>
      </c>
      <c r="X253" s="15" t="str">
        <f>+IFERROR(VLOOKUP(A253,[1]Directorio!$B$1:$Y$1001,24,FALSE),"")</f>
        <v/>
      </c>
      <c r="Y253" s="10"/>
      <c r="Z253" s="10"/>
      <c r="AA253" s="17"/>
      <c r="AB253" s="18"/>
      <c r="AC253" s="10"/>
      <c r="AD253" s="18"/>
      <c r="AE253" s="10"/>
      <c r="AF253" s="18"/>
      <c r="AG253" s="18"/>
      <c r="AH253" s="19"/>
    </row>
    <row r="254" spans="1:34" x14ac:dyDescent="0.25">
      <c r="A254" s="11"/>
      <c r="B254" s="12" t="str">
        <f>+IFERROR(VLOOKUP(A254,[1]Directorio!$B$1:$Y$1001,2,FALSE),"")</f>
        <v/>
      </c>
      <c r="C254" s="13" t="str">
        <f>+IFERROR(VLOOKUP(A254,[1]Directorio!$B$1:$Y$1001,3,FALSE),"")</f>
        <v/>
      </c>
      <c r="D254" s="12" t="str">
        <f>+IFERROR(VLOOKUP(A254,[1]Directorio!$B$1:$Y$1001,4,FALSE),"")</f>
        <v/>
      </c>
      <c r="E254" s="12" t="str">
        <f>+IFERROR(VLOOKUP(A254,[1]Directorio!$B$1:$Y$1001,5,FALSE),"")</f>
        <v/>
      </c>
      <c r="F254" s="12" t="str">
        <f>+IFERROR(VLOOKUP(A254,[1]Directorio!$B$1:$Y$1001,6,FALSE),"")</f>
        <v/>
      </c>
      <c r="G254" s="12" t="str">
        <f>+IFERROR(VLOOKUP(A254,[1]Directorio!$B$1:$Y$1001,7,FALSE),"")</f>
        <v/>
      </c>
      <c r="H254" s="12" t="str">
        <f>+IFERROR(VLOOKUP(A254,[1]Directorio!$B$1:$Y$1001,8,FALSE),"")</f>
        <v/>
      </c>
      <c r="I254" s="12" t="str">
        <f>+IFERROR(VLOOKUP(A254,[1]Directorio!$B$1:$Y$1001,9,FALSE),"")</f>
        <v/>
      </c>
      <c r="J254" s="12" t="str">
        <f>+IFERROR(VLOOKUP(A254,[1]Directorio!$B$1:$Y$1001,10,FALSE),"")</f>
        <v/>
      </c>
      <c r="K254" s="12" t="str">
        <f>+IFERROR(VLOOKUP(A254,[1]Directorio!$B$1:$Y$1001,11,FALSE),"")</f>
        <v/>
      </c>
      <c r="L254" s="14" t="str">
        <f>+IFERROR(VLOOKUP(A254,[1]Directorio!$B$1:$Y$1001,12,FALSE),"")</f>
        <v/>
      </c>
      <c r="M254" s="12" t="str">
        <f>+IFERROR(VLOOKUP(A254,[1]Directorio!$B$1:$Y$1001,13,FALSE),"")</f>
        <v/>
      </c>
      <c r="N254" s="12" t="str">
        <f>+IFERROR(VLOOKUP(A254,[1]Directorio!$B$1:$Y$1001,14,FALSE),"")</f>
        <v/>
      </c>
      <c r="O254" s="12" t="str">
        <f>+IFERROR(VLOOKUP(A254,[1]Directorio!$B$1:$Y$1001,15,FALSE),"")</f>
        <v/>
      </c>
      <c r="P254" s="12" t="str">
        <f>+IFERROR(VLOOKUP(A254,[1]Directorio!$B$1:$Y$1001,16,FALSE),"")</f>
        <v/>
      </c>
      <c r="Q254" s="12" t="str">
        <f>+IFERROR(VLOOKUP(A254,[1]Directorio!$B$1:$Y$1001,17,FALSE),"")</f>
        <v/>
      </c>
      <c r="R254" s="12" t="str">
        <f>+IFERROR(VLOOKUP(A254,[1]Directorio!$B$1:$Y$1001,18,FALSE),"")</f>
        <v/>
      </c>
      <c r="S254" s="12" t="str">
        <f>+IFERROR(VLOOKUP(A254,[1]Directorio!$B$1:$Y$1001,19,FALSE),"")</f>
        <v/>
      </c>
      <c r="T254" s="12" t="str">
        <f>+IFERROR(VLOOKUP(A254,[1]Directorio!$B$1:$Y$1001,20,FALSE),"")</f>
        <v/>
      </c>
      <c r="U254" s="15" t="str">
        <f>+IFERROR(VLOOKUP(A254,[1]Directorio!$B$1:$Y$1001,21,FALSE),"")</f>
        <v/>
      </c>
      <c r="V254" s="15" t="str">
        <f>+IFERROR(VLOOKUP(A254,[1]Directorio!$B$1:$Y$1001,22,FALSE),"")</f>
        <v/>
      </c>
      <c r="W254" s="16" t="str">
        <f>+IFERROR(VLOOKUP(A254,[1]Directorio!$B$1:$Y$1001,23,FALSE),"")</f>
        <v/>
      </c>
      <c r="X254" s="15" t="str">
        <f>+IFERROR(VLOOKUP(A254,[1]Directorio!$B$1:$Y$1001,24,FALSE),"")</f>
        <v/>
      </c>
      <c r="Y254" s="10"/>
      <c r="Z254" s="10"/>
      <c r="AA254" s="17"/>
      <c r="AB254" s="18"/>
      <c r="AC254" s="10"/>
      <c r="AD254" s="18"/>
      <c r="AE254" s="10"/>
      <c r="AF254" s="18"/>
      <c r="AG254" s="18"/>
      <c r="AH254" s="19"/>
    </row>
    <row r="255" spans="1:34" x14ac:dyDescent="0.25">
      <c r="A255" s="11"/>
      <c r="B255" s="12" t="str">
        <f>+IFERROR(VLOOKUP(A255,[1]Directorio!$B$1:$Y$1001,2,FALSE),"")</f>
        <v/>
      </c>
      <c r="C255" s="13" t="str">
        <f>+IFERROR(VLOOKUP(A255,[1]Directorio!$B$1:$Y$1001,3,FALSE),"")</f>
        <v/>
      </c>
      <c r="D255" s="12" t="str">
        <f>+IFERROR(VLOOKUP(A255,[1]Directorio!$B$1:$Y$1001,4,FALSE),"")</f>
        <v/>
      </c>
      <c r="E255" s="12" t="str">
        <f>+IFERROR(VLOOKUP(A255,[1]Directorio!$B$1:$Y$1001,5,FALSE),"")</f>
        <v/>
      </c>
      <c r="F255" s="12" t="str">
        <f>+IFERROR(VLOOKUP(A255,[1]Directorio!$B$1:$Y$1001,6,FALSE),"")</f>
        <v/>
      </c>
      <c r="G255" s="12" t="str">
        <f>+IFERROR(VLOOKUP(A255,[1]Directorio!$B$1:$Y$1001,7,FALSE),"")</f>
        <v/>
      </c>
      <c r="H255" s="12" t="str">
        <f>+IFERROR(VLOOKUP(A255,[1]Directorio!$B$1:$Y$1001,8,FALSE),"")</f>
        <v/>
      </c>
      <c r="I255" s="12" t="str">
        <f>+IFERROR(VLOOKUP(A255,[1]Directorio!$B$1:$Y$1001,9,FALSE),"")</f>
        <v/>
      </c>
      <c r="J255" s="12" t="str">
        <f>+IFERROR(VLOOKUP(A255,[1]Directorio!$B$1:$Y$1001,10,FALSE),"")</f>
        <v/>
      </c>
      <c r="K255" s="12" t="str">
        <f>+IFERROR(VLOOKUP(A255,[1]Directorio!$B$1:$Y$1001,11,FALSE),"")</f>
        <v/>
      </c>
      <c r="L255" s="14" t="str">
        <f>+IFERROR(VLOOKUP(A255,[1]Directorio!$B$1:$Y$1001,12,FALSE),"")</f>
        <v/>
      </c>
      <c r="M255" s="12" t="str">
        <f>+IFERROR(VLOOKUP(A255,[1]Directorio!$B$1:$Y$1001,13,FALSE),"")</f>
        <v/>
      </c>
      <c r="N255" s="12" t="str">
        <f>+IFERROR(VLOOKUP(A255,[1]Directorio!$B$1:$Y$1001,14,FALSE),"")</f>
        <v/>
      </c>
      <c r="O255" s="12" t="str">
        <f>+IFERROR(VLOOKUP(A255,[1]Directorio!$B$1:$Y$1001,15,FALSE),"")</f>
        <v/>
      </c>
      <c r="P255" s="12" t="str">
        <f>+IFERROR(VLOOKUP(A255,[1]Directorio!$B$1:$Y$1001,16,FALSE),"")</f>
        <v/>
      </c>
      <c r="Q255" s="12" t="str">
        <f>+IFERROR(VLOOKUP(A255,[1]Directorio!$B$1:$Y$1001,17,FALSE),"")</f>
        <v/>
      </c>
      <c r="R255" s="12" t="str">
        <f>+IFERROR(VLOOKUP(A255,[1]Directorio!$B$1:$Y$1001,18,FALSE),"")</f>
        <v/>
      </c>
      <c r="S255" s="12" t="str">
        <f>+IFERROR(VLOOKUP(A255,[1]Directorio!$B$1:$Y$1001,19,FALSE),"")</f>
        <v/>
      </c>
      <c r="T255" s="12" t="str">
        <f>+IFERROR(VLOOKUP(A255,[1]Directorio!$B$1:$Y$1001,20,FALSE),"")</f>
        <v/>
      </c>
      <c r="U255" s="15" t="str">
        <f>+IFERROR(VLOOKUP(A255,[1]Directorio!$B$1:$Y$1001,21,FALSE),"")</f>
        <v/>
      </c>
      <c r="V255" s="15" t="str">
        <f>+IFERROR(VLOOKUP(A255,[1]Directorio!$B$1:$Y$1001,22,FALSE),"")</f>
        <v/>
      </c>
      <c r="W255" s="16" t="str">
        <f>+IFERROR(VLOOKUP(A255,[1]Directorio!$B$1:$Y$1001,23,FALSE),"")</f>
        <v/>
      </c>
      <c r="X255" s="15" t="str">
        <f>+IFERROR(VLOOKUP(A255,[1]Directorio!$B$1:$Y$1001,24,FALSE),"")</f>
        <v/>
      </c>
      <c r="Y255" s="10"/>
      <c r="Z255" s="10"/>
      <c r="AA255" s="17"/>
      <c r="AB255" s="18"/>
      <c r="AC255" s="10"/>
      <c r="AD255" s="18"/>
      <c r="AE255" s="10"/>
      <c r="AF255" s="18"/>
      <c r="AG255" s="18"/>
      <c r="AH255" s="19"/>
    </row>
    <row r="256" spans="1:34" x14ac:dyDescent="0.25">
      <c r="A256" s="11"/>
      <c r="B256" s="12" t="str">
        <f>+IFERROR(VLOOKUP(A256,[1]Directorio!$B$1:$Y$1001,2,FALSE),"")</f>
        <v/>
      </c>
      <c r="C256" s="13" t="str">
        <f>+IFERROR(VLOOKUP(A256,[1]Directorio!$B$1:$Y$1001,3,FALSE),"")</f>
        <v/>
      </c>
      <c r="D256" s="12" t="str">
        <f>+IFERROR(VLOOKUP(A256,[1]Directorio!$B$1:$Y$1001,4,FALSE),"")</f>
        <v/>
      </c>
      <c r="E256" s="12" t="str">
        <f>+IFERROR(VLOOKUP(A256,[1]Directorio!$B$1:$Y$1001,5,FALSE),"")</f>
        <v/>
      </c>
      <c r="F256" s="12" t="str">
        <f>+IFERROR(VLOOKUP(A256,[1]Directorio!$B$1:$Y$1001,6,FALSE),"")</f>
        <v/>
      </c>
      <c r="G256" s="12" t="str">
        <f>+IFERROR(VLOOKUP(A256,[1]Directorio!$B$1:$Y$1001,7,FALSE),"")</f>
        <v/>
      </c>
      <c r="H256" s="12" t="str">
        <f>+IFERROR(VLOOKUP(A256,[1]Directorio!$B$1:$Y$1001,8,FALSE),"")</f>
        <v/>
      </c>
      <c r="I256" s="12" t="str">
        <f>+IFERROR(VLOOKUP(A256,[1]Directorio!$B$1:$Y$1001,9,FALSE),"")</f>
        <v/>
      </c>
      <c r="J256" s="12" t="str">
        <f>+IFERROR(VLOOKUP(A256,[1]Directorio!$B$1:$Y$1001,10,FALSE),"")</f>
        <v/>
      </c>
      <c r="K256" s="12" t="str">
        <f>+IFERROR(VLOOKUP(A256,[1]Directorio!$B$1:$Y$1001,11,FALSE),"")</f>
        <v/>
      </c>
      <c r="L256" s="14" t="str">
        <f>+IFERROR(VLOOKUP(A256,[1]Directorio!$B$1:$Y$1001,12,FALSE),"")</f>
        <v/>
      </c>
      <c r="M256" s="12" t="str">
        <f>+IFERROR(VLOOKUP(A256,[1]Directorio!$B$1:$Y$1001,13,FALSE),"")</f>
        <v/>
      </c>
      <c r="N256" s="12" t="str">
        <f>+IFERROR(VLOOKUP(A256,[1]Directorio!$B$1:$Y$1001,14,FALSE),"")</f>
        <v/>
      </c>
      <c r="O256" s="12" t="str">
        <f>+IFERROR(VLOOKUP(A256,[1]Directorio!$B$1:$Y$1001,15,FALSE),"")</f>
        <v/>
      </c>
      <c r="P256" s="12" t="str">
        <f>+IFERROR(VLOOKUP(A256,[1]Directorio!$B$1:$Y$1001,16,FALSE),"")</f>
        <v/>
      </c>
      <c r="Q256" s="12" t="str">
        <f>+IFERROR(VLOOKUP(A256,[1]Directorio!$B$1:$Y$1001,17,FALSE),"")</f>
        <v/>
      </c>
      <c r="R256" s="12" t="str">
        <f>+IFERROR(VLOOKUP(A256,[1]Directorio!$B$1:$Y$1001,18,FALSE),"")</f>
        <v/>
      </c>
      <c r="S256" s="12" t="str">
        <f>+IFERROR(VLOOKUP(A256,[1]Directorio!$B$1:$Y$1001,19,FALSE),"")</f>
        <v/>
      </c>
      <c r="T256" s="12" t="str">
        <f>+IFERROR(VLOOKUP(A256,[1]Directorio!$B$1:$Y$1001,20,FALSE),"")</f>
        <v/>
      </c>
      <c r="U256" s="15" t="str">
        <f>+IFERROR(VLOOKUP(A256,[1]Directorio!$B$1:$Y$1001,21,FALSE),"")</f>
        <v/>
      </c>
      <c r="V256" s="15" t="str">
        <f>+IFERROR(VLOOKUP(A256,[1]Directorio!$B$1:$Y$1001,22,FALSE),"")</f>
        <v/>
      </c>
      <c r="W256" s="16" t="str">
        <f>+IFERROR(VLOOKUP(A256,[1]Directorio!$B$1:$Y$1001,23,FALSE),"")</f>
        <v/>
      </c>
      <c r="X256" s="15" t="str">
        <f>+IFERROR(VLOOKUP(A256,[1]Directorio!$B$1:$Y$1001,24,FALSE),"")</f>
        <v/>
      </c>
      <c r="Y256" s="10"/>
      <c r="Z256" s="10"/>
      <c r="AA256" s="17"/>
      <c r="AB256" s="18"/>
      <c r="AC256" s="10"/>
      <c r="AD256" s="18"/>
      <c r="AE256" s="10"/>
      <c r="AF256" s="18"/>
      <c r="AG256" s="18"/>
      <c r="AH256" s="19"/>
    </row>
    <row r="257" spans="1:34" x14ac:dyDescent="0.25">
      <c r="A257" s="11"/>
      <c r="B257" s="12" t="str">
        <f>+IFERROR(VLOOKUP(A257,[1]Directorio!$B$1:$Y$1001,2,FALSE),"")</f>
        <v/>
      </c>
      <c r="C257" s="13" t="str">
        <f>+IFERROR(VLOOKUP(A257,[1]Directorio!$B$1:$Y$1001,3,FALSE),"")</f>
        <v/>
      </c>
      <c r="D257" s="12" t="str">
        <f>+IFERROR(VLOOKUP(A257,[1]Directorio!$B$1:$Y$1001,4,FALSE),"")</f>
        <v/>
      </c>
      <c r="E257" s="12" t="str">
        <f>+IFERROR(VLOOKUP(A257,[1]Directorio!$B$1:$Y$1001,5,FALSE),"")</f>
        <v/>
      </c>
      <c r="F257" s="12" t="str">
        <f>+IFERROR(VLOOKUP(A257,[1]Directorio!$B$1:$Y$1001,6,FALSE),"")</f>
        <v/>
      </c>
      <c r="G257" s="12" t="str">
        <f>+IFERROR(VLOOKUP(A257,[1]Directorio!$B$1:$Y$1001,7,FALSE),"")</f>
        <v/>
      </c>
      <c r="H257" s="12" t="str">
        <f>+IFERROR(VLOOKUP(A257,[1]Directorio!$B$1:$Y$1001,8,FALSE),"")</f>
        <v/>
      </c>
      <c r="I257" s="12" t="str">
        <f>+IFERROR(VLOOKUP(A257,[1]Directorio!$B$1:$Y$1001,9,FALSE),"")</f>
        <v/>
      </c>
      <c r="J257" s="12" t="str">
        <f>+IFERROR(VLOOKUP(A257,[1]Directorio!$B$1:$Y$1001,10,FALSE),"")</f>
        <v/>
      </c>
      <c r="K257" s="12" t="str">
        <f>+IFERROR(VLOOKUP(A257,[1]Directorio!$B$1:$Y$1001,11,FALSE),"")</f>
        <v/>
      </c>
      <c r="L257" s="14" t="str">
        <f>+IFERROR(VLOOKUP(A257,[1]Directorio!$B$1:$Y$1001,12,FALSE),"")</f>
        <v/>
      </c>
      <c r="M257" s="12" t="str">
        <f>+IFERROR(VLOOKUP(A257,[1]Directorio!$B$1:$Y$1001,13,FALSE),"")</f>
        <v/>
      </c>
      <c r="N257" s="12" t="str">
        <f>+IFERROR(VLOOKUP(A257,[1]Directorio!$B$1:$Y$1001,14,FALSE),"")</f>
        <v/>
      </c>
      <c r="O257" s="12" t="str">
        <f>+IFERROR(VLOOKUP(A257,[1]Directorio!$B$1:$Y$1001,15,FALSE),"")</f>
        <v/>
      </c>
      <c r="P257" s="12" t="str">
        <f>+IFERROR(VLOOKUP(A257,[1]Directorio!$B$1:$Y$1001,16,FALSE),"")</f>
        <v/>
      </c>
      <c r="Q257" s="12" t="str">
        <f>+IFERROR(VLOOKUP(A257,[1]Directorio!$B$1:$Y$1001,17,FALSE),"")</f>
        <v/>
      </c>
      <c r="R257" s="12" t="str">
        <f>+IFERROR(VLOOKUP(A257,[1]Directorio!$B$1:$Y$1001,18,FALSE),"")</f>
        <v/>
      </c>
      <c r="S257" s="12" t="str">
        <f>+IFERROR(VLOOKUP(A257,[1]Directorio!$B$1:$Y$1001,19,FALSE),"")</f>
        <v/>
      </c>
      <c r="T257" s="12" t="str">
        <f>+IFERROR(VLOOKUP(A257,[1]Directorio!$B$1:$Y$1001,20,FALSE),"")</f>
        <v/>
      </c>
      <c r="U257" s="15" t="str">
        <f>+IFERROR(VLOOKUP(A257,[1]Directorio!$B$1:$Y$1001,21,FALSE),"")</f>
        <v/>
      </c>
      <c r="V257" s="15" t="str">
        <f>+IFERROR(VLOOKUP(A257,[1]Directorio!$B$1:$Y$1001,22,FALSE),"")</f>
        <v/>
      </c>
      <c r="W257" s="16" t="str">
        <f>+IFERROR(VLOOKUP(A257,[1]Directorio!$B$1:$Y$1001,23,FALSE),"")</f>
        <v/>
      </c>
      <c r="X257" s="15" t="str">
        <f>+IFERROR(VLOOKUP(A257,[1]Directorio!$B$1:$Y$1001,24,FALSE),"")</f>
        <v/>
      </c>
      <c r="Y257" s="10"/>
      <c r="Z257" s="10"/>
      <c r="AA257" s="17"/>
      <c r="AB257" s="18"/>
      <c r="AC257" s="10"/>
      <c r="AD257" s="18"/>
      <c r="AE257" s="10"/>
      <c r="AF257" s="18"/>
      <c r="AG257" s="18"/>
      <c r="AH257" s="19"/>
    </row>
    <row r="258" spans="1:34" x14ac:dyDescent="0.25">
      <c r="A258" s="11"/>
      <c r="B258" s="12" t="str">
        <f>+IFERROR(VLOOKUP(A258,[1]Directorio!$B$1:$Y$1001,2,FALSE),"")</f>
        <v/>
      </c>
      <c r="C258" s="13" t="str">
        <f>+IFERROR(VLOOKUP(A258,[1]Directorio!$B$1:$Y$1001,3,FALSE),"")</f>
        <v/>
      </c>
      <c r="D258" s="12" t="str">
        <f>+IFERROR(VLOOKUP(A258,[1]Directorio!$B$1:$Y$1001,4,FALSE),"")</f>
        <v/>
      </c>
      <c r="E258" s="12" t="str">
        <f>+IFERROR(VLOOKUP(A258,[1]Directorio!$B$1:$Y$1001,5,FALSE),"")</f>
        <v/>
      </c>
      <c r="F258" s="12" t="str">
        <f>+IFERROR(VLOOKUP(A258,[1]Directorio!$B$1:$Y$1001,6,FALSE),"")</f>
        <v/>
      </c>
      <c r="G258" s="12" t="str">
        <f>+IFERROR(VLOOKUP(A258,[1]Directorio!$B$1:$Y$1001,7,FALSE),"")</f>
        <v/>
      </c>
      <c r="H258" s="12" t="str">
        <f>+IFERROR(VLOOKUP(A258,[1]Directorio!$B$1:$Y$1001,8,FALSE),"")</f>
        <v/>
      </c>
      <c r="I258" s="12" t="str">
        <f>+IFERROR(VLOOKUP(A258,[1]Directorio!$B$1:$Y$1001,9,FALSE),"")</f>
        <v/>
      </c>
      <c r="J258" s="12" t="str">
        <f>+IFERROR(VLOOKUP(A258,[1]Directorio!$B$1:$Y$1001,10,FALSE),"")</f>
        <v/>
      </c>
      <c r="K258" s="12" t="str">
        <f>+IFERROR(VLOOKUP(A258,[1]Directorio!$B$1:$Y$1001,11,FALSE),"")</f>
        <v/>
      </c>
      <c r="L258" s="14" t="str">
        <f>+IFERROR(VLOOKUP(A258,[1]Directorio!$B$1:$Y$1001,12,FALSE),"")</f>
        <v/>
      </c>
      <c r="M258" s="12" t="str">
        <f>+IFERROR(VLOOKUP(A258,[1]Directorio!$B$1:$Y$1001,13,FALSE),"")</f>
        <v/>
      </c>
      <c r="N258" s="12" t="str">
        <f>+IFERROR(VLOOKUP(A258,[1]Directorio!$B$1:$Y$1001,14,FALSE),"")</f>
        <v/>
      </c>
      <c r="O258" s="12" t="str">
        <f>+IFERROR(VLOOKUP(A258,[1]Directorio!$B$1:$Y$1001,15,FALSE),"")</f>
        <v/>
      </c>
      <c r="P258" s="12" t="str">
        <f>+IFERROR(VLOOKUP(A258,[1]Directorio!$B$1:$Y$1001,16,FALSE),"")</f>
        <v/>
      </c>
      <c r="Q258" s="12" t="str">
        <f>+IFERROR(VLOOKUP(A258,[1]Directorio!$B$1:$Y$1001,17,FALSE),"")</f>
        <v/>
      </c>
      <c r="R258" s="12" t="str">
        <f>+IFERROR(VLOOKUP(A258,[1]Directorio!$B$1:$Y$1001,18,FALSE),"")</f>
        <v/>
      </c>
      <c r="S258" s="12" t="str">
        <f>+IFERROR(VLOOKUP(A258,[1]Directorio!$B$1:$Y$1001,19,FALSE),"")</f>
        <v/>
      </c>
      <c r="T258" s="12" t="str">
        <f>+IFERROR(VLOOKUP(A258,[1]Directorio!$B$1:$Y$1001,20,FALSE),"")</f>
        <v/>
      </c>
      <c r="U258" s="15" t="str">
        <f>+IFERROR(VLOOKUP(A258,[1]Directorio!$B$1:$Y$1001,21,FALSE),"")</f>
        <v/>
      </c>
      <c r="V258" s="15" t="str">
        <f>+IFERROR(VLOOKUP(A258,[1]Directorio!$B$1:$Y$1001,22,FALSE),"")</f>
        <v/>
      </c>
      <c r="W258" s="16" t="str">
        <f>+IFERROR(VLOOKUP(A258,[1]Directorio!$B$1:$Y$1001,23,FALSE),"")</f>
        <v/>
      </c>
      <c r="X258" s="15" t="str">
        <f>+IFERROR(VLOOKUP(A258,[1]Directorio!$B$1:$Y$1001,24,FALSE),"")</f>
        <v/>
      </c>
      <c r="Y258" s="10"/>
      <c r="Z258" s="10"/>
      <c r="AA258" s="17"/>
      <c r="AB258" s="18"/>
      <c r="AC258" s="10"/>
      <c r="AD258" s="18"/>
      <c r="AE258" s="10"/>
      <c r="AF258" s="18"/>
      <c r="AG258" s="18"/>
      <c r="AH258" s="19"/>
    </row>
    <row r="259" spans="1:34" x14ac:dyDescent="0.25">
      <c r="A259" s="11"/>
      <c r="B259" s="12" t="str">
        <f>+IFERROR(VLOOKUP(A259,[1]Directorio!$B$1:$Y$1001,2,FALSE),"")</f>
        <v/>
      </c>
      <c r="C259" s="13" t="str">
        <f>+IFERROR(VLOOKUP(A259,[1]Directorio!$B$1:$Y$1001,3,FALSE),"")</f>
        <v/>
      </c>
      <c r="D259" s="12" t="str">
        <f>+IFERROR(VLOOKUP(A259,[1]Directorio!$B$1:$Y$1001,4,FALSE),"")</f>
        <v/>
      </c>
      <c r="E259" s="12" t="str">
        <f>+IFERROR(VLOOKUP(A259,[1]Directorio!$B$1:$Y$1001,5,FALSE),"")</f>
        <v/>
      </c>
      <c r="F259" s="12" t="str">
        <f>+IFERROR(VLOOKUP(A259,[1]Directorio!$B$1:$Y$1001,6,FALSE),"")</f>
        <v/>
      </c>
      <c r="G259" s="12" t="str">
        <f>+IFERROR(VLOOKUP(A259,[1]Directorio!$B$1:$Y$1001,7,FALSE),"")</f>
        <v/>
      </c>
      <c r="H259" s="12" t="str">
        <f>+IFERROR(VLOOKUP(A259,[1]Directorio!$B$1:$Y$1001,8,FALSE),"")</f>
        <v/>
      </c>
      <c r="I259" s="12" t="str">
        <f>+IFERROR(VLOOKUP(A259,[1]Directorio!$B$1:$Y$1001,9,FALSE),"")</f>
        <v/>
      </c>
      <c r="J259" s="12" t="str">
        <f>+IFERROR(VLOOKUP(A259,[1]Directorio!$B$1:$Y$1001,10,FALSE),"")</f>
        <v/>
      </c>
      <c r="K259" s="12" t="str">
        <f>+IFERROR(VLOOKUP(A259,[1]Directorio!$B$1:$Y$1001,11,FALSE),"")</f>
        <v/>
      </c>
      <c r="L259" s="14" t="str">
        <f>+IFERROR(VLOOKUP(A259,[1]Directorio!$B$1:$Y$1001,12,FALSE),"")</f>
        <v/>
      </c>
      <c r="M259" s="12" t="str">
        <f>+IFERROR(VLOOKUP(A259,[1]Directorio!$B$1:$Y$1001,13,FALSE),"")</f>
        <v/>
      </c>
      <c r="N259" s="12" t="str">
        <f>+IFERROR(VLOOKUP(A259,[1]Directorio!$B$1:$Y$1001,14,FALSE),"")</f>
        <v/>
      </c>
      <c r="O259" s="12" t="str">
        <f>+IFERROR(VLOOKUP(A259,[1]Directorio!$B$1:$Y$1001,15,FALSE),"")</f>
        <v/>
      </c>
      <c r="P259" s="12" t="str">
        <f>+IFERROR(VLOOKUP(A259,[1]Directorio!$B$1:$Y$1001,16,FALSE),"")</f>
        <v/>
      </c>
      <c r="Q259" s="12" t="str">
        <f>+IFERROR(VLOOKUP(A259,[1]Directorio!$B$1:$Y$1001,17,FALSE),"")</f>
        <v/>
      </c>
      <c r="R259" s="12" t="str">
        <f>+IFERROR(VLOOKUP(A259,[1]Directorio!$B$1:$Y$1001,18,FALSE),"")</f>
        <v/>
      </c>
      <c r="S259" s="12" t="str">
        <f>+IFERROR(VLOOKUP(A259,[1]Directorio!$B$1:$Y$1001,19,FALSE),"")</f>
        <v/>
      </c>
      <c r="T259" s="12" t="str">
        <f>+IFERROR(VLOOKUP(A259,[1]Directorio!$B$1:$Y$1001,20,FALSE),"")</f>
        <v/>
      </c>
      <c r="U259" s="15" t="str">
        <f>+IFERROR(VLOOKUP(A259,[1]Directorio!$B$1:$Y$1001,21,FALSE),"")</f>
        <v/>
      </c>
      <c r="V259" s="15" t="str">
        <f>+IFERROR(VLOOKUP(A259,[1]Directorio!$B$1:$Y$1001,22,FALSE),"")</f>
        <v/>
      </c>
      <c r="W259" s="16" t="str">
        <f>+IFERROR(VLOOKUP(A259,[1]Directorio!$B$1:$Y$1001,23,FALSE),"")</f>
        <v/>
      </c>
      <c r="X259" s="15" t="str">
        <f>+IFERROR(VLOOKUP(A259,[1]Directorio!$B$1:$Y$1001,24,FALSE),"")</f>
        <v/>
      </c>
      <c r="Y259" s="10"/>
      <c r="Z259" s="10"/>
      <c r="AA259" s="17"/>
      <c r="AB259" s="18"/>
      <c r="AC259" s="10"/>
      <c r="AD259" s="18"/>
      <c r="AE259" s="10"/>
      <c r="AF259" s="18"/>
      <c r="AG259" s="18"/>
      <c r="AH259" s="19"/>
    </row>
    <row r="260" spans="1:34" x14ac:dyDescent="0.25">
      <c r="A260" s="11"/>
      <c r="B260" s="12" t="str">
        <f>+IFERROR(VLOOKUP(A260,[1]Directorio!$B$1:$Y$1001,2,FALSE),"")</f>
        <v/>
      </c>
      <c r="C260" s="13" t="str">
        <f>+IFERROR(VLOOKUP(A260,[1]Directorio!$B$1:$Y$1001,3,FALSE),"")</f>
        <v/>
      </c>
      <c r="D260" s="12" t="str">
        <f>+IFERROR(VLOOKUP(A260,[1]Directorio!$B$1:$Y$1001,4,FALSE),"")</f>
        <v/>
      </c>
      <c r="E260" s="12" t="str">
        <f>+IFERROR(VLOOKUP(A260,[1]Directorio!$B$1:$Y$1001,5,FALSE),"")</f>
        <v/>
      </c>
      <c r="F260" s="12" t="str">
        <f>+IFERROR(VLOOKUP(A260,[1]Directorio!$B$1:$Y$1001,6,FALSE),"")</f>
        <v/>
      </c>
      <c r="G260" s="12" t="str">
        <f>+IFERROR(VLOOKUP(A260,[1]Directorio!$B$1:$Y$1001,7,FALSE),"")</f>
        <v/>
      </c>
      <c r="H260" s="12" t="str">
        <f>+IFERROR(VLOOKUP(A260,[1]Directorio!$B$1:$Y$1001,8,FALSE),"")</f>
        <v/>
      </c>
      <c r="I260" s="12" t="str">
        <f>+IFERROR(VLOOKUP(A260,[1]Directorio!$B$1:$Y$1001,9,FALSE),"")</f>
        <v/>
      </c>
      <c r="J260" s="12" t="str">
        <f>+IFERROR(VLOOKUP(A260,[1]Directorio!$B$1:$Y$1001,10,FALSE),"")</f>
        <v/>
      </c>
      <c r="K260" s="12" t="str">
        <f>+IFERROR(VLOOKUP(A260,[1]Directorio!$B$1:$Y$1001,11,FALSE),"")</f>
        <v/>
      </c>
      <c r="L260" s="14" t="str">
        <f>+IFERROR(VLOOKUP(A260,[1]Directorio!$B$1:$Y$1001,12,FALSE),"")</f>
        <v/>
      </c>
      <c r="M260" s="12" t="str">
        <f>+IFERROR(VLOOKUP(A260,[1]Directorio!$B$1:$Y$1001,13,FALSE),"")</f>
        <v/>
      </c>
      <c r="N260" s="12" t="str">
        <f>+IFERROR(VLOOKUP(A260,[1]Directorio!$B$1:$Y$1001,14,FALSE),"")</f>
        <v/>
      </c>
      <c r="O260" s="12" t="str">
        <f>+IFERROR(VLOOKUP(A260,[1]Directorio!$B$1:$Y$1001,15,FALSE),"")</f>
        <v/>
      </c>
      <c r="P260" s="12" t="str">
        <f>+IFERROR(VLOOKUP(A260,[1]Directorio!$B$1:$Y$1001,16,FALSE),"")</f>
        <v/>
      </c>
      <c r="Q260" s="12" t="str">
        <f>+IFERROR(VLOOKUP(A260,[1]Directorio!$B$1:$Y$1001,17,FALSE),"")</f>
        <v/>
      </c>
      <c r="R260" s="12" t="str">
        <f>+IFERROR(VLOOKUP(A260,[1]Directorio!$B$1:$Y$1001,18,FALSE),"")</f>
        <v/>
      </c>
      <c r="S260" s="12" t="str">
        <f>+IFERROR(VLOOKUP(A260,[1]Directorio!$B$1:$Y$1001,19,FALSE),"")</f>
        <v/>
      </c>
      <c r="T260" s="12" t="str">
        <f>+IFERROR(VLOOKUP(A260,[1]Directorio!$B$1:$Y$1001,20,FALSE),"")</f>
        <v/>
      </c>
      <c r="U260" s="15" t="str">
        <f>+IFERROR(VLOOKUP(A260,[1]Directorio!$B$1:$Y$1001,21,FALSE),"")</f>
        <v/>
      </c>
      <c r="V260" s="15" t="str">
        <f>+IFERROR(VLOOKUP(A260,[1]Directorio!$B$1:$Y$1001,22,FALSE),"")</f>
        <v/>
      </c>
      <c r="W260" s="16" t="str">
        <f>+IFERROR(VLOOKUP(A260,[1]Directorio!$B$1:$Y$1001,23,FALSE),"")</f>
        <v/>
      </c>
      <c r="X260" s="15" t="str">
        <f>+IFERROR(VLOOKUP(A260,[1]Directorio!$B$1:$Y$1001,24,FALSE),"")</f>
        <v/>
      </c>
      <c r="Y260" s="10"/>
      <c r="Z260" s="10"/>
      <c r="AA260" s="17"/>
      <c r="AB260" s="18"/>
      <c r="AC260" s="10"/>
      <c r="AD260" s="18"/>
      <c r="AE260" s="10"/>
      <c r="AF260" s="18"/>
      <c r="AG260" s="18"/>
      <c r="AH260" s="19"/>
    </row>
    <row r="261" spans="1:34" x14ac:dyDescent="0.25">
      <c r="A261" s="11"/>
      <c r="B261" s="12" t="str">
        <f>+IFERROR(VLOOKUP(A261,[1]Directorio!$B$1:$Y$1001,2,FALSE),"")</f>
        <v/>
      </c>
      <c r="C261" s="13" t="str">
        <f>+IFERROR(VLOOKUP(A261,[1]Directorio!$B$1:$Y$1001,3,FALSE),"")</f>
        <v/>
      </c>
      <c r="D261" s="12" t="str">
        <f>+IFERROR(VLOOKUP(A261,[1]Directorio!$B$1:$Y$1001,4,FALSE),"")</f>
        <v/>
      </c>
      <c r="E261" s="12" t="str">
        <f>+IFERROR(VLOOKUP(A261,[1]Directorio!$B$1:$Y$1001,5,FALSE),"")</f>
        <v/>
      </c>
      <c r="F261" s="12" t="str">
        <f>+IFERROR(VLOOKUP(A261,[1]Directorio!$B$1:$Y$1001,6,FALSE),"")</f>
        <v/>
      </c>
      <c r="G261" s="12" t="str">
        <f>+IFERROR(VLOOKUP(A261,[1]Directorio!$B$1:$Y$1001,7,FALSE),"")</f>
        <v/>
      </c>
      <c r="H261" s="12" t="str">
        <f>+IFERROR(VLOOKUP(A261,[1]Directorio!$B$1:$Y$1001,8,FALSE),"")</f>
        <v/>
      </c>
      <c r="I261" s="12" t="str">
        <f>+IFERROR(VLOOKUP(A261,[1]Directorio!$B$1:$Y$1001,9,FALSE),"")</f>
        <v/>
      </c>
      <c r="J261" s="12" t="str">
        <f>+IFERROR(VLOOKUP(A261,[1]Directorio!$B$1:$Y$1001,10,FALSE),"")</f>
        <v/>
      </c>
      <c r="K261" s="12" t="str">
        <f>+IFERROR(VLOOKUP(A261,[1]Directorio!$B$1:$Y$1001,11,FALSE),"")</f>
        <v/>
      </c>
      <c r="L261" s="14" t="str">
        <f>+IFERROR(VLOOKUP(A261,[1]Directorio!$B$1:$Y$1001,12,FALSE),"")</f>
        <v/>
      </c>
      <c r="M261" s="12" t="str">
        <f>+IFERROR(VLOOKUP(A261,[1]Directorio!$B$1:$Y$1001,13,FALSE),"")</f>
        <v/>
      </c>
      <c r="N261" s="12" t="str">
        <f>+IFERROR(VLOOKUP(A261,[1]Directorio!$B$1:$Y$1001,14,FALSE),"")</f>
        <v/>
      </c>
      <c r="O261" s="12" t="str">
        <f>+IFERROR(VLOOKUP(A261,[1]Directorio!$B$1:$Y$1001,15,FALSE),"")</f>
        <v/>
      </c>
      <c r="P261" s="12" t="str">
        <f>+IFERROR(VLOOKUP(A261,[1]Directorio!$B$1:$Y$1001,16,FALSE),"")</f>
        <v/>
      </c>
      <c r="Q261" s="12" t="str">
        <f>+IFERROR(VLOOKUP(A261,[1]Directorio!$B$1:$Y$1001,17,FALSE),"")</f>
        <v/>
      </c>
      <c r="R261" s="12" t="str">
        <f>+IFERROR(VLOOKUP(A261,[1]Directorio!$B$1:$Y$1001,18,FALSE),"")</f>
        <v/>
      </c>
      <c r="S261" s="12" t="str">
        <f>+IFERROR(VLOOKUP(A261,[1]Directorio!$B$1:$Y$1001,19,FALSE),"")</f>
        <v/>
      </c>
      <c r="T261" s="12" t="str">
        <f>+IFERROR(VLOOKUP(A261,[1]Directorio!$B$1:$Y$1001,20,FALSE),"")</f>
        <v/>
      </c>
      <c r="U261" s="15" t="str">
        <f>+IFERROR(VLOOKUP(A261,[1]Directorio!$B$1:$Y$1001,21,FALSE),"")</f>
        <v/>
      </c>
      <c r="V261" s="15" t="str">
        <f>+IFERROR(VLOOKUP(A261,[1]Directorio!$B$1:$Y$1001,22,FALSE),"")</f>
        <v/>
      </c>
      <c r="W261" s="16" t="str">
        <f>+IFERROR(VLOOKUP(A261,[1]Directorio!$B$1:$Y$1001,23,FALSE),"")</f>
        <v/>
      </c>
      <c r="X261" s="15" t="str">
        <f>+IFERROR(VLOOKUP(A261,[1]Directorio!$B$1:$Y$1001,24,FALSE),"")</f>
        <v/>
      </c>
      <c r="Y261" s="10"/>
      <c r="Z261" s="10"/>
      <c r="AA261" s="17"/>
      <c r="AB261" s="18"/>
      <c r="AC261" s="10"/>
      <c r="AD261" s="18"/>
      <c r="AE261" s="10"/>
      <c r="AF261" s="18"/>
      <c r="AG261" s="18"/>
      <c r="AH261" s="19"/>
    </row>
    <row r="262" spans="1:34" x14ac:dyDescent="0.25">
      <c r="A262" s="11"/>
      <c r="B262" s="12" t="str">
        <f>+IFERROR(VLOOKUP(A262,[1]Directorio!$B$1:$Y$1001,2,FALSE),"")</f>
        <v/>
      </c>
      <c r="C262" s="13" t="str">
        <f>+IFERROR(VLOOKUP(A262,[1]Directorio!$B$1:$Y$1001,3,FALSE),"")</f>
        <v/>
      </c>
      <c r="D262" s="12" t="str">
        <f>+IFERROR(VLOOKUP(A262,[1]Directorio!$B$1:$Y$1001,4,FALSE),"")</f>
        <v/>
      </c>
      <c r="E262" s="12" t="str">
        <f>+IFERROR(VLOOKUP(A262,[1]Directorio!$B$1:$Y$1001,5,FALSE),"")</f>
        <v/>
      </c>
      <c r="F262" s="12" t="str">
        <f>+IFERROR(VLOOKUP(A262,[1]Directorio!$B$1:$Y$1001,6,FALSE),"")</f>
        <v/>
      </c>
      <c r="G262" s="12" t="str">
        <f>+IFERROR(VLOOKUP(A262,[1]Directorio!$B$1:$Y$1001,7,FALSE),"")</f>
        <v/>
      </c>
      <c r="H262" s="12" t="str">
        <f>+IFERROR(VLOOKUP(A262,[1]Directorio!$B$1:$Y$1001,8,FALSE),"")</f>
        <v/>
      </c>
      <c r="I262" s="12" t="str">
        <f>+IFERROR(VLOOKUP(A262,[1]Directorio!$B$1:$Y$1001,9,FALSE),"")</f>
        <v/>
      </c>
      <c r="J262" s="12" t="str">
        <f>+IFERROR(VLOOKUP(A262,[1]Directorio!$B$1:$Y$1001,10,FALSE),"")</f>
        <v/>
      </c>
      <c r="K262" s="12" t="str">
        <f>+IFERROR(VLOOKUP(A262,[1]Directorio!$B$1:$Y$1001,11,FALSE),"")</f>
        <v/>
      </c>
      <c r="L262" s="14" t="str">
        <f>+IFERROR(VLOOKUP(A262,[1]Directorio!$B$1:$Y$1001,12,FALSE),"")</f>
        <v/>
      </c>
      <c r="M262" s="12" t="str">
        <f>+IFERROR(VLOOKUP(A262,[1]Directorio!$B$1:$Y$1001,13,FALSE),"")</f>
        <v/>
      </c>
      <c r="N262" s="12" t="str">
        <f>+IFERROR(VLOOKUP(A262,[1]Directorio!$B$1:$Y$1001,14,FALSE),"")</f>
        <v/>
      </c>
      <c r="O262" s="12" t="str">
        <f>+IFERROR(VLOOKUP(A262,[1]Directorio!$B$1:$Y$1001,15,FALSE),"")</f>
        <v/>
      </c>
      <c r="P262" s="12" t="str">
        <f>+IFERROR(VLOOKUP(A262,[1]Directorio!$B$1:$Y$1001,16,FALSE),"")</f>
        <v/>
      </c>
      <c r="Q262" s="12" t="str">
        <f>+IFERROR(VLOOKUP(A262,[1]Directorio!$B$1:$Y$1001,17,FALSE),"")</f>
        <v/>
      </c>
      <c r="R262" s="12" t="str">
        <f>+IFERROR(VLOOKUP(A262,[1]Directorio!$B$1:$Y$1001,18,FALSE),"")</f>
        <v/>
      </c>
      <c r="S262" s="12" t="str">
        <f>+IFERROR(VLOOKUP(A262,[1]Directorio!$B$1:$Y$1001,19,FALSE),"")</f>
        <v/>
      </c>
      <c r="T262" s="12" t="str">
        <f>+IFERROR(VLOOKUP(A262,[1]Directorio!$B$1:$Y$1001,20,FALSE),"")</f>
        <v/>
      </c>
      <c r="U262" s="15" t="str">
        <f>+IFERROR(VLOOKUP(A262,[1]Directorio!$B$1:$Y$1001,21,FALSE),"")</f>
        <v/>
      </c>
      <c r="V262" s="15" t="str">
        <f>+IFERROR(VLOOKUP(A262,[1]Directorio!$B$1:$Y$1001,22,FALSE),"")</f>
        <v/>
      </c>
      <c r="W262" s="16" t="str">
        <f>+IFERROR(VLOOKUP(A262,[1]Directorio!$B$1:$Y$1001,23,FALSE),"")</f>
        <v/>
      </c>
      <c r="X262" s="15" t="str">
        <f>+IFERROR(VLOOKUP(A262,[1]Directorio!$B$1:$Y$1001,24,FALSE),"")</f>
        <v/>
      </c>
      <c r="Y262" s="10"/>
      <c r="Z262" s="10"/>
      <c r="AA262" s="17"/>
      <c r="AB262" s="18"/>
      <c r="AC262" s="10"/>
      <c r="AD262" s="18"/>
      <c r="AE262" s="10"/>
      <c r="AF262" s="18"/>
      <c r="AG262" s="18"/>
      <c r="AH262" s="19"/>
    </row>
    <row r="263" spans="1:34" x14ac:dyDescent="0.25">
      <c r="A263" s="11"/>
      <c r="B263" s="12" t="str">
        <f>+IFERROR(VLOOKUP(A263,[1]Directorio!$B$1:$Y$1001,2,FALSE),"")</f>
        <v/>
      </c>
      <c r="C263" s="13" t="str">
        <f>+IFERROR(VLOOKUP(A263,[1]Directorio!$B$1:$Y$1001,3,FALSE),"")</f>
        <v/>
      </c>
      <c r="D263" s="12" t="str">
        <f>+IFERROR(VLOOKUP(A263,[1]Directorio!$B$1:$Y$1001,4,FALSE),"")</f>
        <v/>
      </c>
      <c r="E263" s="12" t="str">
        <f>+IFERROR(VLOOKUP(A263,[1]Directorio!$B$1:$Y$1001,5,FALSE),"")</f>
        <v/>
      </c>
      <c r="F263" s="12" t="str">
        <f>+IFERROR(VLOOKUP(A263,[1]Directorio!$B$1:$Y$1001,6,FALSE),"")</f>
        <v/>
      </c>
      <c r="G263" s="12" t="str">
        <f>+IFERROR(VLOOKUP(A263,[1]Directorio!$B$1:$Y$1001,7,FALSE),"")</f>
        <v/>
      </c>
      <c r="H263" s="12" t="str">
        <f>+IFERROR(VLOOKUP(A263,[1]Directorio!$B$1:$Y$1001,8,FALSE),"")</f>
        <v/>
      </c>
      <c r="I263" s="12" t="str">
        <f>+IFERROR(VLOOKUP(A263,[1]Directorio!$B$1:$Y$1001,9,FALSE),"")</f>
        <v/>
      </c>
      <c r="J263" s="12" t="str">
        <f>+IFERROR(VLOOKUP(A263,[1]Directorio!$B$1:$Y$1001,10,FALSE),"")</f>
        <v/>
      </c>
      <c r="K263" s="12" t="str">
        <f>+IFERROR(VLOOKUP(A263,[1]Directorio!$B$1:$Y$1001,11,FALSE),"")</f>
        <v/>
      </c>
      <c r="L263" s="14" t="str">
        <f>+IFERROR(VLOOKUP(A263,[1]Directorio!$B$1:$Y$1001,12,FALSE),"")</f>
        <v/>
      </c>
      <c r="M263" s="12" t="str">
        <f>+IFERROR(VLOOKUP(A263,[1]Directorio!$B$1:$Y$1001,13,FALSE),"")</f>
        <v/>
      </c>
      <c r="N263" s="12" t="str">
        <f>+IFERROR(VLOOKUP(A263,[1]Directorio!$B$1:$Y$1001,14,FALSE),"")</f>
        <v/>
      </c>
      <c r="O263" s="12" t="str">
        <f>+IFERROR(VLOOKUP(A263,[1]Directorio!$B$1:$Y$1001,15,FALSE),"")</f>
        <v/>
      </c>
      <c r="P263" s="12" t="str">
        <f>+IFERROR(VLOOKUP(A263,[1]Directorio!$B$1:$Y$1001,16,FALSE),"")</f>
        <v/>
      </c>
      <c r="Q263" s="12" t="str">
        <f>+IFERROR(VLOOKUP(A263,[1]Directorio!$B$1:$Y$1001,17,FALSE),"")</f>
        <v/>
      </c>
      <c r="R263" s="12" t="str">
        <f>+IFERROR(VLOOKUP(A263,[1]Directorio!$B$1:$Y$1001,18,FALSE),"")</f>
        <v/>
      </c>
      <c r="S263" s="12" t="str">
        <f>+IFERROR(VLOOKUP(A263,[1]Directorio!$B$1:$Y$1001,19,FALSE),"")</f>
        <v/>
      </c>
      <c r="T263" s="12" t="str">
        <f>+IFERROR(VLOOKUP(A263,[1]Directorio!$B$1:$Y$1001,20,FALSE),"")</f>
        <v/>
      </c>
      <c r="U263" s="15" t="str">
        <f>+IFERROR(VLOOKUP(A263,[1]Directorio!$B$1:$Y$1001,21,FALSE),"")</f>
        <v/>
      </c>
      <c r="V263" s="15" t="str">
        <f>+IFERROR(VLOOKUP(A263,[1]Directorio!$B$1:$Y$1001,22,FALSE),"")</f>
        <v/>
      </c>
      <c r="W263" s="16" t="str">
        <f>+IFERROR(VLOOKUP(A263,[1]Directorio!$B$1:$Y$1001,23,FALSE),"")</f>
        <v/>
      </c>
      <c r="X263" s="15" t="str">
        <f>+IFERROR(VLOOKUP(A263,[1]Directorio!$B$1:$Y$1001,24,FALSE),"")</f>
        <v/>
      </c>
      <c r="Y263" s="10"/>
      <c r="Z263" s="10"/>
      <c r="AA263" s="17"/>
      <c r="AB263" s="18"/>
      <c r="AC263" s="10"/>
      <c r="AD263" s="18"/>
      <c r="AE263" s="10"/>
      <c r="AF263" s="18"/>
      <c r="AG263" s="18"/>
      <c r="AH263" s="19"/>
    </row>
    <row r="264" spans="1:34" x14ac:dyDescent="0.25">
      <c r="A264" s="11"/>
      <c r="B264" s="12" t="str">
        <f>+IFERROR(VLOOKUP(A264,[1]Directorio!$B$1:$Y$1001,2,FALSE),"")</f>
        <v/>
      </c>
      <c r="C264" s="13" t="str">
        <f>+IFERROR(VLOOKUP(A264,[1]Directorio!$B$1:$Y$1001,3,FALSE),"")</f>
        <v/>
      </c>
      <c r="D264" s="12" t="str">
        <f>+IFERROR(VLOOKUP(A264,[1]Directorio!$B$1:$Y$1001,4,FALSE),"")</f>
        <v/>
      </c>
      <c r="E264" s="12" t="str">
        <f>+IFERROR(VLOOKUP(A264,[1]Directorio!$B$1:$Y$1001,5,FALSE),"")</f>
        <v/>
      </c>
      <c r="F264" s="12" t="str">
        <f>+IFERROR(VLOOKUP(A264,[1]Directorio!$B$1:$Y$1001,6,FALSE),"")</f>
        <v/>
      </c>
      <c r="G264" s="12" t="str">
        <f>+IFERROR(VLOOKUP(A264,[1]Directorio!$B$1:$Y$1001,7,FALSE),"")</f>
        <v/>
      </c>
      <c r="H264" s="12" t="str">
        <f>+IFERROR(VLOOKUP(A264,[1]Directorio!$B$1:$Y$1001,8,FALSE),"")</f>
        <v/>
      </c>
      <c r="I264" s="12" t="str">
        <f>+IFERROR(VLOOKUP(A264,[1]Directorio!$B$1:$Y$1001,9,FALSE),"")</f>
        <v/>
      </c>
      <c r="J264" s="12" t="str">
        <f>+IFERROR(VLOOKUP(A264,[1]Directorio!$B$1:$Y$1001,10,FALSE),"")</f>
        <v/>
      </c>
      <c r="K264" s="12" t="str">
        <f>+IFERROR(VLOOKUP(A264,[1]Directorio!$B$1:$Y$1001,11,FALSE),"")</f>
        <v/>
      </c>
      <c r="L264" s="14" t="str">
        <f>+IFERROR(VLOOKUP(A264,[1]Directorio!$B$1:$Y$1001,12,FALSE),"")</f>
        <v/>
      </c>
      <c r="M264" s="12" t="str">
        <f>+IFERROR(VLOOKUP(A264,[1]Directorio!$B$1:$Y$1001,13,FALSE),"")</f>
        <v/>
      </c>
      <c r="N264" s="12" t="str">
        <f>+IFERROR(VLOOKUP(A264,[1]Directorio!$B$1:$Y$1001,14,FALSE),"")</f>
        <v/>
      </c>
      <c r="O264" s="12" t="str">
        <f>+IFERROR(VLOOKUP(A264,[1]Directorio!$B$1:$Y$1001,15,FALSE),"")</f>
        <v/>
      </c>
      <c r="P264" s="12" t="str">
        <f>+IFERROR(VLOOKUP(A264,[1]Directorio!$B$1:$Y$1001,16,FALSE),"")</f>
        <v/>
      </c>
      <c r="Q264" s="12" t="str">
        <f>+IFERROR(VLOOKUP(A264,[1]Directorio!$B$1:$Y$1001,17,FALSE),"")</f>
        <v/>
      </c>
      <c r="R264" s="12" t="str">
        <f>+IFERROR(VLOOKUP(A264,[1]Directorio!$B$1:$Y$1001,18,FALSE),"")</f>
        <v/>
      </c>
      <c r="S264" s="12" t="str">
        <f>+IFERROR(VLOOKUP(A264,[1]Directorio!$B$1:$Y$1001,19,FALSE),"")</f>
        <v/>
      </c>
      <c r="T264" s="12" t="str">
        <f>+IFERROR(VLOOKUP(A264,[1]Directorio!$B$1:$Y$1001,20,FALSE),"")</f>
        <v/>
      </c>
      <c r="U264" s="15" t="str">
        <f>+IFERROR(VLOOKUP(A264,[1]Directorio!$B$1:$Y$1001,21,FALSE),"")</f>
        <v/>
      </c>
      <c r="V264" s="15" t="str">
        <f>+IFERROR(VLOOKUP(A264,[1]Directorio!$B$1:$Y$1001,22,FALSE),"")</f>
        <v/>
      </c>
      <c r="W264" s="16" t="str">
        <f>+IFERROR(VLOOKUP(A264,[1]Directorio!$B$1:$Y$1001,23,FALSE),"")</f>
        <v/>
      </c>
      <c r="X264" s="15" t="str">
        <f>+IFERROR(VLOOKUP(A264,[1]Directorio!$B$1:$Y$1001,24,FALSE),"")</f>
        <v/>
      </c>
      <c r="Y264" s="10"/>
      <c r="Z264" s="10"/>
      <c r="AA264" s="17"/>
      <c r="AB264" s="18"/>
      <c r="AC264" s="10"/>
      <c r="AD264" s="18"/>
      <c r="AE264" s="10"/>
      <c r="AF264" s="18"/>
      <c r="AG264" s="18"/>
      <c r="AH264" s="19"/>
    </row>
    <row r="265" spans="1:34" x14ac:dyDescent="0.25">
      <c r="A265" s="11"/>
      <c r="B265" s="12" t="str">
        <f>+IFERROR(VLOOKUP(A265,[1]Directorio!$B$1:$Y$1001,2,FALSE),"")</f>
        <v/>
      </c>
      <c r="C265" s="13" t="str">
        <f>+IFERROR(VLOOKUP(A265,[1]Directorio!$B$1:$Y$1001,3,FALSE),"")</f>
        <v/>
      </c>
      <c r="D265" s="12" t="str">
        <f>+IFERROR(VLOOKUP(A265,[1]Directorio!$B$1:$Y$1001,4,FALSE),"")</f>
        <v/>
      </c>
      <c r="E265" s="12" t="str">
        <f>+IFERROR(VLOOKUP(A265,[1]Directorio!$B$1:$Y$1001,5,FALSE),"")</f>
        <v/>
      </c>
      <c r="F265" s="12" t="str">
        <f>+IFERROR(VLOOKUP(A265,[1]Directorio!$B$1:$Y$1001,6,FALSE),"")</f>
        <v/>
      </c>
      <c r="G265" s="12" t="str">
        <f>+IFERROR(VLOOKUP(A265,[1]Directorio!$B$1:$Y$1001,7,FALSE),"")</f>
        <v/>
      </c>
      <c r="H265" s="12" t="str">
        <f>+IFERROR(VLOOKUP(A265,[1]Directorio!$B$1:$Y$1001,8,FALSE),"")</f>
        <v/>
      </c>
      <c r="I265" s="12" t="str">
        <f>+IFERROR(VLOOKUP(A265,[1]Directorio!$B$1:$Y$1001,9,FALSE),"")</f>
        <v/>
      </c>
      <c r="J265" s="12" t="str">
        <f>+IFERROR(VLOOKUP(A265,[1]Directorio!$B$1:$Y$1001,10,FALSE),"")</f>
        <v/>
      </c>
      <c r="K265" s="12" t="str">
        <f>+IFERROR(VLOOKUP(A265,[1]Directorio!$B$1:$Y$1001,11,FALSE),"")</f>
        <v/>
      </c>
      <c r="L265" s="14" t="str">
        <f>+IFERROR(VLOOKUP(A265,[1]Directorio!$B$1:$Y$1001,12,FALSE),"")</f>
        <v/>
      </c>
      <c r="M265" s="12" t="str">
        <f>+IFERROR(VLOOKUP(A265,[1]Directorio!$B$1:$Y$1001,13,FALSE),"")</f>
        <v/>
      </c>
      <c r="N265" s="12" t="str">
        <f>+IFERROR(VLOOKUP(A265,[1]Directorio!$B$1:$Y$1001,14,FALSE),"")</f>
        <v/>
      </c>
      <c r="O265" s="12" t="str">
        <f>+IFERROR(VLOOKUP(A265,[1]Directorio!$B$1:$Y$1001,15,FALSE),"")</f>
        <v/>
      </c>
      <c r="P265" s="12" t="str">
        <f>+IFERROR(VLOOKUP(A265,[1]Directorio!$B$1:$Y$1001,16,FALSE),"")</f>
        <v/>
      </c>
      <c r="Q265" s="12" t="str">
        <f>+IFERROR(VLOOKUP(A265,[1]Directorio!$B$1:$Y$1001,17,FALSE),"")</f>
        <v/>
      </c>
      <c r="R265" s="12" t="str">
        <f>+IFERROR(VLOOKUP(A265,[1]Directorio!$B$1:$Y$1001,18,FALSE),"")</f>
        <v/>
      </c>
      <c r="S265" s="12" t="str">
        <f>+IFERROR(VLOOKUP(A265,[1]Directorio!$B$1:$Y$1001,19,FALSE),"")</f>
        <v/>
      </c>
      <c r="T265" s="12" t="str">
        <f>+IFERROR(VLOOKUP(A265,[1]Directorio!$B$1:$Y$1001,20,FALSE),"")</f>
        <v/>
      </c>
      <c r="U265" s="15" t="str">
        <f>+IFERROR(VLOOKUP(A265,[1]Directorio!$B$1:$Y$1001,21,FALSE),"")</f>
        <v/>
      </c>
      <c r="V265" s="15" t="str">
        <f>+IFERROR(VLOOKUP(A265,[1]Directorio!$B$1:$Y$1001,22,FALSE),"")</f>
        <v/>
      </c>
      <c r="W265" s="16" t="str">
        <f>+IFERROR(VLOOKUP(A265,[1]Directorio!$B$1:$Y$1001,23,FALSE),"")</f>
        <v/>
      </c>
      <c r="X265" s="15" t="str">
        <f>+IFERROR(VLOOKUP(A265,[1]Directorio!$B$1:$Y$1001,24,FALSE),"")</f>
        <v/>
      </c>
      <c r="Y265" s="10"/>
      <c r="Z265" s="10"/>
      <c r="AA265" s="17"/>
      <c r="AB265" s="18"/>
      <c r="AC265" s="10"/>
      <c r="AD265" s="18"/>
      <c r="AE265" s="10"/>
      <c r="AF265" s="18"/>
      <c r="AG265" s="18"/>
      <c r="AH265" s="19"/>
    </row>
    <row r="266" spans="1:34" x14ac:dyDescent="0.25">
      <c r="A266" s="11"/>
      <c r="B266" s="12" t="str">
        <f>+IFERROR(VLOOKUP(A266,[1]Directorio!$B$1:$Y$1001,2,FALSE),"")</f>
        <v/>
      </c>
      <c r="C266" s="13" t="str">
        <f>+IFERROR(VLOOKUP(A266,[1]Directorio!$B$1:$Y$1001,3,FALSE),"")</f>
        <v/>
      </c>
      <c r="D266" s="12" t="str">
        <f>+IFERROR(VLOOKUP(A266,[1]Directorio!$B$1:$Y$1001,4,FALSE),"")</f>
        <v/>
      </c>
      <c r="E266" s="12" t="str">
        <f>+IFERROR(VLOOKUP(A266,[1]Directorio!$B$1:$Y$1001,5,FALSE),"")</f>
        <v/>
      </c>
      <c r="F266" s="12" t="str">
        <f>+IFERROR(VLOOKUP(A266,[1]Directorio!$B$1:$Y$1001,6,FALSE),"")</f>
        <v/>
      </c>
      <c r="G266" s="12" t="str">
        <f>+IFERROR(VLOOKUP(A266,[1]Directorio!$B$1:$Y$1001,7,FALSE),"")</f>
        <v/>
      </c>
      <c r="H266" s="12" t="str">
        <f>+IFERROR(VLOOKUP(A266,[1]Directorio!$B$1:$Y$1001,8,FALSE),"")</f>
        <v/>
      </c>
      <c r="I266" s="12" t="str">
        <f>+IFERROR(VLOOKUP(A266,[1]Directorio!$B$1:$Y$1001,9,FALSE),"")</f>
        <v/>
      </c>
      <c r="J266" s="12" t="str">
        <f>+IFERROR(VLOOKUP(A266,[1]Directorio!$B$1:$Y$1001,10,FALSE),"")</f>
        <v/>
      </c>
      <c r="K266" s="12" t="str">
        <f>+IFERROR(VLOOKUP(A266,[1]Directorio!$B$1:$Y$1001,11,FALSE),"")</f>
        <v/>
      </c>
      <c r="L266" s="14" t="str">
        <f>+IFERROR(VLOOKUP(A266,[1]Directorio!$B$1:$Y$1001,12,FALSE),"")</f>
        <v/>
      </c>
      <c r="M266" s="12" t="str">
        <f>+IFERROR(VLOOKUP(A266,[1]Directorio!$B$1:$Y$1001,13,FALSE),"")</f>
        <v/>
      </c>
      <c r="N266" s="12" t="str">
        <f>+IFERROR(VLOOKUP(A266,[1]Directorio!$B$1:$Y$1001,14,FALSE),"")</f>
        <v/>
      </c>
      <c r="O266" s="12" t="str">
        <f>+IFERROR(VLOOKUP(A266,[1]Directorio!$B$1:$Y$1001,15,FALSE),"")</f>
        <v/>
      </c>
      <c r="P266" s="12" t="str">
        <f>+IFERROR(VLOOKUP(A266,[1]Directorio!$B$1:$Y$1001,16,FALSE),"")</f>
        <v/>
      </c>
      <c r="Q266" s="12" t="str">
        <f>+IFERROR(VLOOKUP(A266,[1]Directorio!$B$1:$Y$1001,17,FALSE),"")</f>
        <v/>
      </c>
      <c r="R266" s="12" t="str">
        <f>+IFERROR(VLOOKUP(A266,[1]Directorio!$B$1:$Y$1001,18,FALSE),"")</f>
        <v/>
      </c>
      <c r="S266" s="12" t="str">
        <f>+IFERROR(VLOOKUP(A266,[1]Directorio!$B$1:$Y$1001,19,FALSE),"")</f>
        <v/>
      </c>
      <c r="T266" s="12" t="str">
        <f>+IFERROR(VLOOKUP(A266,[1]Directorio!$B$1:$Y$1001,20,FALSE),"")</f>
        <v/>
      </c>
      <c r="U266" s="15" t="str">
        <f>+IFERROR(VLOOKUP(A266,[1]Directorio!$B$1:$Y$1001,21,FALSE),"")</f>
        <v/>
      </c>
      <c r="V266" s="15" t="str">
        <f>+IFERROR(VLOOKUP(A266,[1]Directorio!$B$1:$Y$1001,22,FALSE),"")</f>
        <v/>
      </c>
      <c r="W266" s="16" t="str">
        <f>+IFERROR(VLOOKUP(A266,[1]Directorio!$B$1:$Y$1001,23,FALSE),"")</f>
        <v/>
      </c>
      <c r="X266" s="15" t="str">
        <f>+IFERROR(VLOOKUP(A266,[1]Directorio!$B$1:$Y$1001,24,FALSE),"")</f>
        <v/>
      </c>
      <c r="Y266" s="10"/>
      <c r="Z266" s="10"/>
      <c r="AA266" s="17"/>
      <c r="AB266" s="18"/>
      <c r="AC266" s="10"/>
      <c r="AD266" s="18"/>
      <c r="AE266" s="10"/>
      <c r="AF266" s="18"/>
      <c r="AG266" s="18"/>
      <c r="AH266" s="19"/>
    </row>
    <row r="267" spans="1:34" x14ac:dyDescent="0.25">
      <c r="A267" s="11"/>
      <c r="B267" s="12" t="str">
        <f>+IFERROR(VLOOKUP(A267,[1]Directorio!$B$1:$Y$1001,2,FALSE),"")</f>
        <v/>
      </c>
      <c r="C267" s="13" t="str">
        <f>+IFERROR(VLOOKUP(A267,[1]Directorio!$B$1:$Y$1001,3,FALSE),"")</f>
        <v/>
      </c>
      <c r="D267" s="12" t="str">
        <f>+IFERROR(VLOOKUP(A267,[1]Directorio!$B$1:$Y$1001,4,FALSE),"")</f>
        <v/>
      </c>
      <c r="E267" s="12" t="str">
        <f>+IFERROR(VLOOKUP(A267,[1]Directorio!$B$1:$Y$1001,5,FALSE),"")</f>
        <v/>
      </c>
      <c r="F267" s="12" t="str">
        <f>+IFERROR(VLOOKUP(A267,[1]Directorio!$B$1:$Y$1001,6,FALSE),"")</f>
        <v/>
      </c>
      <c r="G267" s="12" t="str">
        <f>+IFERROR(VLOOKUP(A267,[1]Directorio!$B$1:$Y$1001,7,FALSE),"")</f>
        <v/>
      </c>
      <c r="H267" s="12" t="str">
        <f>+IFERROR(VLOOKUP(A267,[1]Directorio!$B$1:$Y$1001,8,FALSE),"")</f>
        <v/>
      </c>
      <c r="I267" s="12" t="str">
        <f>+IFERROR(VLOOKUP(A267,[1]Directorio!$B$1:$Y$1001,9,FALSE),"")</f>
        <v/>
      </c>
      <c r="J267" s="12" t="str">
        <f>+IFERROR(VLOOKUP(A267,[1]Directorio!$B$1:$Y$1001,10,FALSE),"")</f>
        <v/>
      </c>
      <c r="K267" s="12" t="str">
        <f>+IFERROR(VLOOKUP(A267,[1]Directorio!$B$1:$Y$1001,11,FALSE),"")</f>
        <v/>
      </c>
      <c r="L267" s="14" t="str">
        <f>+IFERROR(VLOOKUP(A267,[1]Directorio!$B$1:$Y$1001,12,FALSE),"")</f>
        <v/>
      </c>
      <c r="M267" s="12" t="str">
        <f>+IFERROR(VLOOKUP(A267,[1]Directorio!$B$1:$Y$1001,13,FALSE),"")</f>
        <v/>
      </c>
      <c r="N267" s="12" t="str">
        <f>+IFERROR(VLOOKUP(A267,[1]Directorio!$B$1:$Y$1001,14,FALSE),"")</f>
        <v/>
      </c>
      <c r="O267" s="12" t="str">
        <f>+IFERROR(VLOOKUP(A267,[1]Directorio!$B$1:$Y$1001,15,FALSE),"")</f>
        <v/>
      </c>
      <c r="P267" s="12" t="str">
        <f>+IFERROR(VLOOKUP(A267,[1]Directorio!$B$1:$Y$1001,16,FALSE),"")</f>
        <v/>
      </c>
      <c r="Q267" s="12" t="str">
        <f>+IFERROR(VLOOKUP(A267,[1]Directorio!$B$1:$Y$1001,17,FALSE),"")</f>
        <v/>
      </c>
      <c r="R267" s="12" t="str">
        <f>+IFERROR(VLOOKUP(A267,[1]Directorio!$B$1:$Y$1001,18,FALSE),"")</f>
        <v/>
      </c>
      <c r="S267" s="12" t="str">
        <f>+IFERROR(VLOOKUP(A267,[1]Directorio!$B$1:$Y$1001,19,FALSE),"")</f>
        <v/>
      </c>
      <c r="T267" s="12" t="str">
        <f>+IFERROR(VLOOKUP(A267,[1]Directorio!$B$1:$Y$1001,20,FALSE),"")</f>
        <v/>
      </c>
      <c r="U267" s="15" t="str">
        <f>+IFERROR(VLOOKUP(A267,[1]Directorio!$B$1:$Y$1001,21,FALSE),"")</f>
        <v/>
      </c>
      <c r="V267" s="15" t="str">
        <f>+IFERROR(VLOOKUP(A267,[1]Directorio!$B$1:$Y$1001,22,FALSE),"")</f>
        <v/>
      </c>
      <c r="W267" s="16" t="str">
        <f>+IFERROR(VLOOKUP(A267,[1]Directorio!$B$1:$Y$1001,23,FALSE),"")</f>
        <v/>
      </c>
      <c r="X267" s="15" t="str">
        <f>+IFERROR(VLOOKUP(A267,[1]Directorio!$B$1:$Y$1001,24,FALSE),"")</f>
        <v/>
      </c>
      <c r="Y267" s="10"/>
      <c r="Z267" s="10"/>
      <c r="AA267" s="17"/>
      <c r="AB267" s="18"/>
      <c r="AC267" s="10"/>
      <c r="AD267" s="18"/>
      <c r="AE267" s="10"/>
      <c r="AF267" s="18"/>
      <c r="AG267" s="18"/>
      <c r="AH267" s="19"/>
    </row>
    <row r="268" spans="1:34" x14ac:dyDescent="0.25">
      <c r="A268" s="11"/>
      <c r="B268" s="12" t="str">
        <f>+IFERROR(VLOOKUP(A268,[1]Directorio!$B$1:$Y$1001,2,FALSE),"")</f>
        <v/>
      </c>
      <c r="C268" s="13" t="str">
        <f>+IFERROR(VLOOKUP(A268,[1]Directorio!$B$1:$Y$1001,3,FALSE),"")</f>
        <v/>
      </c>
      <c r="D268" s="12" t="str">
        <f>+IFERROR(VLOOKUP(A268,[1]Directorio!$B$1:$Y$1001,4,FALSE),"")</f>
        <v/>
      </c>
      <c r="E268" s="12" t="str">
        <f>+IFERROR(VLOOKUP(A268,[1]Directorio!$B$1:$Y$1001,5,FALSE),"")</f>
        <v/>
      </c>
      <c r="F268" s="12" t="str">
        <f>+IFERROR(VLOOKUP(A268,[1]Directorio!$B$1:$Y$1001,6,FALSE),"")</f>
        <v/>
      </c>
      <c r="G268" s="12" t="str">
        <f>+IFERROR(VLOOKUP(A268,[1]Directorio!$B$1:$Y$1001,7,FALSE),"")</f>
        <v/>
      </c>
      <c r="H268" s="12" t="str">
        <f>+IFERROR(VLOOKUP(A268,[1]Directorio!$B$1:$Y$1001,8,FALSE),"")</f>
        <v/>
      </c>
      <c r="I268" s="12" t="str">
        <f>+IFERROR(VLOOKUP(A268,[1]Directorio!$B$1:$Y$1001,9,FALSE),"")</f>
        <v/>
      </c>
      <c r="J268" s="12" t="str">
        <f>+IFERROR(VLOOKUP(A268,[1]Directorio!$B$1:$Y$1001,10,FALSE),"")</f>
        <v/>
      </c>
      <c r="K268" s="12" t="str">
        <f>+IFERROR(VLOOKUP(A268,[1]Directorio!$B$1:$Y$1001,11,FALSE),"")</f>
        <v/>
      </c>
      <c r="L268" s="14" t="str">
        <f>+IFERROR(VLOOKUP(A268,[1]Directorio!$B$1:$Y$1001,12,FALSE),"")</f>
        <v/>
      </c>
      <c r="M268" s="12" t="str">
        <f>+IFERROR(VLOOKUP(A268,[1]Directorio!$B$1:$Y$1001,13,FALSE),"")</f>
        <v/>
      </c>
      <c r="N268" s="12" t="str">
        <f>+IFERROR(VLOOKUP(A268,[1]Directorio!$B$1:$Y$1001,14,FALSE),"")</f>
        <v/>
      </c>
      <c r="O268" s="12" t="str">
        <f>+IFERROR(VLOOKUP(A268,[1]Directorio!$B$1:$Y$1001,15,FALSE),"")</f>
        <v/>
      </c>
      <c r="P268" s="12" t="str">
        <f>+IFERROR(VLOOKUP(A268,[1]Directorio!$B$1:$Y$1001,16,FALSE),"")</f>
        <v/>
      </c>
      <c r="Q268" s="12" t="str">
        <f>+IFERROR(VLOOKUP(A268,[1]Directorio!$B$1:$Y$1001,17,FALSE),"")</f>
        <v/>
      </c>
      <c r="R268" s="12" t="str">
        <f>+IFERROR(VLOOKUP(A268,[1]Directorio!$B$1:$Y$1001,18,FALSE),"")</f>
        <v/>
      </c>
      <c r="S268" s="12" t="str">
        <f>+IFERROR(VLOOKUP(A268,[1]Directorio!$B$1:$Y$1001,19,FALSE),"")</f>
        <v/>
      </c>
      <c r="T268" s="12" t="str">
        <f>+IFERROR(VLOOKUP(A268,[1]Directorio!$B$1:$Y$1001,20,FALSE),"")</f>
        <v/>
      </c>
      <c r="U268" s="15" t="str">
        <f>+IFERROR(VLOOKUP(A268,[1]Directorio!$B$1:$Y$1001,21,FALSE),"")</f>
        <v/>
      </c>
      <c r="V268" s="15" t="str">
        <f>+IFERROR(VLOOKUP(A268,[1]Directorio!$B$1:$Y$1001,22,FALSE),"")</f>
        <v/>
      </c>
      <c r="W268" s="16" t="str">
        <f>+IFERROR(VLOOKUP(A268,[1]Directorio!$B$1:$Y$1001,23,FALSE),"")</f>
        <v/>
      </c>
      <c r="X268" s="15" t="str">
        <f>+IFERROR(VLOOKUP(A268,[1]Directorio!$B$1:$Y$1001,24,FALSE),"")</f>
        <v/>
      </c>
      <c r="Y268" s="10"/>
      <c r="Z268" s="10"/>
      <c r="AA268" s="17"/>
      <c r="AB268" s="18"/>
      <c r="AC268" s="10"/>
      <c r="AD268" s="18"/>
      <c r="AE268" s="10"/>
      <c r="AF268" s="18"/>
      <c r="AG268" s="18"/>
      <c r="AH268" s="19"/>
    </row>
    <row r="269" spans="1:34" x14ac:dyDescent="0.25">
      <c r="A269" s="11"/>
      <c r="B269" s="12" t="str">
        <f>+IFERROR(VLOOKUP(A269,[1]Directorio!$B$1:$Y$1001,2,FALSE),"")</f>
        <v/>
      </c>
      <c r="C269" s="13" t="str">
        <f>+IFERROR(VLOOKUP(A269,[1]Directorio!$B$1:$Y$1001,3,FALSE),"")</f>
        <v/>
      </c>
      <c r="D269" s="12" t="str">
        <f>+IFERROR(VLOOKUP(A269,[1]Directorio!$B$1:$Y$1001,4,FALSE),"")</f>
        <v/>
      </c>
      <c r="E269" s="12" t="str">
        <f>+IFERROR(VLOOKUP(A269,[1]Directorio!$B$1:$Y$1001,5,FALSE),"")</f>
        <v/>
      </c>
      <c r="F269" s="12" t="str">
        <f>+IFERROR(VLOOKUP(A269,[1]Directorio!$B$1:$Y$1001,6,FALSE),"")</f>
        <v/>
      </c>
      <c r="G269" s="12" t="str">
        <f>+IFERROR(VLOOKUP(A269,[1]Directorio!$B$1:$Y$1001,7,FALSE),"")</f>
        <v/>
      </c>
      <c r="H269" s="12" t="str">
        <f>+IFERROR(VLOOKUP(A269,[1]Directorio!$B$1:$Y$1001,8,FALSE),"")</f>
        <v/>
      </c>
      <c r="I269" s="12" t="str">
        <f>+IFERROR(VLOOKUP(A269,[1]Directorio!$B$1:$Y$1001,9,FALSE),"")</f>
        <v/>
      </c>
      <c r="J269" s="12" t="str">
        <f>+IFERROR(VLOOKUP(A269,[1]Directorio!$B$1:$Y$1001,10,FALSE),"")</f>
        <v/>
      </c>
      <c r="K269" s="12" t="str">
        <f>+IFERROR(VLOOKUP(A269,[1]Directorio!$B$1:$Y$1001,11,FALSE),"")</f>
        <v/>
      </c>
      <c r="L269" s="14" t="str">
        <f>+IFERROR(VLOOKUP(A269,[1]Directorio!$B$1:$Y$1001,12,FALSE),"")</f>
        <v/>
      </c>
      <c r="M269" s="12" t="str">
        <f>+IFERROR(VLOOKUP(A269,[1]Directorio!$B$1:$Y$1001,13,FALSE),"")</f>
        <v/>
      </c>
      <c r="N269" s="12" t="str">
        <f>+IFERROR(VLOOKUP(A269,[1]Directorio!$B$1:$Y$1001,14,FALSE),"")</f>
        <v/>
      </c>
      <c r="O269" s="12" t="str">
        <f>+IFERROR(VLOOKUP(A269,[1]Directorio!$B$1:$Y$1001,15,FALSE),"")</f>
        <v/>
      </c>
      <c r="P269" s="12" t="str">
        <f>+IFERROR(VLOOKUP(A269,[1]Directorio!$B$1:$Y$1001,16,FALSE),"")</f>
        <v/>
      </c>
      <c r="Q269" s="12" t="str">
        <f>+IFERROR(VLOOKUP(A269,[1]Directorio!$B$1:$Y$1001,17,FALSE),"")</f>
        <v/>
      </c>
      <c r="R269" s="12" t="str">
        <f>+IFERROR(VLOOKUP(A269,[1]Directorio!$B$1:$Y$1001,18,FALSE),"")</f>
        <v/>
      </c>
      <c r="S269" s="12" t="str">
        <f>+IFERROR(VLOOKUP(A269,[1]Directorio!$B$1:$Y$1001,19,FALSE),"")</f>
        <v/>
      </c>
      <c r="T269" s="12" t="str">
        <f>+IFERROR(VLOOKUP(A269,[1]Directorio!$B$1:$Y$1001,20,FALSE),"")</f>
        <v/>
      </c>
      <c r="U269" s="15" t="str">
        <f>+IFERROR(VLOOKUP(A269,[1]Directorio!$B$1:$Y$1001,21,FALSE),"")</f>
        <v/>
      </c>
      <c r="V269" s="15" t="str">
        <f>+IFERROR(VLOOKUP(A269,[1]Directorio!$B$1:$Y$1001,22,FALSE),"")</f>
        <v/>
      </c>
      <c r="W269" s="16" t="str">
        <f>+IFERROR(VLOOKUP(A269,[1]Directorio!$B$1:$Y$1001,23,FALSE),"")</f>
        <v/>
      </c>
      <c r="X269" s="15" t="str">
        <f>+IFERROR(VLOOKUP(A269,[1]Directorio!$B$1:$Y$1001,24,FALSE),"")</f>
        <v/>
      </c>
      <c r="Y269" s="10"/>
      <c r="Z269" s="10"/>
      <c r="AA269" s="17"/>
      <c r="AB269" s="18"/>
      <c r="AC269" s="10"/>
      <c r="AD269" s="18"/>
      <c r="AE269" s="10"/>
      <c r="AF269" s="18"/>
      <c r="AG269" s="18"/>
      <c r="AH269" s="19"/>
    </row>
    <row r="270" spans="1:34" x14ac:dyDescent="0.25">
      <c r="A270" s="11"/>
      <c r="B270" s="12" t="str">
        <f>+IFERROR(VLOOKUP(A270,[1]Directorio!$B$1:$Y$1001,2,FALSE),"")</f>
        <v/>
      </c>
      <c r="C270" s="13" t="str">
        <f>+IFERROR(VLOOKUP(A270,[1]Directorio!$B$1:$Y$1001,3,FALSE),"")</f>
        <v/>
      </c>
      <c r="D270" s="12" t="str">
        <f>+IFERROR(VLOOKUP(A270,[1]Directorio!$B$1:$Y$1001,4,FALSE),"")</f>
        <v/>
      </c>
      <c r="E270" s="12" t="str">
        <f>+IFERROR(VLOOKUP(A270,[1]Directorio!$B$1:$Y$1001,5,FALSE),"")</f>
        <v/>
      </c>
      <c r="F270" s="12" t="str">
        <f>+IFERROR(VLOOKUP(A270,[1]Directorio!$B$1:$Y$1001,6,FALSE),"")</f>
        <v/>
      </c>
      <c r="G270" s="12" t="str">
        <f>+IFERROR(VLOOKUP(A270,[1]Directorio!$B$1:$Y$1001,7,FALSE),"")</f>
        <v/>
      </c>
      <c r="H270" s="12" t="str">
        <f>+IFERROR(VLOOKUP(A270,[1]Directorio!$B$1:$Y$1001,8,FALSE),"")</f>
        <v/>
      </c>
      <c r="I270" s="12" t="str">
        <f>+IFERROR(VLOOKUP(A270,[1]Directorio!$B$1:$Y$1001,9,FALSE),"")</f>
        <v/>
      </c>
      <c r="J270" s="12" t="str">
        <f>+IFERROR(VLOOKUP(A270,[1]Directorio!$B$1:$Y$1001,10,FALSE),"")</f>
        <v/>
      </c>
      <c r="K270" s="12" t="str">
        <f>+IFERROR(VLOOKUP(A270,[1]Directorio!$B$1:$Y$1001,11,FALSE),"")</f>
        <v/>
      </c>
      <c r="L270" s="14" t="str">
        <f>+IFERROR(VLOOKUP(A270,[1]Directorio!$B$1:$Y$1001,12,FALSE),"")</f>
        <v/>
      </c>
      <c r="M270" s="12" t="str">
        <f>+IFERROR(VLOOKUP(A270,[1]Directorio!$B$1:$Y$1001,13,FALSE),"")</f>
        <v/>
      </c>
      <c r="N270" s="12" t="str">
        <f>+IFERROR(VLOOKUP(A270,[1]Directorio!$B$1:$Y$1001,14,FALSE),"")</f>
        <v/>
      </c>
      <c r="O270" s="12" t="str">
        <f>+IFERROR(VLOOKUP(A270,[1]Directorio!$B$1:$Y$1001,15,FALSE),"")</f>
        <v/>
      </c>
      <c r="P270" s="12" t="str">
        <f>+IFERROR(VLOOKUP(A270,[1]Directorio!$B$1:$Y$1001,16,FALSE),"")</f>
        <v/>
      </c>
      <c r="Q270" s="12" t="str">
        <f>+IFERROR(VLOOKUP(A270,[1]Directorio!$B$1:$Y$1001,17,FALSE),"")</f>
        <v/>
      </c>
      <c r="R270" s="12" t="str">
        <f>+IFERROR(VLOOKUP(A270,[1]Directorio!$B$1:$Y$1001,18,FALSE),"")</f>
        <v/>
      </c>
      <c r="S270" s="12" t="str">
        <f>+IFERROR(VLOOKUP(A270,[1]Directorio!$B$1:$Y$1001,19,FALSE),"")</f>
        <v/>
      </c>
      <c r="T270" s="12" t="str">
        <f>+IFERROR(VLOOKUP(A270,[1]Directorio!$B$1:$Y$1001,20,FALSE),"")</f>
        <v/>
      </c>
      <c r="U270" s="15" t="str">
        <f>+IFERROR(VLOOKUP(A270,[1]Directorio!$B$1:$Y$1001,21,FALSE),"")</f>
        <v/>
      </c>
      <c r="V270" s="15" t="str">
        <f>+IFERROR(VLOOKUP(A270,[1]Directorio!$B$1:$Y$1001,22,FALSE),"")</f>
        <v/>
      </c>
      <c r="W270" s="16" t="str">
        <f>+IFERROR(VLOOKUP(A270,[1]Directorio!$B$1:$Y$1001,23,FALSE),"")</f>
        <v/>
      </c>
      <c r="X270" s="15" t="str">
        <f>+IFERROR(VLOOKUP(A270,[1]Directorio!$B$1:$Y$1001,24,FALSE),"")</f>
        <v/>
      </c>
      <c r="Y270" s="10"/>
      <c r="Z270" s="10"/>
      <c r="AA270" s="17"/>
      <c r="AB270" s="18"/>
      <c r="AC270" s="10"/>
      <c r="AD270" s="18"/>
      <c r="AE270" s="10"/>
      <c r="AF270" s="18"/>
      <c r="AG270" s="18"/>
      <c r="AH270" s="19"/>
    </row>
    <row r="271" spans="1:34" x14ac:dyDescent="0.25">
      <c r="A271" s="11"/>
      <c r="B271" s="12" t="str">
        <f>+IFERROR(VLOOKUP(A271,[1]Directorio!$B$1:$Y$1001,2,FALSE),"")</f>
        <v/>
      </c>
      <c r="C271" s="13" t="str">
        <f>+IFERROR(VLOOKUP(A271,[1]Directorio!$B$1:$Y$1001,3,FALSE),"")</f>
        <v/>
      </c>
      <c r="D271" s="12" t="str">
        <f>+IFERROR(VLOOKUP(A271,[1]Directorio!$B$1:$Y$1001,4,FALSE),"")</f>
        <v/>
      </c>
      <c r="E271" s="12" t="str">
        <f>+IFERROR(VLOOKUP(A271,[1]Directorio!$B$1:$Y$1001,5,FALSE),"")</f>
        <v/>
      </c>
      <c r="F271" s="12" t="str">
        <f>+IFERROR(VLOOKUP(A271,[1]Directorio!$B$1:$Y$1001,6,FALSE),"")</f>
        <v/>
      </c>
      <c r="G271" s="12" t="str">
        <f>+IFERROR(VLOOKUP(A271,[1]Directorio!$B$1:$Y$1001,7,FALSE),"")</f>
        <v/>
      </c>
      <c r="H271" s="12" t="str">
        <f>+IFERROR(VLOOKUP(A271,[1]Directorio!$B$1:$Y$1001,8,FALSE),"")</f>
        <v/>
      </c>
      <c r="I271" s="12" t="str">
        <f>+IFERROR(VLOOKUP(A271,[1]Directorio!$B$1:$Y$1001,9,FALSE),"")</f>
        <v/>
      </c>
      <c r="J271" s="12" t="str">
        <f>+IFERROR(VLOOKUP(A271,[1]Directorio!$B$1:$Y$1001,10,FALSE),"")</f>
        <v/>
      </c>
      <c r="K271" s="12" t="str">
        <f>+IFERROR(VLOOKUP(A271,[1]Directorio!$B$1:$Y$1001,11,FALSE),"")</f>
        <v/>
      </c>
      <c r="L271" s="14" t="str">
        <f>+IFERROR(VLOOKUP(A271,[1]Directorio!$B$1:$Y$1001,12,FALSE),"")</f>
        <v/>
      </c>
      <c r="M271" s="12" t="str">
        <f>+IFERROR(VLOOKUP(A271,[1]Directorio!$B$1:$Y$1001,13,FALSE),"")</f>
        <v/>
      </c>
      <c r="N271" s="12" t="str">
        <f>+IFERROR(VLOOKUP(A271,[1]Directorio!$B$1:$Y$1001,14,FALSE),"")</f>
        <v/>
      </c>
      <c r="O271" s="12" t="str">
        <f>+IFERROR(VLOOKUP(A271,[1]Directorio!$B$1:$Y$1001,15,FALSE),"")</f>
        <v/>
      </c>
      <c r="P271" s="12" t="str">
        <f>+IFERROR(VLOOKUP(A271,[1]Directorio!$B$1:$Y$1001,16,FALSE),"")</f>
        <v/>
      </c>
      <c r="Q271" s="12" t="str">
        <f>+IFERROR(VLOOKUP(A271,[1]Directorio!$B$1:$Y$1001,17,FALSE),"")</f>
        <v/>
      </c>
      <c r="R271" s="12" t="str">
        <f>+IFERROR(VLOOKUP(A271,[1]Directorio!$B$1:$Y$1001,18,FALSE),"")</f>
        <v/>
      </c>
      <c r="S271" s="12" t="str">
        <f>+IFERROR(VLOOKUP(A271,[1]Directorio!$B$1:$Y$1001,19,FALSE),"")</f>
        <v/>
      </c>
      <c r="T271" s="12" t="str">
        <f>+IFERROR(VLOOKUP(A271,[1]Directorio!$B$1:$Y$1001,20,FALSE),"")</f>
        <v/>
      </c>
      <c r="U271" s="15" t="str">
        <f>+IFERROR(VLOOKUP(A271,[1]Directorio!$B$1:$Y$1001,21,FALSE),"")</f>
        <v/>
      </c>
      <c r="V271" s="15" t="str">
        <f>+IFERROR(VLOOKUP(A271,[1]Directorio!$B$1:$Y$1001,22,FALSE),"")</f>
        <v/>
      </c>
      <c r="W271" s="16" t="str">
        <f>+IFERROR(VLOOKUP(A271,[1]Directorio!$B$1:$Y$1001,23,FALSE),"")</f>
        <v/>
      </c>
      <c r="X271" s="15" t="str">
        <f>+IFERROR(VLOOKUP(A271,[1]Directorio!$B$1:$Y$1001,24,FALSE),"")</f>
        <v/>
      </c>
      <c r="Y271" s="10"/>
      <c r="Z271" s="10"/>
      <c r="AA271" s="17"/>
      <c r="AB271" s="18"/>
      <c r="AC271" s="10"/>
      <c r="AD271" s="18"/>
      <c r="AE271" s="10"/>
      <c r="AF271" s="18"/>
      <c r="AG271" s="18"/>
      <c r="AH271" s="19"/>
    </row>
    <row r="272" spans="1:34" x14ac:dyDescent="0.25">
      <c r="A272" s="11"/>
      <c r="B272" s="12" t="str">
        <f>+IFERROR(VLOOKUP(A272,[1]Directorio!$B$1:$Y$1001,2,FALSE),"")</f>
        <v/>
      </c>
      <c r="C272" s="13" t="str">
        <f>+IFERROR(VLOOKUP(A272,[1]Directorio!$B$1:$Y$1001,3,FALSE),"")</f>
        <v/>
      </c>
      <c r="D272" s="12" t="str">
        <f>+IFERROR(VLOOKUP(A272,[1]Directorio!$B$1:$Y$1001,4,FALSE),"")</f>
        <v/>
      </c>
      <c r="E272" s="12" t="str">
        <f>+IFERROR(VLOOKUP(A272,[1]Directorio!$B$1:$Y$1001,5,FALSE),"")</f>
        <v/>
      </c>
      <c r="F272" s="12" t="str">
        <f>+IFERROR(VLOOKUP(A272,[1]Directorio!$B$1:$Y$1001,6,FALSE),"")</f>
        <v/>
      </c>
      <c r="G272" s="12" t="str">
        <f>+IFERROR(VLOOKUP(A272,[1]Directorio!$B$1:$Y$1001,7,FALSE),"")</f>
        <v/>
      </c>
      <c r="H272" s="12" t="str">
        <f>+IFERROR(VLOOKUP(A272,[1]Directorio!$B$1:$Y$1001,8,FALSE),"")</f>
        <v/>
      </c>
      <c r="I272" s="12" t="str">
        <f>+IFERROR(VLOOKUP(A272,[1]Directorio!$B$1:$Y$1001,9,FALSE),"")</f>
        <v/>
      </c>
      <c r="J272" s="12" t="str">
        <f>+IFERROR(VLOOKUP(A272,[1]Directorio!$B$1:$Y$1001,10,FALSE),"")</f>
        <v/>
      </c>
      <c r="K272" s="12" t="str">
        <f>+IFERROR(VLOOKUP(A272,[1]Directorio!$B$1:$Y$1001,11,FALSE),"")</f>
        <v/>
      </c>
      <c r="L272" s="14" t="str">
        <f>+IFERROR(VLOOKUP(A272,[1]Directorio!$B$1:$Y$1001,12,FALSE),"")</f>
        <v/>
      </c>
      <c r="M272" s="12" t="str">
        <f>+IFERROR(VLOOKUP(A272,[1]Directorio!$B$1:$Y$1001,13,FALSE),"")</f>
        <v/>
      </c>
      <c r="N272" s="12" t="str">
        <f>+IFERROR(VLOOKUP(A272,[1]Directorio!$B$1:$Y$1001,14,FALSE),"")</f>
        <v/>
      </c>
      <c r="O272" s="12" t="str">
        <f>+IFERROR(VLOOKUP(A272,[1]Directorio!$B$1:$Y$1001,15,FALSE),"")</f>
        <v/>
      </c>
      <c r="P272" s="12" t="str">
        <f>+IFERROR(VLOOKUP(A272,[1]Directorio!$B$1:$Y$1001,16,FALSE),"")</f>
        <v/>
      </c>
      <c r="Q272" s="12" t="str">
        <f>+IFERROR(VLOOKUP(A272,[1]Directorio!$B$1:$Y$1001,17,FALSE),"")</f>
        <v/>
      </c>
      <c r="R272" s="12" t="str">
        <f>+IFERROR(VLOOKUP(A272,[1]Directorio!$B$1:$Y$1001,18,FALSE),"")</f>
        <v/>
      </c>
      <c r="S272" s="12" t="str">
        <f>+IFERROR(VLOOKUP(A272,[1]Directorio!$B$1:$Y$1001,19,FALSE),"")</f>
        <v/>
      </c>
      <c r="T272" s="12" t="str">
        <f>+IFERROR(VLOOKUP(A272,[1]Directorio!$B$1:$Y$1001,20,FALSE),"")</f>
        <v/>
      </c>
      <c r="U272" s="15" t="str">
        <f>+IFERROR(VLOOKUP(A272,[1]Directorio!$B$1:$Y$1001,21,FALSE),"")</f>
        <v/>
      </c>
      <c r="V272" s="15" t="str">
        <f>+IFERROR(VLOOKUP(A272,[1]Directorio!$B$1:$Y$1001,22,FALSE),"")</f>
        <v/>
      </c>
      <c r="W272" s="16" t="str">
        <f>+IFERROR(VLOOKUP(A272,[1]Directorio!$B$1:$Y$1001,23,FALSE),"")</f>
        <v/>
      </c>
      <c r="X272" s="15" t="str">
        <f>+IFERROR(VLOOKUP(A272,[1]Directorio!$B$1:$Y$1001,24,FALSE),"")</f>
        <v/>
      </c>
      <c r="Y272" s="10"/>
      <c r="Z272" s="10"/>
      <c r="AA272" s="17"/>
      <c r="AB272" s="18"/>
      <c r="AC272" s="10"/>
      <c r="AD272" s="18"/>
      <c r="AE272" s="10"/>
      <c r="AF272" s="18"/>
      <c r="AG272" s="18"/>
      <c r="AH272" s="19"/>
    </row>
    <row r="273" spans="1:34" x14ac:dyDescent="0.25">
      <c r="A273" s="11"/>
      <c r="B273" s="12" t="str">
        <f>+IFERROR(VLOOKUP(A273,[1]Directorio!$B$1:$Y$1001,2,FALSE),"")</f>
        <v/>
      </c>
      <c r="C273" s="13" t="str">
        <f>+IFERROR(VLOOKUP(A273,[1]Directorio!$B$1:$Y$1001,3,FALSE),"")</f>
        <v/>
      </c>
      <c r="D273" s="12" t="str">
        <f>+IFERROR(VLOOKUP(A273,[1]Directorio!$B$1:$Y$1001,4,FALSE),"")</f>
        <v/>
      </c>
      <c r="E273" s="12" t="str">
        <f>+IFERROR(VLOOKUP(A273,[1]Directorio!$B$1:$Y$1001,5,FALSE),"")</f>
        <v/>
      </c>
      <c r="F273" s="12" t="str">
        <f>+IFERROR(VLOOKUP(A273,[1]Directorio!$B$1:$Y$1001,6,FALSE),"")</f>
        <v/>
      </c>
      <c r="G273" s="12" t="str">
        <f>+IFERROR(VLOOKUP(A273,[1]Directorio!$B$1:$Y$1001,7,FALSE),"")</f>
        <v/>
      </c>
      <c r="H273" s="12" t="str">
        <f>+IFERROR(VLOOKUP(A273,[1]Directorio!$B$1:$Y$1001,8,FALSE),"")</f>
        <v/>
      </c>
      <c r="I273" s="12" t="str">
        <f>+IFERROR(VLOOKUP(A273,[1]Directorio!$B$1:$Y$1001,9,FALSE),"")</f>
        <v/>
      </c>
      <c r="J273" s="12" t="str">
        <f>+IFERROR(VLOOKUP(A273,[1]Directorio!$B$1:$Y$1001,10,FALSE),"")</f>
        <v/>
      </c>
      <c r="K273" s="12" t="str">
        <f>+IFERROR(VLOOKUP(A273,[1]Directorio!$B$1:$Y$1001,11,FALSE),"")</f>
        <v/>
      </c>
      <c r="L273" s="14" t="str">
        <f>+IFERROR(VLOOKUP(A273,[1]Directorio!$B$1:$Y$1001,12,FALSE),"")</f>
        <v/>
      </c>
      <c r="M273" s="12" t="str">
        <f>+IFERROR(VLOOKUP(A273,[1]Directorio!$B$1:$Y$1001,13,FALSE),"")</f>
        <v/>
      </c>
      <c r="N273" s="12" t="str">
        <f>+IFERROR(VLOOKUP(A273,[1]Directorio!$B$1:$Y$1001,14,FALSE),"")</f>
        <v/>
      </c>
      <c r="O273" s="12" t="str">
        <f>+IFERROR(VLOOKUP(A273,[1]Directorio!$B$1:$Y$1001,15,FALSE),"")</f>
        <v/>
      </c>
      <c r="P273" s="12" t="str">
        <f>+IFERROR(VLOOKUP(A273,[1]Directorio!$B$1:$Y$1001,16,FALSE),"")</f>
        <v/>
      </c>
      <c r="Q273" s="12" t="str">
        <f>+IFERROR(VLOOKUP(A273,[1]Directorio!$B$1:$Y$1001,17,FALSE),"")</f>
        <v/>
      </c>
      <c r="R273" s="12" t="str">
        <f>+IFERROR(VLOOKUP(A273,[1]Directorio!$B$1:$Y$1001,18,FALSE),"")</f>
        <v/>
      </c>
      <c r="S273" s="12" t="str">
        <f>+IFERROR(VLOOKUP(A273,[1]Directorio!$B$1:$Y$1001,19,FALSE),"")</f>
        <v/>
      </c>
      <c r="T273" s="12" t="str">
        <f>+IFERROR(VLOOKUP(A273,[1]Directorio!$B$1:$Y$1001,20,FALSE),"")</f>
        <v/>
      </c>
      <c r="U273" s="15" t="str">
        <f>+IFERROR(VLOOKUP(A273,[1]Directorio!$B$1:$Y$1001,21,FALSE),"")</f>
        <v/>
      </c>
      <c r="V273" s="15" t="str">
        <f>+IFERROR(VLOOKUP(A273,[1]Directorio!$B$1:$Y$1001,22,FALSE),"")</f>
        <v/>
      </c>
      <c r="W273" s="16" t="str">
        <f>+IFERROR(VLOOKUP(A273,[1]Directorio!$B$1:$Y$1001,23,FALSE),"")</f>
        <v/>
      </c>
      <c r="X273" s="15" t="str">
        <f>+IFERROR(VLOOKUP(A273,[1]Directorio!$B$1:$Y$1001,24,FALSE),"")</f>
        <v/>
      </c>
      <c r="Y273" s="10"/>
      <c r="Z273" s="10"/>
      <c r="AA273" s="17"/>
      <c r="AB273" s="18"/>
      <c r="AC273" s="10"/>
      <c r="AD273" s="18"/>
      <c r="AE273" s="10"/>
      <c r="AF273" s="18"/>
      <c r="AG273" s="18"/>
      <c r="AH273" s="19"/>
    </row>
    <row r="274" spans="1:34" x14ac:dyDescent="0.25">
      <c r="A274" s="11"/>
      <c r="B274" s="12" t="str">
        <f>+IFERROR(VLOOKUP(A274,[1]Directorio!$B$1:$Y$1001,2,FALSE),"")</f>
        <v/>
      </c>
      <c r="C274" s="13" t="str">
        <f>+IFERROR(VLOOKUP(A274,[1]Directorio!$B$1:$Y$1001,3,FALSE),"")</f>
        <v/>
      </c>
      <c r="D274" s="12" t="str">
        <f>+IFERROR(VLOOKUP(A274,[1]Directorio!$B$1:$Y$1001,4,FALSE),"")</f>
        <v/>
      </c>
      <c r="E274" s="12" t="str">
        <f>+IFERROR(VLOOKUP(A274,[1]Directorio!$B$1:$Y$1001,5,FALSE),"")</f>
        <v/>
      </c>
      <c r="F274" s="12" t="str">
        <f>+IFERROR(VLOOKUP(A274,[1]Directorio!$B$1:$Y$1001,6,FALSE),"")</f>
        <v/>
      </c>
      <c r="G274" s="12" t="str">
        <f>+IFERROR(VLOOKUP(A274,[1]Directorio!$B$1:$Y$1001,7,FALSE),"")</f>
        <v/>
      </c>
      <c r="H274" s="12" t="str">
        <f>+IFERROR(VLOOKUP(A274,[1]Directorio!$B$1:$Y$1001,8,FALSE),"")</f>
        <v/>
      </c>
      <c r="I274" s="12" t="str">
        <f>+IFERROR(VLOOKUP(A274,[1]Directorio!$B$1:$Y$1001,9,FALSE),"")</f>
        <v/>
      </c>
      <c r="J274" s="12" t="str">
        <f>+IFERROR(VLOOKUP(A274,[1]Directorio!$B$1:$Y$1001,10,FALSE),"")</f>
        <v/>
      </c>
      <c r="K274" s="12" t="str">
        <f>+IFERROR(VLOOKUP(A274,[1]Directorio!$B$1:$Y$1001,11,FALSE),"")</f>
        <v/>
      </c>
      <c r="L274" s="14" t="str">
        <f>+IFERROR(VLOOKUP(A274,[1]Directorio!$B$1:$Y$1001,12,FALSE),"")</f>
        <v/>
      </c>
      <c r="M274" s="12" t="str">
        <f>+IFERROR(VLOOKUP(A274,[1]Directorio!$B$1:$Y$1001,13,FALSE),"")</f>
        <v/>
      </c>
      <c r="N274" s="12" t="str">
        <f>+IFERROR(VLOOKUP(A274,[1]Directorio!$B$1:$Y$1001,14,FALSE),"")</f>
        <v/>
      </c>
      <c r="O274" s="12" t="str">
        <f>+IFERROR(VLOOKUP(A274,[1]Directorio!$B$1:$Y$1001,15,FALSE),"")</f>
        <v/>
      </c>
      <c r="P274" s="12" t="str">
        <f>+IFERROR(VLOOKUP(A274,[1]Directorio!$B$1:$Y$1001,16,FALSE),"")</f>
        <v/>
      </c>
      <c r="Q274" s="12" t="str">
        <f>+IFERROR(VLOOKUP(A274,[1]Directorio!$B$1:$Y$1001,17,FALSE),"")</f>
        <v/>
      </c>
      <c r="R274" s="12" t="str">
        <f>+IFERROR(VLOOKUP(A274,[1]Directorio!$B$1:$Y$1001,18,FALSE),"")</f>
        <v/>
      </c>
      <c r="S274" s="12" t="str">
        <f>+IFERROR(VLOOKUP(A274,[1]Directorio!$B$1:$Y$1001,19,FALSE),"")</f>
        <v/>
      </c>
      <c r="T274" s="12" t="str">
        <f>+IFERROR(VLOOKUP(A274,[1]Directorio!$B$1:$Y$1001,20,FALSE),"")</f>
        <v/>
      </c>
      <c r="U274" s="15" t="str">
        <f>+IFERROR(VLOOKUP(A274,[1]Directorio!$B$1:$Y$1001,21,FALSE),"")</f>
        <v/>
      </c>
      <c r="V274" s="15" t="str">
        <f>+IFERROR(VLOOKUP(A274,[1]Directorio!$B$1:$Y$1001,22,FALSE),"")</f>
        <v/>
      </c>
      <c r="W274" s="16" t="str">
        <f>+IFERROR(VLOOKUP(A274,[1]Directorio!$B$1:$Y$1001,23,FALSE),"")</f>
        <v/>
      </c>
      <c r="X274" s="15" t="str">
        <f>+IFERROR(VLOOKUP(A274,[1]Directorio!$B$1:$Y$1001,24,FALSE),"")</f>
        <v/>
      </c>
      <c r="Y274" s="10"/>
      <c r="Z274" s="10"/>
      <c r="AA274" s="17"/>
      <c r="AB274" s="18"/>
      <c r="AC274" s="10"/>
      <c r="AD274" s="18"/>
      <c r="AE274" s="10"/>
      <c r="AF274" s="18"/>
      <c r="AG274" s="18"/>
      <c r="AH274" s="19"/>
    </row>
    <row r="275" spans="1:34" x14ac:dyDescent="0.25">
      <c r="A275" s="11"/>
      <c r="B275" s="12" t="str">
        <f>+IFERROR(VLOOKUP(A275,[1]Directorio!$B$1:$Y$1001,2,FALSE),"")</f>
        <v/>
      </c>
      <c r="C275" s="13" t="str">
        <f>+IFERROR(VLOOKUP(A275,[1]Directorio!$B$1:$Y$1001,3,FALSE),"")</f>
        <v/>
      </c>
      <c r="D275" s="12" t="str">
        <f>+IFERROR(VLOOKUP(A275,[1]Directorio!$B$1:$Y$1001,4,FALSE),"")</f>
        <v/>
      </c>
      <c r="E275" s="12" t="str">
        <f>+IFERROR(VLOOKUP(A275,[1]Directorio!$B$1:$Y$1001,5,FALSE),"")</f>
        <v/>
      </c>
      <c r="F275" s="12" t="str">
        <f>+IFERROR(VLOOKUP(A275,[1]Directorio!$B$1:$Y$1001,6,FALSE),"")</f>
        <v/>
      </c>
      <c r="G275" s="12" t="str">
        <f>+IFERROR(VLOOKUP(A275,[1]Directorio!$B$1:$Y$1001,7,FALSE),"")</f>
        <v/>
      </c>
      <c r="H275" s="12" t="str">
        <f>+IFERROR(VLOOKUP(A275,[1]Directorio!$B$1:$Y$1001,8,FALSE),"")</f>
        <v/>
      </c>
      <c r="I275" s="12" t="str">
        <f>+IFERROR(VLOOKUP(A275,[1]Directorio!$B$1:$Y$1001,9,FALSE),"")</f>
        <v/>
      </c>
      <c r="J275" s="12" t="str">
        <f>+IFERROR(VLOOKUP(A275,[1]Directorio!$B$1:$Y$1001,10,FALSE),"")</f>
        <v/>
      </c>
      <c r="K275" s="12" t="str">
        <f>+IFERROR(VLOOKUP(A275,[1]Directorio!$B$1:$Y$1001,11,FALSE),"")</f>
        <v/>
      </c>
      <c r="L275" s="14" t="str">
        <f>+IFERROR(VLOOKUP(A275,[1]Directorio!$B$1:$Y$1001,12,FALSE),"")</f>
        <v/>
      </c>
      <c r="M275" s="12" t="str">
        <f>+IFERROR(VLOOKUP(A275,[1]Directorio!$B$1:$Y$1001,13,FALSE),"")</f>
        <v/>
      </c>
      <c r="N275" s="12" t="str">
        <f>+IFERROR(VLOOKUP(A275,[1]Directorio!$B$1:$Y$1001,14,FALSE),"")</f>
        <v/>
      </c>
      <c r="O275" s="12" t="str">
        <f>+IFERROR(VLOOKUP(A275,[1]Directorio!$B$1:$Y$1001,15,FALSE),"")</f>
        <v/>
      </c>
      <c r="P275" s="12" t="str">
        <f>+IFERROR(VLOOKUP(A275,[1]Directorio!$B$1:$Y$1001,16,FALSE),"")</f>
        <v/>
      </c>
      <c r="Q275" s="12" t="str">
        <f>+IFERROR(VLOOKUP(A275,[1]Directorio!$B$1:$Y$1001,17,FALSE),"")</f>
        <v/>
      </c>
      <c r="R275" s="12" t="str">
        <f>+IFERROR(VLOOKUP(A275,[1]Directorio!$B$1:$Y$1001,18,FALSE),"")</f>
        <v/>
      </c>
      <c r="S275" s="12" t="str">
        <f>+IFERROR(VLOOKUP(A275,[1]Directorio!$B$1:$Y$1001,19,FALSE),"")</f>
        <v/>
      </c>
      <c r="T275" s="12" t="str">
        <f>+IFERROR(VLOOKUP(A275,[1]Directorio!$B$1:$Y$1001,20,FALSE),"")</f>
        <v/>
      </c>
      <c r="U275" s="15" t="str">
        <f>+IFERROR(VLOOKUP(A275,[1]Directorio!$B$1:$Y$1001,21,FALSE),"")</f>
        <v/>
      </c>
      <c r="V275" s="15" t="str">
        <f>+IFERROR(VLOOKUP(A275,[1]Directorio!$B$1:$Y$1001,22,FALSE),"")</f>
        <v/>
      </c>
      <c r="W275" s="16" t="str">
        <f>+IFERROR(VLOOKUP(A275,[1]Directorio!$B$1:$Y$1001,23,FALSE),"")</f>
        <v/>
      </c>
      <c r="X275" s="15" t="str">
        <f>+IFERROR(VLOOKUP(A275,[1]Directorio!$B$1:$Y$1001,24,FALSE),"")</f>
        <v/>
      </c>
      <c r="Y275" s="10"/>
      <c r="Z275" s="10"/>
      <c r="AA275" s="17"/>
      <c r="AB275" s="18"/>
      <c r="AC275" s="10"/>
      <c r="AD275" s="18"/>
      <c r="AE275" s="10"/>
      <c r="AF275" s="18"/>
      <c r="AG275" s="18"/>
      <c r="AH275" s="19"/>
    </row>
    <row r="276" spans="1:34" x14ac:dyDescent="0.25">
      <c r="A276" s="11"/>
      <c r="B276" s="12" t="str">
        <f>+IFERROR(VLOOKUP(A276,[1]Directorio!$B$1:$Y$1001,2,FALSE),"")</f>
        <v/>
      </c>
      <c r="C276" s="13" t="str">
        <f>+IFERROR(VLOOKUP(A276,[1]Directorio!$B$1:$Y$1001,3,FALSE),"")</f>
        <v/>
      </c>
      <c r="D276" s="12" t="str">
        <f>+IFERROR(VLOOKUP(A276,[1]Directorio!$B$1:$Y$1001,4,FALSE),"")</f>
        <v/>
      </c>
      <c r="E276" s="12" t="str">
        <f>+IFERROR(VLOOKUP(A276,[1]Directorio!$B$1:$Y$1001,5,FALSE),"")</f>
        <v/>
      </c>
      <c r="F276" s="12" t="str">
        <f>+IFERROR(VLOOKUP(A276,[1]Directorio!$B$1:$Y$1001,6,FALSE),"")</f>
        <v/>
      </c>
      <c r="G276" s="12" t="str">
        <f>+IFERROR(VLOOKUP(A276,[1]Directorio!$B$1:$Y$1001,7,FALSE),"")</f>
        <v/>
      </c>
      <c r="H276" s="12" t="str">
        <f>+IFERROR(VLOOKUP(A276,[1]Directorio!$B$1:$Y$1001,8,FALSE),"")</f>
        <v/>
      </c>
      <c r="I276" s="12" t="str">
        <f>+IFERROR(VLOOKUP(A276,[1]Directorio!$B$1:$Y$1001,9,FALSE),"")</f>
        <v/>
      </c>
      <c r="J276" s="12" t="str">
        <f>+IFERROR(VLOOKUP(A276,[1]Directorio!$B$1:$Y$1001,10,FALSE),"")</f>
        <v/>
      </c>
      <c r="K276" s="12" t="str">
        <f>+IFERROR(VLOOKUP(A276,[1]Directorio!$B$1:$Y$1001,11,FALSE),"")</f>
        <v/>
      </c>
      <c r="L276" s="14" t="str">
        <f>+IFERROR(VLOOKUP(A276,[1]Directorio!$B$1:$Y$1001,12,FALSE),"")</f>
        <v/>
      </c>
      <c r="M276" s="12" t="str">
        <f>+IFERROR(VLOOKUP(A276,[1]Directorio!$B$1:$Y$1001,13,FALSE),"")</f>
        <v/>
      </c>
      <c r="N276" s="12" t="str">
        <f>+IFERROR(VLOOKUP(A276,[1]Directorio!$B$1:$Y$1001,14,FALSE),"")</f>
        <v/>
      </c>
      <c r="O276" s="12" t="str">
        <f>+IFERROR(VLOOKUP(A276,[1]Directorio!$B$1:$Y$1001,15,FALSE),"")</f>
        <v/>
      </c>
      <c r="P276" s="12" t="str">
        <f>+IFERROR(VLOOKUP(A276,[1]Directorio!$B$1:$Y$1001,16,FALSE),"")</f>
        <v/>
      </c>
      <c r="Q276" s="12" t="str">
        <f>+IFERROR(VLOOKUP(A276,[1]Directorio!$B$1:$Y$1001,17,FALSE),"")</f>
        <v/>
      </c>
      <c r="R276" s="12" t="str">
        <f>+IFERROR(VLOOKUP(A276,[1]Directorio!$B$1:$Y$1001,18,FALSE),"")</f>
        <v/>
      </c>
      <c r="S276" s="12" t="str">
        <f>+IFERROR(VLOOKUP(A276,[1]Directorio!$B$1:$Y$1001,19,FALSE),"")</f>
        <v/>
      </c>
      <c r="T276" s="12" t="str">
        <f>+IFERROR(VLOOKUP(A276,[1]Directorio!$B$1:$Y$1001,20,FALSE),"")</f>
        <v/>
      </c>
      <c r="U276" s="15" t="str">
        <f>+IFERROR(VLOOKUP(A276,[1]Directorio!$B$1:$Y$1001,21,FALSE),"")</f>
        <v/>
      </c>
      <c r="V276" s="15" t="str">
        <f>+IFERROR(VLOOKUP(A276,[1]Directorio!$B$1:$Y$1001,22,FALSE),"")</f>
        <v/>
      </c>
      <c r="W276" s="16" t="str">
        <f>+IFERROR(VLOOKUP(A276,[1]Directorio!$B$1:$Y$1001,23,FALSE),"")</f>
        <v/>
      </c>
      <c r="X276" s="15" t="str">
        <f>+IFERROR(VLOOKUP(A276,[1]Directorio!$B$1:$Y$1001,24,FALSE),"")</f>
        <v/>
      </c>
      <c r="Y276" s="10"/>
      <c r="Z276" s="10"/>
      <c r="AA276" s="17"/>
      <c r="AB276" s="18"/>
      <c r="AC276" s="10"/>
      <c r="AD276" s="18"/>
      <c r="AE276" s="10"/>
      <c r="AF276" s="18"/>
      <c r="AG276" s="18"/>
      <c r="AH276" s="19"/>
    </row>
    <row r="277" spans="1:34" x14ac:dyDescent="0.25">
      <c r="A277" s="11"/>
      <c r="B277" s="12" t="str">
        <f>+IFERROR(VLOOKUP(A277,[1]Directorio!$B$1:$Y$1001,2,FALSE),"")</f>
        <v/>
      </c>
      <c r="C277" s="13" t="str">
        <f>+IFERROR(VLOOKUP(A277,[1]Directorio!$B$1:$Y$1001,3,FALSE),"")</f>
        <v/>
      </c>
      <c r="D277" s="12" t="str">
        <f>+IFERROR(VLOOKUP(A277,[1]Directorio!$B$1:$Y$1001,4,FALSE),"")</f>
        <v/>
      </c>
      <c r="E277" s="12" t="str">
        <f>+IFERROR(VLOOKUP(A277,[1]Directorio!$B$1:$Y$1001,5,FALSE),"")</f>
        <v/>
      </c>
      <c r="F277" s="12" t="str">
        <f>+IFERROR(VLOOKUP(A277,[1]Directorio!$B$1:$Y$1001,6,FALSE),"")</f>
        <v/>
      </c>
      <c r="G277" s="12" t="str">
        <f>+IFERROR(VLOOKUP(A277,[1]Directorio!$B$1:$Y$1001,7,FALSE),"")</f>
        <v/>
      </c>
      <c r="H277" s="12" t="str">
        <f>+IFERROR(VLOOKUP(A277,[1]Directorio!$B$1:$Y$1001,8,FALSE),"")</f>
        <v/>
      </c>
      <c r="I277" s="12" t="str">
        <f>+IFERROR(VLOOKUP(A277,[1]Directorio!$B$1:$Y$1001,9,FALSE),"")</f>
        <v/>
      </c>
      <c r="J277" s="12" t="str">
        <f>+IFERROR(VLOOKUP(A277,[1]Directorio!$B$1:$Y$1001,10,FALSE),"")</f>
        <v/>
      </c>
      <c r="K277" s="12" t="str">
        <f>+IFERROR(VLOOKUP(A277,[1]Directorio!$B$1:$Y$1001,11,FALSE),"")</f>
        <v/>
      </c>
      <c r="L277" s="14" t="str">
        <f>+IFERROR(VLOOKUP(A277,[1]Directorio!$B$1:$Y$1001,12,FALSE),"")</f>
        <v/>
      </c>
      <c r="M277" s="12" t="str">
        <f>+IFERROR(VLOOKUP(A277,[1]Directorio!$B$1:$Y$1001,13,FALSE),"")</f>
        <v/>
      </c>
      <c r="N277" s="12" t="str">
        <f>+IFERROR(VLOOKUP(A277,[1]Directorio!$B$1:$Y$1001,14,FALSE),"")</f>
        <v/>
      </c>
      <c r="O277" s="12" t="str">
        <f>+IFERROR(VLOOKUP(A277,[1]Directorio!$B$1:$Y$1001,15,FALSE),"")</f>
        <v/>
      </c>
      <c r="P277" s="12" t="str">
        <f>+IFERROR(VLOOKUP(A277,[1]Directorio!$B$1:$Y$1001,16,FALSE),"")</f>
        <v/>
      </c>
      <c r="Q277" s="12" t="str">
        <f>+IFERROR(VLOOKUP(A277,[1]Directorio!$B$1:$Y$1001,17,FALSE),"")</f>
        <v/>
      </c>
      <c r="R277" s="12" t="str">
        <f>+IFERROR(VLOOKUP(A277,[1]Directorio!$B$1:$Y$1001,18,FALSE),"")</f>
        <v/>
      </c>
      <c r="S277" s="12" t="str">
        <f>+IFERROR(VLOOKUP(A277,[1]Directorio!$B$1:$Y$1001,19,FALSE),"")</f>
        <v/>
      </c>
      <c r="T277" s="12" t="str">
        <f>+IFERROR(VLOOKUP(A277,[1]Directorio!$B$1:$Y$1001,20,FALSE),"")</f>
        <v/>
      </c>
      <c r="U277" s="15" t="str">
        <f>+IFERROR(VLOOKUP(A277,[1]Directorio!$B$1:$Y$1001,21,FALSE),"")</f>
        <v/>
      </c>
      <c r="V277" s="15" t="str">
        <f>+IFERROR(VLOOKUP(A277,[1]Directorio!$B$1:$Y$1001,22,FALSE),"")</f>
        <v/>
      </c>
      <c r="W277" s="16" t="str">
        <f>+IFERROR(VLOOKUP(A277,[1]Directorio!$B$1:$Y$1001,23,FALSE),"")</f>
        <v/>
      </c>
      <c r="X277" s="15" t="str">
        <f>+IFERROR(VLOOKUP(A277,[1]Directorio!$B$1:$Y$1001,24,FALSE),"")</f>
        <v/>
      </c>
      <c r="Y277" s="10"/>
      <c r="Z277" s="10"/>
      <c r="AA277" s="17"/>
      <c r="AB277" s="18"/>
      <c r="AC277" s="10"/>
      <c r="AD277" s="18"/>
      <c r="AE277" s="10"/>
      <c r="AF277" s="18"/>
      <c r="AG277" s="18"/>
      <c r="AH277" s="19"/>
    </row>
    <row r="278" spans="1:34" x14ac:dyDescent="0.25">
      <c r="A278" s="11"/>
      <c r="B278" s="12" t="str">
        <f>+IFERROR(VLOOKUP(A278,[1]Directorio!$B$1:$Y$1001,2,FALSE),"")</f>
        <v/>
      </c>
      <c r="C278" s="13" t="str">
        <f>+IFERROR(VLOOKUP(A278,[1]Directorio!$B$1:$Y$1001,3,FALSE),"")</f>
        <v/>
      </c>
      <c r="D278" s="12" t="str">
        <f>+IFERROR(VLOOKUP(A278,[1]Directorio!$B$1:$Y$1001,4,FALSE),"")</f>
        <v/>
      </c>
      <c r="E278" s="12" t="str">
        <f>+IFERROR(VLOOKUP(A278,[1]Directorio!$B$1:$Y$1001,5,FALSE),"")</f>
        <v/>
      </c>
      <c r="F278" s="12" t="str">
        <f>+IFERROR(VLOOKUP(A278,[1]Directorio!$B$1:$Y$1001,6,FALSE),"")</f>
        <v/>
      </c>
      <c r="G278" s="12" t="str">
        <f>+IFERROR(VLOOKUP(A278,[1]Directorio!$B$1:$Y$1001,7,FALSE),"")</f>
        <v/>
      </c>
      <c r="H278" s="12" t="str">
        <f>+IFERROR(VLOOKUP(A278,[1]Directorio!$B$1:$Y$1001,8,FALSE),"")</f>
        <v/>
      </c>
      <c r="I278" s="12" t="str">
        <f>+IFERROR(VLOOKUP(A278,[1]Directorio!$B$1:$Y$1001,9,FALSE),"")</f>
        <v/>
      </c>
      <c r="J278" s="12" t="str">
        <f>+IFERROR(VLOOKUP(A278,[1]Directorio!$B$1:$Y$1001,10,FALSE),"")</f>
        <v/>
      </c>
      <c r="K278" s="12" t="str">
        <f>+IFERROR(VLOOKUP(A278,[1]Directorio!$B$1:$Y$1001,11,FALSE),"")</f>
        <v/>
      </c>
      <c r="L278" s="14" t="str">
        <f>+IFERROR(VLOOKUP(A278,[1]Directorio!$B$1:$Y$1001,12,FALSE),"")</f>
        <v/>
      </c>
      <c r="M278" s="12" t="str">
        <f>+IFERROR(VLOOKUP(A278,[1]Directorio!$B$1:$Y$1001,13,FALSE),"")</f>
        <v/>
      </c>
      <c r="N278" s="12" t="str">
        <f>+IFERROR(VLOOKUP(A278,[1]Directorio!$B$1:$Y$1001,14,FALSE),"")</f>
        <v/>
      </c>
      <c r="O278" s="12" t="str">
        <f>+IFERROR(VLOOKUP(A278,[1]Directorio!$B$1:$Y$1001,15,FALSE),"")</f>
        <v/>
      </c>
      <c r="P278" s="12" t="str">
        <f>+IFERROR(VLOOKUP(A278,[1]Directorio!$B$1:$Y$1001,16,FALSE),"")</f>
        <v/>
      </c>
      <c r="Q278" s="12" t="str">
        <f>+IFERROR(VLOOKUP(A278,[1]Directorio!$B$1:$Y$1001,17,FALSE),"")</f>
        <v/>
      </c>
      <c r="R278" s="12" t="str">
        <f>+IFERROR(VLOOKUP(A278,[1]Directorio!$B$1:$Y$1001,18,FALSE),"")</f>
        <v/>
      </c>
      <c r="S278" s="12" t="str">
        <f>+IFERROR(VLOOKUP(A278,[1]Directorio!$B$1:$Y$1001,19,FALSE),"")</f>
        <v/>
      </c>
      <c r="T278" s="12" t="str">
        <f>+IFERROR(VLOOKUP(A278,[1]Directorio!$B$1:$Y$1001,20,FALSE),"")</f>
        <v/>
      </c>
      <c r="U278" s="15" t="str">
        <f>+IFERROR(VLOOKUP(A278,[1]Directorio!$B$1:$Y$1001,21,FALSE),"")</f>
        <v/>
      </c>
      <c r="V278" s="15" t="str">
        <f>+IFERROR(VLOOKUP(A278,[1]Directorio!$B$1:$Y$1001,22,FALSE),"")</f>
        <v/>
      </c>
      <c r="W278" s="16" t="str">
        <f>+IFERROR(VLOOKUP(A278,[1]Directorio!$B$1:$Y$1001,23,FALSE),"")</f>
        <v/>
      </c>
      <c r="X278" s="15" t="str">
        <f>+IFERROR(VLOOKUP(A278,[1]Directorio!$B$1:$Y$1001,24,FALSE),"")</f>
        <v/>
      </c>
      <c r="Y278" s="10"/>
      <c r="Z278" s="10"/>
      <c r="AA278" s="17"/>
      <c r="AB278" s="18"/>
      <c r="AC278" s="10"/>
      <c r="AD278" s="18"/>
      <c r="AE278" s="10"/>
      <c r="AF278" s="18"/>
      <c r="AG278" s="18"/>
      <c r="AH278" s="19"/>
    </row>
    <row r="279" spans="1:34" x14ac:dyDescent="0.25">
      <c r="A279" s="11"/>
      <c r="B279" s="12" t="str">
        <f>+IFERROR(VLOOKUP(A279,[1]Directorio!$B$1:$Y$1001,2,FALSE),"")</f>
        <v/>
      </c>
      <c r="C279" s="13" t="str">
        <f>+IFERROR(VLOOKUP(A279,[1]Directorio!$B$1:$Y$1001,3,FALSE),"")</f>
        <v/>
      </c>
      <c r="D279" s="12" t="str">
        <f>+IFERROR(VLOOKUP(A279,[1]Directorio!$B$1:$Y$1001,4,FALSE),"")</f>
        <v/>
      </c>
      <c r="E279" s="12" t="str">
        <f>+IFERROR(VLOOKUP(A279,[1]Directorio!$B$1:$Y$1001,5,FALSE),"")</f>
        <v/>
      </c>
      <c r="F279" s="12" t="str">
        <f>+IFERROR(VLOOKUP(A279,[1]Directorio!$B$1:$Y$1001,6,FALSE),"")</f>
        <v/>
      </c>
      <c r="G279" s="12" t="str">
        <f>+IFERROR(VLOOKUP(A279,[1]Directorio!$B$1:$Y$1001,7,FALSE),"")</f>
        <v/>
      </c>
      <c r="H279" s="12" t="str">
        <f>+IFERROR(VLOOKUP(A279,[1]Directorio!$B$1:$Y$1001,8,FALSE),"")</f>
        <v/>
      </c>
      <c r="I279" s="12" t="str">
        <f>+IFERROR(VLOOKUP(A279,[1]Directorio!$B$1:$Y$1001,9,FALSE),"")</f>
        <v/>
      </c>
      <c r="J279" s="12" t="str">
        <f>+IFERROR(VLOOKUP(A279,[1]Directorio!$B$1:$Y$1001,10,FALSE),"")</f>
        <v/>
      </c>
      <c r="K279" s="12" t="str">
        <f>+IFERROR(VLOOKUP(A279,[1]Directorio!$B$1:$Y$1001,11,FALSE),"")</f>
        <v/>
      </c>
      <c r="L279" s="14" t="str">
        <f>+IFERROR(VLOOKUP(A279,[1]Directorio!$B$1:$Y$1001,12,FALSE),"")</f>
        <v/>
      </c>
      <c r="M279" s="12" t="str">
        <f>+IFERROR(VLOOKUP(A279,[1]Directorio!$B$1:$Y$1001,13,FALSE),"")</f>
        <v/>
      </c>
      <c r="N279" s="12" t="str">
        <f>+IFERROR(VLOOKUP(A279,[1]Directorio!$B$1:$Y$1001,14,FALSE),"")</f>
        <v/>
      </c>
      <c r="O279" s="12" t="str">
        <f>+IFERROR(VLOOKUP(A279,[1]Directorio!$B$1:$Y$1001,15,FALSE),"")</f>
        <v/>
      </c>
      <c r="P279" s="12" t="str">
        <f>+IFERROR(VLOOKUP(A279,[1]Directorio!$B$1:$Y$1001,16,FALSE),"")</f>
        <v/>
      </c>
      <c r="Q279" s="12" t="str">
        <f>+IFERROR(VLOOKUP(A279,[1]Directorio!$B$1:$Y$1001,17,FALSE),"")</f>
        <v/>
      </c>
      <c r="R279" s="12" t="str">
        <f>+IFERROR(VLOOKUP(A279,[1]Directorio!$B$1:$Y$1001,18,FALSE),"")</f>
        <v/>
      </c>
      <c r="S279" s="12" t="str">
        <f>+IFERROR(VLOOKUP(A279,[1]Directorio!$B$1:$Y$1001,19,FALSE),"")</f>
        <v/>
      </c>
      <c r="T279" s="12" t="str">
        <f>+IFERROR(VLOOKUP(A279,[1]Directorio!$B$1:$Y$1001,20,FALSE),"")</f>
        <v/>
      </c>
      <c r="U279" s="15" t="str">
        <f>+IFERROR(VLOOKUP(A279,[1]Directorio!$B$1:$Y$1001,21,FALSE),"")</f>
        <v/>
      </c>
      <c r="V279" s="15" t="str">
        <f>+IFERROR(VLOOKUP(A279,[1]Directorio!$B$1:$Y$1001,22,FALSE),"")</f>
        <v/>
      </c>
      <c r="W279" s="16" t="str">
        <f>+IFERROR(VLOOKUP(A279,[1]Directorio!$B$1:$Y$1001,23,FALSE),"")</f>
        <v/>
      </c>
      <c r="X279" s="15" t="str">
        <f>+IFERROR(VLOOKUP(A279,[1]Directorio!$B$1:$Y$1001,24,FALSE),"")</f>
        <v/>
      </c>
      <c r="Y279" s="10"/>
      <c r="Z279" s="10"/>
      <c r="AA279" s="17"/>
      <c r="AB279" s="18"/>
      <c r="AC279" s="10"/>
      <c r="AD279" s="18"/>
      <c r="AE279" s="10"/>
      <c r="AF279" s="18"/>
      <c r="AG279" s="18"/>
      <c r="AH279" s="19"/>
    </row>
    <row r="280" spans="1:34" x14ac:dyDescent="0.25">
      <c r="A280" s="11"/>
      <c r="B280" s="12" t="str">
        <f>+IFERROR(VLOOKUP(A280,[1]Directorio!$B$1:$Y$1001,2,FALSE),"")</f>
        <v/>
      </c>
      <c r="C280" s="13" t="str">
        <f>+IFERROR(VLOOKUP(A280,[1]Directorio!$B$1:$Y$1001,3,FALSE),"")</f>
        <v/>
      </c>
      <c r="D280" s="12" t="str">
        <f>+IFERROR(VLOOKUP(A280,[1]Directorio!$B$1:$Y$1001,4,FALSE),"")</f>
        <v/>
      </c>
      <c r="E280" s="12" t="str">
        <f>+IFERROR(VLOOKUP(A280,[1]Directorio!$B$1:$Y$1001,5,FALSE),"")</f>
        <v/>
      </c>
      <c r="F280" s="12" t="str">
        <f>+IFERROR(VLOOKUP(A280,[1]Directorio!$B$1:$Y$1001,6,FALSE),"")</f>
        <v/>
      </c>
      <c r="G280" s="12" t="str">
        <f>+IFERROR(VLOOKUP(A280,[1]Directorio!$B$1:$Y$1001,7,FALSE),"")</f>
        <v/>
      </c>
      <c r="H280" s="12" t="str">
        <f>+IFERROR(VLOOKUP(A280,[1]Directorio!$B$1:$Y$1001,8,FALSE),"")</f>
        <v/>
      </c>
      <c r="I280" s="12" t="str">
        <f>+IFERROR(VLOOKUP(A280,[1]Directorio!$B$1:$Y$1001,9,FALSE),"")</f>
        <v/>
      </c>
      <c r="J280" s="12" t="str">
        <f>+IFERROR(VLOOKUP(A280,[1]Directorio!$B$1:$Y$1001,10,FALSE),"")</f>
        <v/>
      </c>
      <c r="K280" s="12" t="str">
        <f>+IFERROR(VLOOKUP(A280,[1]Directorio!$B$1:$Y$1001,11,FALSE),"")</f>
        <v/>
      </c>
      <c r="L280" s="14" t="str">
        <f>+IFERROR(VLOOKUP(A280,[1]Directorio!$B$1:$Y$1001,12,FALSE),"")</f>
        <v/>
      </c>
      <c r="M280" s="12" t="str">
        <f>+IFERROR(VLOOKUP(A280,[1]Directorio!$B$1:$Y$1001,13,FALSE),"")</f>
        <v/>
      </c>
      <c r="N280" s="12" t="str">
        <f>+IFERROR(VLOOKUP(A280,[1]Directorio!$B$1:$Y$1001,14,FALSE),"")</f>
        <v/>
      </c>
      <c r="O280" s="12" t="str">
        <f>+IFERROR(VLOOKUP(A280,[1]Directorio!$B$1:$Y$1001,15,FALSE),"")</f>
        <v/>
      </c>
      <c r="P280" s="12" t="str">
        <f>+IFERROR(VLOOKUP(A280,[1]Directorio!$B$1:$Y$1001,16,FALSE),"")</f>
        <v/>
      </c>
      <c r="Q280" s="12" t="str">
        <f>+IFERROR(VLOOKUP(A280,[1]Directorio!$B$1:$Y$1001,17,FALSE),"")</f>
        <v/>
      </c>
      <c r="R280" s="12" t="str">
        <f>+IFERROR(VLOOKUP(A280,[1]Directorio!$B$1:$Y$1001,18,FALSE),"")</f>
        <v/>
      </c>
      <c r="S280" s="12" t="str">
        <f>+IFERROR(VLOOKUP(A280,[1]Directorio!$B$1:$Y$1001,19,FALSE),"")</f>
        <v/>
      </c>
      <c r="T280" s="12" t="str">
        <f>+IFERROR(VLOOKUP(A280,[1]Directorio!$B$1:$Y$1001,20,FALSE),"")</f>
        <v/>
      </c>
      <c r="U280" s="15" t="str">
        <f>+IFERROR(VLOOKUP(A280,[1]Directorio!$B$1:$Y$1001,21,FALSE),"")</f>
        <v/>
      </c>
      <c r="V280" s="15" t="str">
        <f>+IFERROR(VLOOKUP(A280,[1]Directorio!$B$1:$Y$1001,22,FALSE),"")</f>
        <v/>
      </c>
      <c r="W280" s="16" t="str">
        <f>+IFERROR(VLOOKUP(A280,[1]Directorio!$B$1:$Y$1001,23,FALSE),"")</f>
        <v/>
      </c>
      <c r="X280" s="15" t="str">
        <f>+IFERROR(VLOOKUP(A280,[1]Directorio!$B$1:$Y$1001,24,FALSE),"")</f>
        <v/>
      </c>
      <c r="Y280" s="10"/>
      <c r="Z280" s="10"/>
      <c r="AA280" s="17"/>
      <c r="AB280" s="18"/>
      <c r="AC280" s="10"/>
      <c r="AD280" s="18"/>
      <c r="AE280" s="10"/>
      <c r="AF280" s="18"/>
      <c r="AG280" s="18"/>
      <c r="AH280" s="19"/>
    </row>
    <row r="281" spans="1:34" x14ac:dyDescent="0.25">
      <c r="A281" s="11"/>
      <c r="B281" s="12" t="str">
        <f>+IFERROR(VLOOKUP(A281,[1]Directorio!$B$1:$Y$1001,2,FALSE),"")</f>
        <v/>
      </c>
      <c r="C281" s="13" t="str">
        <f>+IFERROR(VLOOKUP(A281,[1]Directorio!$B$1:$Y$1001,3,FALSE),"")</f>
        <v/>
      </c>
      <c r="D281" s="12" t="str">
        <f>+IFERROR(VLOOKUP(A281,[1]Directorio!$B$1:$Y$1001,4,FALSE),"")</f>
        <v/>
      </c>
      <c r="E281" s="12" t="str">
        <f>+IFERROR(VLOOKUP(A281,[1]Directorio!$B$1:$Y$1001,5,FALSE),"")</f>
        <v/>
      </c>
      <c r="F281" s="12" t="str">
        <f>+IFERROR(VLOOKUP(A281,[1]Directorio!$B$1:$Y$1001,6,FALSE),"")</f>
        <v/>
      </c>
      <c r="G281" s="12" t="str">
        <f>+IFERROR(VLOOKUP(A281,[1]Directorio!$B$1:$Y$1001,7,FALSE),"")</f>
        <v/>
      </c>
      <c r="H281" s="12" t="str">
        <f>+IFERROR(VLOOKUP(A281,[1]Directorio!$B$1:$Y$1001,8,FALSE),"")</f>
        <v/>
      </c>
      <c r="I281" s="12" t="str">
        <f>+IFERROR(VLOOKUP(A281,[1]Directorio!$B$1:$Y$1001,9,FALSE),"")</f>
        <v/>
      </c>
      <c r="J281" s="12" t="str">
        <f>+IFERROR(VLOOKUP(A281,[1]Directorio!$B$1:$Y$1001,10,FALSE),"")</f>
        <v/>
      </c>
      <c r="K281" s="12" t="str">
        <f>+IFERROR(VLOOKUP(A281,[1]Directorio!$B$1:$Y$1001,11,FALSE),"")</f>
        <v/>
      </c>
      <c r="L281" s="14" t="str">
        <f>+IFERROR(VLOOKUP(A281,[1]Directorio!$B$1:$Y$1001,12,FALSE),"")</f>
        <v/>
      </c>
      <c r="M281" s="12" t="str">
        <f>+IFERROR(VLOOKUP(A281,[1]Directorio!$B$1:$Y$1001,13,FALSE),"")</f>
        <v/>
      </c>
      <c r="N281" s="12" t="str">
        <f>+IFERROR(VLOOKUP(A281,[1]Directorio!$B$1:$Y$1001,14,FALSE),"")</f>
        <v/>
      </c>
      <c r="O281" s="12" t="str">
        <f>+IFERROR(VLOOKUP(A281,[1]Directorio!$B$1:$Y$1001,15,FALSE),"")</f>
        <v/>
      </c>
      <c r="P281" s="12" t="str">
        <f>+IFERROR(VLOOKUP(A281,[1]Directorio!$B$1:$Y$1001,16,FALSE),"")</f>
        <v/>
      </c>
      <c r="Q281" s="12" t="str">
        <f>+IFERROR(VLOOKUP(A281,[1]Directorio!$B$1:$Y$1001,17,FALSE),"")</f>
        <v/>
      </c>
      <c r="R281" s="12" t="str">
        <f>+IFERROR(VLOOKUP(A281,[1]Directorio!$B$1:$Y$1001,18,FALSE),"")</f>
        <v/>
      </c>
      <c r="S281" s="12" t="str">
        <f>+IFERROR(VLOOKUP(A281,[1]Directorio!$B$1:$Y$1001,19,FALSE),"")</f>
        <v/>
      </c>
      <c r="T281" s="12" t="str">
        <f>+IFERROR(VLOOKUP(A281,[1]Directorio!$B$1:$Y$1001,20,FALSE),"")</f>
        <v/>
      </c>
      <c r="U281" s="15" t="str">
        <f>+IFERROR(VLOOKUP(A281,[1]Directorio!$B$1:$Y$1001,21,FALSE),"")</f>
        <v/>
      </c>
      <c r="V281" s="15" t="str">
        <f>+IFERROR(VLOOKUP(A281,[1]Directorio!$B$1:$Y$1001,22,FALSE),"")</f>
        <v/>
      </c>
      <c r="W281" s="16" t="str">
        <f>+IFERROR(VLOOKUP(A281,[1]Directorio!$B$1:$Y$1001,23,FALSE),"")</f>
        <v/>
      </c>
      <c r="X281" s="15" t="str">
        <f>+IFERROR(VLOOKUP(A281,[1]Directorio!$B$1:$Y$1001,24,FALSE),"")</f>
        <v/>
      </c>
      <c r="Y281" s="10"/>
      <c r="Z281" s="10"/>
      <c r="AA281" s="17"/>
      <c r="AB281" s="18"/>
      <c r="AC281" s="10"/>
      <c r="AD281" s="18"/>
      <c r="AE281" s="10"/>
      <c r="AF281" s="18"/>
      <c r="AG281" s="18"/>
      <c r="AH281" s="19"/>
    </row>
    <row r="282" spans="1:34" x14ac:dyDescent="0.25">
      <c r="A282" s="11"/>
      <c r="B282" s="12" t="str">
        <f>+IFERROR(VLOOKUP(A282,[1]Directorio!$B$1:$Y$1001,2,FALSE),"")</f>
        <v/>
      </c>
      <c r="C282" s="13" t="str">
        <f>+IFERROR(VLOOKUP(A282,[1]Directorio!$B$1:$Y$1001,3,FALSE),"")</f>
        <v/>
      </c>
      <c r="D282" s="12" t="str">
        <f>+IFERROR(VLOOKUP(A282,[1]Directorio!$B$1:$Y$1001,4,FALSE),"")</f>
        <v/>
      </c>
      <c r="E282" s="12" t="str">
        <f>+IFERROR(VLOOKUP(A282,[1]Directorio!$B$1:$Y$1001,5,FALSE),"")</f>
        <v/>
      </c>
      <c r="F282" s="12" t="str">
        <f>+IFERROR(VLOOKUP(A282,[1]Directorio!$B$1:$Y$1001,6,FALSE),"")</f>
        <v/>
      </c>
      <c r="G282" s="12" t="str">
        <f>+IFERROR(VLOOKUP(A282,[1]Directorio!$B$1:$Y$1001,7,FALSE),"")</f>
        <v/>
      </c>
      <c r="H282" s="12" t="str">
        <f>+IFERROR(VLOOKUP(A282,[1]Directorio!$B$1:$Y$1001,8,FALSE),"")</f>
        <v/>
      </c>
      <c r="I282" s="12" t="str">
        <f>+IFERROR(VLOOKUP(A282,[1]Directorio!$B$1:$Y$1001,9,FALSE),"")</f>
        <v/>
      </c>
      <c r="J282" s="12" t="str">
        <f>+IFERROR(VLOOKUP(A282,[1]Directorio!$B$1:$Y$1001,10,FALSE),"")</f>
        <v/>
      </c>
      <c r="K282" s="12" t="str">
        <f>+IFERROR(VLOOKUP(A282,[1]Directorio!$B$1:$Y$1001,11,FALSE),"")</f>
        <v/>
      </c>
      <c r="L282" s="14" t="str">
        <f>+IFERROR(VLOOKUP(A282,[1]Directorio!$B$1:$Y$1001,12,FALSE),"")</f>
        <v/>
      </c>
      <c r="M282" s="12" t="str">
        <f>+IFERROR(VLOOKUP(A282,[1]Directorio!$B$1:$Y$1001,13,FALSE),"")</f>
        <v/>
      </c>
      <c r="N282" s="12" t="str">
        <f>+IFERROR(VLOOKUP(A282,[1]Directorio!$B$1:$Y$1001,14,FALSE),"")</f>
        <v/>
      </c>
      <c r="O282" s="12" t="str">
        <f>+IFERROR(VLOOKUP(A282,[1]Directorio!$B$1:$Y$1001,15,FALSE),"")</f>
        <v/>
      </c>
      <c r="P282" s="12" t="str">
        <f>+IFERROR(VLOOKUP(A282,[1]Directorio!$B$1:$Y$1001,16,FALSE),"")</f>
        <v/>
      </c>
      <c r="Q282" s="12" t="str">
        <f>+IFERROR(VLOOKUP(A282,[1]Directorio!$B$1:$Y$1001,17,FALSE),"")</f>
        <v/>
      </c>
      <c r="R282" s="12" t="str">
        <f>+IFERROR(VLOOKUP(A282,[1]Directorio!$B$1:$Y$1001,18,FALSE),"")</f>
        <v/>
      </c>
      <c r="S282" s="12" t="str">
        <f>+IFERROR(VLOOKUP(A282,[1]Directorio!$B$1:$Y$1001,19,FALSE),"")</f>
        <v/>
      </c>
      <c r="T282" s="12" t="str">
        <f>+IFERROR(VLOOKUP(A282,[1]Directorio!$B$1:$Y$1001,20,FALSE),"")</f>
        <v/>
      </c>
      <c r="U282" s="15" t="str">
        <f>+IFERROR(VLOOKUP(A282,[1]Directorio!$B$1:$Y$1001,21,FALSE),"")</f>
        <v/>
      </c>
      <c r="V282" s="15" t="str">
        <f>+IFERROR(VLOOKUP(A282,[1]Directorio!$B$1:$Y$1001,22,FALSE),"")</f>
        <v/>
      </c>
      <c r="W282" s="16" t="str">
        <f>+IFERROR(VLOOKUP(A282,[1]Directorio!$B$1:$Y$1001,23,FALSE),"")</f>
        <v/>
      </c>
      <c r="X282" s="15" t="str">
        <f>+IFERROR(VLOOKUP(A282,[1]Directorio!$B$1:$Y$1001,24,FALSE),"")</f>
        <v/>
      </c>
      <c r="Y282" s="10"/>
      <c r="Z282" s="10"/>
      <c r="AA282" s="17"/>
      <c r="AB282" s="18"/>
      <c r="AC282" s="10"/>
      <c r="AD282" s="18"/>
      <c r="AE282" s="10"/>
      <c r="AF282" s="18"/>
      <c r="AG282" s="18"/>
      <c r="AH282" s="19"/>
    </row>
    <row r="283" spans="1:34" x14ac:dyDescent="0.25">
      <c r="A283" s="11"/>
      <c r="B283" s="12" t="str">
        <f>+IFERROR(VLOOKUP(A283,[1]Directorio!$B$1:$Y$1001,2,FALSE),"")</f>
        <v/>
      </c>
      <c r="C283" s="13" t="str">
        <f>+IFERROR(VLOOKUP(A283,[1]Directorio!$B$1:$Y$1001,3,FALSE),"")</f>
        <v/>
      </c>
      <c r="D283" s="12" t="str">
        <f>+IFERROR(VLOOKUP(A283,[1]Directorio!$B$1:$Y$1001,4,FALSE),"")</f>
        <v/>
      </c>
      <c r="E283" s="12" t="str">
        <f>+IFERROR(VLOOKUP(A283,[1]Directorio!$B$1:$Y$1001,5,FALSE),"")</f>
        <v/>
      </c>
      <c r="F283" s="12" t="str">
        <f>+IFERROR(VLOOKUP(A283,[1]Directorio!$B$1:$Y$1001,6,FALSE),"")</f>
        <v/>
      </c>
      <c r="G283" s="12" t="str">
        <f>+IFERROR(VLOOKUP(A283,[1]Directorio!$B$1:$Y$1001,7,FALSE),"")</f>
        <v/>
      </c>
      <c r="H283" s="12" t="str">
        <f>+IFERROR(VLOOKUP(A283,[1]Directorio!$B$1:$Y$1001,8,FALSE),"")</f>
        <v/>
      </c>
      <c r="I283" s="12" t="str">
        <f>+IFERROR(VLOOKUP(A283,[1]Directorio!$B$1:$Y$1001,9,FALSE),"")</f>
        <v/>
      </c>
      <c r="J283" s="12" t="str">
        <f>+IFERROR(VLOOKUP(A283,[1]Directorio!$B$1:$Y$1001,10,FALSE),"")</f>
        <v/>
      </c>
      <c r="K283" s="12" t="str">
        <f>+IFERROR(VLOOKUP(A283,[1]Directorio!$B$1:$Y$1001,11,FALSE),"")</f>
        <v/>
      </c>
      <c r="L283" s="14" t="str">
        <f>+IFERROR(VLOOKUP(A283,[1]Directorio!$B$1:$Y$1001,12,FALSE),"")</f>
        <v/>
      </c>
      <c r="M283" s="12" t="str">
        <f>+IFERROR(VLOOKUP(A283,[1]Directorio!$B$1:$Y$1001,13,FALSE),"")</f>
        <v/>
      </c>
      <c r="N283" s="12" t="str">
        <f>+IFERROR(VLOOKUP(A283,[1]Directorio!$B$1:$Y$1001,14,FALSE),"")</f>
        <v/>
      </c>
      <c r="O283" s="12" t="str">
        <f>+IFERROR(VLOOKUP(A283,[1]Directorio!$B$1:$Y$1001,15,FALSE),"")</f>
        <v/>
      </c>
      <c r="P283" s="12" t="str">
        <f>+IFERROR(VLOOKUP(A283,[1]Directorio!$B$1:$Y$1001,16,FALSE),"")</f>
        <v/>
      </c>
      <c r="Q283" s="12" t="str">
        <f>+IFERROR(VLOOKUP(A283,[1]Directorio!$B$1:$Y$1001,17,FALSE),"")</f>
        <v/>
      </c>
      <c r="R283" s="12" t="str">
        <f>+IFERROR(VLOOKUP(A283,[1]Directorio!$B$1:$Y$1001,18,FALSE),"")</f>
        <v/>
      </c>
      <c r="S283" s="12" t="str">
        <f>+IFERROR(VLOOKUP(A283,[1]Directorio!$B$1:$Y$1001,19,FALSE),"")</f>
        <v/>
      </c>
      <c r="T283" s="12" t="str">
        <f>+IFERROR(VLOOKUP(A283,[1]Directorio!$B$1:$Y$1001,20,FALSE),"")</f>
        <v/>
      </c>
      <c r="U283" s="15" t="str">
        <f>+IFERROR(VLOOKUP(A283,[1]Directorio!$B$1:$Y$1001,21,FALSE),"")</f>
        <v/>
      </c>
      <c r="V283" s="15" t="str">
        <f>+IFERROR(VLOOKUP(A283,[1]Directorio!$B$1:$Y$1001,22,FALSE),"")</f>
        <v/>
      </c>
      <c r="W283" s="16" t="str">
        <f>+IFERROR(VLOOKUP(A283,[1]Directorio!$B$1:$Y$1001,23,FALSE),"")</f>
        <v/>
      </c>
      <c r="X283" s="15" t="str">
        <f>+IFERROR(VLOOKUP(A283,[1]Directorio!$B$1:$Y$1001,24,FALSE),"")</f>
        <v/>
      </c>
      <c r="Y283" s="10"/>
      <c r="Z283" s="10"/>
      <c r="AA283" s="17"/>
      <c r="AB283" s="18"/>
      <c r="AC283" s="10"/>
      <c r="AD283" s="18"/>
      <c r="AE283" s="10"/>
      <c r="AF283" s="18"/>
      <c r="AG283" s="18"/>
      <c r="AH283" s="19"/>
    </row>
    <row r="284" spans="1:34" x14ac:dyDescent="0.25">
      <c r="A284" s="11"/>
      <c r="B284" s="12" t="str">
        <f>+IFERROR(VLOOKUP(A284,[1]Directorio!$B$1:$Y$1001,2,FALSE),"")</f>
        <v/>
      </c>
      <c r="C284" s="13" t="str">
        <f>+IFERROR(VLOOKUP(A284,[1]Directorio!$B$1:$Y$1001,3,FALSE),"")</f>
        <v/>
      </c>
      <c r="D284" s="12" t="str">
        <f>+IFERROR(VLOOKUP(A284,[1]Directorio!$B$1:$Y$1001,4,FALSE),"")</f>
        <v/>
      </c>
      <c r="E284" s="12" t="str">
        <f>+IFERROR(VLOOKUP(A284,[1]Directorio!$B$1:$Y$1001,5,FALSE),"")</f>
        <v/>
      </c>
      <c r="F284" s="12" t="str">
        <f>+IFERROR(VLOOKUP(A284,[1]Directorio!$B$1:$Y$1001,6,FALSE),"")</f>
        <v/>
      </c>
      <c r="G284" s="12" t="str">
        <f>+IFERROR(VLOOKUP(A284,[1]Directorio!$B$1:$Y$1001,7,FALSE),"")</f>
        <v/>
      </c>
      <c r="H284" s="12" t="str">
        <f>+IFERROR(VLOOKUP(A284,[1]Directorio!$B$1:$Y$1001,8,FALSE),"")</f>
        <v/>
      </c>
      <c r="I284" s="12" t="str">
        <f>+IFERROR(VLOOKUP(A284,[1]Directorio!$B$1:$Y$1001,9,FALSE),"")</f>
        <v/>
      </c>
      <c r="J284" s="12" t="str">
        <f>+IFERROR(VLOOKUP(A284,[1]Directorio!$B$1:$Y$1001,10,FALSE),"")</f>
        <v/>
      </c>
      <c r="K284" s="12" t="str">
        <f>+IFERROR(VLOOKUP(A284,[1]Directorio!$B$1:$Y$1001,11,FALSE),"")</f>
        <v/>
      </c>
      <c r="L284" s="14" t="str">
        <f>+IFERROR(VLOOKUP(A284,[1]Directorio!$B$1:$Y$1001,12,FALSE),"")</f>
        <v/>
      </c>
      <c r="M284" s="12" t="str">
        <f>+IFERROR(VLOOKUP(A284,[1]Directorio!$B$1:$Y$1001,13,FALSE),"")</f>
        <v/>
      </c>
      <c r="N284" s="12" t="str">
        <f>+IFERROR(VLOOKUP(A284,[1]Directorio!$B$1:$Y$1001,14,FALSE),"")</f>
        <v/>
      </c>
      <c r="O284" s="12" t="str">
        <f>+IFERROR(VLOOKUP(A284,[1]Directorio!$B$1:$Y$1001,15,FALSE),"")</f>
        <v/>
      </c>
      <c r="P284" s="12" t="str">
        <f>+IFERROR(VLOOKUP(A284,[1]Directorio!$B$1:$Y$1001,16,FALSE),"")</f>
        <v/>
      </c>
      <c r="Q284" s="12" t="str">
        <f>+IFERROR(VLOOKUP(A284,[1]Directorio!$B$1:$Y$1001,17,FALSE),"")</f>
        <v/>
      </c>
      <c r="R284" s="12" t="str">
        <f>+IFERROR(VLOOKUP(A284,[1]Directorio!$B$1:$Y$1001,18,FALSE),"")</f>
        <v/>
      </c>
      <c r="S284" s="12" t="str">
        <f>+IFERROR(VLOOKUP(A284,[1]Directorio!$B$1:$Y$1001,19,FALSE),"")</f>
        <v/>
      </c>
      <c r="T284" s="12" t="str">
        <f>+IFERROR(VLOOKUP(A284,[1]Directorio!$B$1:$Y$1001,20,FALSE),"")</f>
        <v/>
      </c>
      <c r="U284" s="15" t="str">
        <f>+IFERROR(VLOOKUP(A284,[1]Directorio!$B$1:$Y$1001,21,FALSE),"")</f>
        <v/>
      </c>
      <c r="V284" s="15" t="str">
        <f>+IFERROR(VLOOKUP(A284,[1]Directorio!$B$1:$Y$1001,22,FALSE),"")</f>
        <v/>
      </c>
      <c r="W284" s="16" t="str">
        <f>+IFERROR(VLOOKUP(A284,[1]Directorio!$B$1:$Y$1001,23,FALSE),"")</f>
        <v/>
      </c>
      <c r="X284" s="15" t="str">
        <f>+IFERROR(VLOOKUP(A284,[1]Directorio!$B$1:$Y$1001,24,FALSE),"")</f>
        <v/>
      </c>
      <c r="Y284" s="10"/>
      <c r="Z284" s="10"/>
      <c r="AA284" s="17"/>
      <c r="AB284" s="18"/>
      <c r="AC284" s="10"/>
      <c r="AD284" s="18"/>
      <c r="AE284" s="10"/>
      <c r="AF284" s="18"/>
      <c r="AG284" s="18"/>
      <c r="AH284" s="19"/>
    </row>
    <row r="285" spans="1:34" x14ac:dyDescent="0.25">
      <c r="A285" s="11"/>
      <c r="B285" s="12" t="str">
        <f>+IFERROR(VLOOKUP(A285,[1]Directorio!$B$1:$Y$1001,2,FALSE),"")</f>
        <v/>
      </c>
      <c r="C285" s="13" t="str">
        <f>+IFERROR(VLOOKUP(A285,[1]Directorio!$B$1:$Y$1001,3,FALSE),"")</f>
        <v/>
      </c>
      <c r="D285" s="12" t="str">
        <f>+IFERROR(VLOOKUP(A285,[1]Directorio!$B$1:$Y$1001,4,FALSE),"")</f>
        <v/>
      </c>
      <c r="E285" s="12" t="str">
        <f>+IFERROR(VLOOKUP(A285,[1]Directorio!$B$1:$Y$1001,5,FALSE),"")</f>
        <v/>
      </c>
      <c r="F285" s="12" t="str">
        <f>+IFERROR(VLOOKUP(A285,[1]Directorio!$B$1:$Y$1001,6,FALSE),"")</f>
        <v/>
      </c>
      <c r="G285" s="12" t="str">
        <f>+IFERROR(VLOOKUP(A285,[1]Directorio!$B$1:$Y$1001,7,FALSE),"")</f>
        <v/>
      </c>
      <c r="H285" s="12" t="str">
        <f>+IFERROR(VLOOKUP(A285,[1]Directorio!$B$1:$Y$1001,8,FALSE),"")</f>
        <v/>
      </c>
      <c r="I285" s="12" t="str">
        <f>+IFERROR(VLOOKUP(A285,[1]Directorio!$B$1:$Y$1001,9,FALSE),"")</f>
        <v/>
      </c>
      <c r="J285" s="12" t="str">
        <f>+IFERROR(VLOOKUP(A285,[1]Directorio!$B$1:$Y$1001,10,FALSE),"")</f>
        <v/>
      </c>
      <c r="K285" s="12" t="str">
        <f>+IFERROR(VLOOKUP(A285,[1]Directorio!$B$1:$Y$1001,11,FALSE),"")</f>
        <v/>
      </c>
      <c r="L285" s="14" t="str">
        <f>+IFERROR(VLOOKUP(A285,[1]Directorio!$B$1:$Y$1001,12,FALSE),"")</f>
        <v/>
      </c>
      <c r="M285" s="12" t="str">
        <f>+IFERROR(VLOOKUP(A285,[1]Directorio!$B$1:$Y$1001,13,FALSE),"")</f>
        <v/>
      </c>
      <c r="N285" s="12" t="str">
        <f>+IFERROR(VLOOKUP(A285,[1]Directorio!$B$1:$Y$1001,14,FALSE),"")</f>
        <v/>
      </c>
      <c r="O285" s="12" t="str">
        <f>+IFERROR(VLOOKUP(A285,[1]Directorio!$B$1:$Y$1001,15,FALSE),"")</f>
        <v/>
      </c>
      <c r="P285" s="12" t="str">
        <f>+IFERROR(VLOOKUP(A285,[1]Directorio!$B$1:$Y$1001,16,FALSE),"")</f>
        <v/>
      </c>
      <c r="Q285" s="12" t="str">
        <f>+IFERROR(VLOOKUP(A285,[1]Directorio!$B$1:$Y$1001,17,FALSE),"")</f>
        <v/>
      </c>
      <c r="R285" s="12" t="str">
        <f>+IFERROR(VLOOKUP(A285,[1]Directorio!$B$1:$Y$1001,18,FALSE),"")</f>
        <v/>
      </c>
      <c r="S285" s="12" t="str">
        <f>+IFERROR(VLOOKUP(A285,[1]Directorio!$B$1:$Y$1001,19,FALSE),"")</f>
        <v/>
      </c>
      <c r="T285" s="12" t="str">
        <f>+IFERROR(VLOOKUP(A285,[1]Directorio!$B$1:$Y$1001,20,FALSE),"")</f>
        <v/>
      </c>
      <c r="U285" s="15" t="str">
        <f>+IFERROR(VLOOKUP(A285,[1]Directorio!$B$1:$Y$1001,21,FALSE),"")</f>
        <v/>
      </c>
      <c r="V285" s="15" t="str">
        <f>+IFERROR(VLOOKUP(A285,[1]Directorio!$B$1:$Y$1001,22,FALSE),"")</f>
        <v/>
      </c>
      <c r="W285" s="16" t="str">
        <f>+IFERROR(VLOOKUP(A285,[1]Directorio!$B$1:$Y$1001,23,FALSE),"")</f>
        <v/>
      </c>
      <c r="X285" s="15" t="str">
        <f>+IFERROR(VLOOKUP(A285,[1]Directorio!$B$1:$Y$1001,24,FALSE),"")</f>
        <v/>
      </c>
      <c r="Y285" s="10"/>
      <c r="Z285" s="10"/>
      <c r="AA285" s="17"/>
      <c r="AB285" s="18"/>
      <c r="AC285" s="10"/>
      <c r="AD285" s="18"/>
      <c r="AE285" s="10"/>
      <c r="AF285" s="18"/>
      <c r="AG285" s="18"/>
      <c r="AH285" s="19"/>
    </row>
    <row r="286" spans="1:34" x14ac:dyDescent="0.25">
      <c r="A286" s="11"/>
      <c r="B286" s="12" t="str">
        <f>+IFERROR(VLOOKUP(A286,[1]Directorio!$B$1:$Y$1001,2,FALSE),"")</f>
        <v/>
      </c>
      <c r="C286" s="13" t="str">
        <f>+IFERROR(VLOOKUP(A286,[1]Directorio!$B$1:$Y$1001,3,FALSE),"")</f>
        <v/>
      </c>
      <c r="D286" s="12" t="str">
        <f>+IFERROR(VLOOKUP(A286,[1]Directorio!$B$1:$Y$1001,4,FALSE),"")</f>
        <v/>
      </c>
      <c r="E286" s="12" t="str">
        <f>+IFERROR(VLOOKUP(A286,[1]Directorio!$B$1:$Y$1001,5,FALSE),"")</f>
        <v/>
      </c>
      <c r="F286" s="12" t="str">
        <f>+IFERROR(VLOOKUP(A286,[1]Directorio!$B$1:$Y$1001,6,FALSE),"")</f>
        <v/>
      </c>
      <c r="G286" s="12" t="str">
        <f>+IFERROR(VLOOKUP(A286,[1]Directorio!$B$1:$Y$1001,7,FALSE),"")</f>
        <v/>
      </c>
      <c r="H286" s="12" t="str">
        <f>+IFERROR(VLOOKUP(A286,[1]Directorio!$B$1:$Y$1001,8,FALSE),"")</f>
        <v/>
      </c>
      <c r="I286" s="12" t="str">
        <f>+IFERROR(VLOOKUP(A286,[1]Directorio!$B$1:$Y$1001,9,FALSE),"")</f>
        <v/>
      </c>
      <c r="J286" s="12" t="str">
        <f>+IFERROR(VLOOKUP(A286,[1]Directorio!$B$1:$Y$1001,10,FALSE),"")</f>
        <v/>
      </c>
      <c r="K286" s="12" t="str">
        <f>+IFERROR(VLOOKUP(A286,[1]Directorio!$B$1:$Y$1001,11,FALSE),"")</f>
        <v/>
      </c>
      <c r="L286" s="14" t="str">
        <f>+IFERROR(VLOOKUP(A286,[1]Directorio!$B$1:$Y$1001,12,FALSE),"")</f>
        <v/>
      </c>
      <c r="M286" s="12" t="str">
        <f>+IFERROR(VLOOKUP(A286,[1]Directorio!$B$1:$Y$1001,13,FALSE),"")</f>
        <v/>
      </c>
      <c r="N286" s="12" t="str">
        <f>+IFERROR(VLOOKUP(A286,[1]Directorio!$B$1:$Y$1001,14,FALSE),"")</f>
        <v/>
      </c>
      <c r="O286" s="12" t="str">
        <f>+IFERROR(VLOOKUP(A286,[1]Directorio!$B$1:$Y$1001,15,FALSE),"")</f>
        <v/>
      </c>
      <c r="P286" s="12" t="str">
        <f>+IFERROR(VLOOKUP(A286,[1]Directorio!$B$1:$Y$1001,16,FALSE),"")</f>
        <v/>
      </c>
      <c r="Q286" s="12" t="str">
        <f>+IFERROR(VLOOKUP(A286,[1]Directorio!$B$1:$Y$1001,17,FALSE),"")</f>
        <v/>
      </c>
      <c r="R286" s="12" t="str">
        <f>+IFERROR(VLOOKUP(A286,[1]Directorio!$B$1:$Y$1001,18,FALSE),"")</f>
        <v/>
      </c>
      <c r="S286" s="12" t="str">
        <f>+IFERROR(VLOOKUP(A286,[1]Directorio!$B$1:$Y$1001,19,FALSE),"")</f>
        <v/>
      </c>
      <c r="T286" s="12" t="str">
        <f>+IFERROR(VLOOKUP(A286,[1]Directorio!$B$1:$Y$1001,20,FALSE),"")</f>
        <v/>
      </c>
      <c r="U286" s="15" t="str">
        <f>+IFERROR(VLOOKUP(A286,[1]Directorio!$B$1:$Y$1001,21,FALSE),"")</f>
        <v/>
      </c>
      <c r="V286" s="15" t="str">
        <f>+IFERROR(VLOOKUP(A286,[1]Directorio!$B$1:$Y$1001,22,FALSE),"")</f>
        <v/>
      </c>
      <c r="W286" s="16" t="str">
        <f>+IFERROR(VLOOKUP(A286,[1]Directorio!$B$1:$Y$1001,23,FALSE),"")</f>
        <v/>
      </c>
      <c r="X286" s="15" t="str">
        <f>+IFERROR(VLOOKUP(A286,[1]Directorio!$B$1:$Y$1001,24,FALSE),"")</f>
        <v/>
      </c>
      <c r="Y286" s="10"/>
      <c r="Z286" s="10"/>
      <c r="AA286" s="17"/>
      <c r="AB286" s="18"/>
      <c r="AC286" s="10"/>
      <c r="AD286" s="18"/>
      <c r="AE286" s="10"/>
      <c r="AF286" s="18"/>
      <c r="AG286" s="18"/>
      <c r="AH286" s="19"/>
    </row>
    <row r="287" spans="1:34" x14ac:dyDescent="0.25">
      <c r="A287" s="11"/>
      <c r="B287" s="12" t="str">
        <f>+IFERROR(VLOOKUP(A287,[1]Directorio!$B$1:$Y$1001,2,FALSE),"")</f>
        <v/>
      </c>
      <c r="C287" s="13" t="str">
        <f>+IFERROR(VLOOKUP(A287,[1]Directorio!$B$1:$Y$1001,3,FALSE),"")</f>
        <v/>
      </c>
      <c r="D287" s="12" t="str">
        <f>+IFERROR(VLOOKUP(A287,[1]Directorio!$B$1:$Y$1001,4,FALSE),"")</f>
        <v/>
      </c>
      <c r="E287" s="12" t="str">
        <f>+IFERROR(VLOOKUP(A287,[1]Directorio!$B$1:$Y$1001,5,FALSE),"")</f>
        <v/>
      </c>
      <c r="F287" s="12" t="str">
        <f>+IFERROR(VLOOKUP(A287,[1]Directorio!$B$1:$Y$1001,6,FALSE),"")</f>
        <v/>
      </c>
      <c r="G287" s="12" t="str">
        <f>+IFERROR(VLOOKUP(A287,[1]Directorio!$B$1:$Y$1001,7,FALSE),"")</f>
        <v/>
      </c>
      <c r="H287" s="12" t="str">
        <f>+IFERROR(VLOOKUP(A287,[1]Directorio!$B$1:$Y$1001,8,FALSE),"")</f>
        <v/>
      </c>
      <c r="I287" s="12" t="str">
        <f>+IFERROR(VLOOKUP(A287,[1]Directorio!$B$1:$Y$1001,9,FALSE),"")</f>
        <v/>
      </c>
      <c r="J287" s="12" t="str">
        <f>+IFERROR(VLOOKUP(A287,[1]Directorio!$B$1:$Y$1001,10,FALSE),"")</f>
        <v/>
      </c>
      <c r="K287" s="12" t="str">
        <f>+IFERROR(VLOOKUP(A287,[1]Directorio!$B$1:$Y$1001,11,FALSE),"")</f>
        <v/>
      </c>
      <c r="L287" s="14" t="str">
        <f>+IFERROR(VLOOKUP(A287,[1]Directorio!$B$1:$Y$1001,12,FALSE),"")</f>
        <v/>
      </c>
      <c r="M287" s="12" t="str">
        <f>+IFERROR(VLOOKUP(A287,[1]Directorio!$B$1:$Y$1001,13,FALSE),"")</f>
        <v/>
      </c>
      <c r="N287" s="12" t="str">
        <f>+IFERROR(VLOOKUP(A287,[1]Directorio!$B$1:$Y$1001,14,FALSE),"")</f>
        <v/>
      </c>
      <c r="O287" s="12" t="str">
        <f>+IFERROR(VLOOKUP(A287,[1]Directorio!$B$1:$Y$1001,15,FALSE),"")</f>
        <v/>
      </c>
      <c r="P287" s="12" t="str">
        <f>+IFERROR(VLOOKUP(A287,[1]Directorio!$B$1:$Y$1001,16,FALSE),"")</f>
        <v/>
      </c>
      <c r="Q287" s="12" t="str">
        <f>+IFERROR(VLOOKUP(A287,[1]Directorio!$B$1:$Y$1001,17,FALSE),"")</f>
        <v/>
      </c>
      <c r="R287" s="12" t="str">
        <f>+IFERROR(VLOOKUP(A287,[1]Directorio!$B$1:$Y$1001,18,FALSE),"")</f>
        <v/>
      </c>
      <c r="S287" s="12" t="str">
        <f>+IFERROR(VLOOKUP(A287,[1]Directorio!$B$1:$Y$1001,19,FALSE),"")</f>
        <v/>
      </c>
      <c r="T287" s="12" t="str">
        <f>+IFERROR(VLOOKUP(A287,[1]Directorio!$B$1:$Y$1001,20,FALSE),"")</f>
        <v/>
      </c>
      <c r="U287" s="15" t="str">
        <f>+IFERROR(VLOOKUP(A287,[1]Directorio!$B$1:$Y$1001,21,FALSE),"")</f>
        <v/>
      </c>
      <c r="V287" s="15" t="str">
        <f>+IFERROR(VLOOKUP(A287,[1]Directorio!$B$1:$Y$1001,22,FALSE),"")</f>
        <v/>
      </c>
      <c r="W287" s="16" t="str">
        <f>+IFERROR(VLOOKUP(A287,[1]Directorio!$B$1:$Y$1001,23,FALSE),"")</f>
        <v/>
      </c>
      <c r="X287" s="15" t="str">
        <f>+IFERROR(VLOOKUP(A287,[1]Directorio!$B$1:$Y$1001,24,FALSE),"")</f>
        <v/>
      </c>
      <c r="Y287" s="10"/>
      <c r="Z287" s="10"/>
      <c r="AA287" s="17"/>
      <c r="AB287" s="18"/>
      <c r="AC287" s="10"/>
      <c r="AD287" s="18"/>
      <c r="AE287" s="10"/>
      <c r="AF287" s="18"/>
      <c r="AG287" s="18"/>
      <c r="AH287" s="19"/>
    </row>
    <row r="288" spans="1:34" x14ac:dyDescent="0.25">
      <c r="A288" s="11"/>
      <c r="B288" s="12" t="str">
        <f>+IFERROR(VLOOKUP(A288,[1]Directorio!$B$1:$Y$1001,2,FALSE),"")</f>
        <v/>
      </c>
      <c r="C288" s="13" t="str">
        <f>+IFERROR(VLOOKUP(A288,[1]Directorio!$B$1:$Y$1001,3,FALSE),"")</f>
        <v/>
      </c>
      <c r="D288" s="12" t="str">
        <f>+IFERROR(VLOOKUP(A288,[1]Directorio!$B$1:$Y$1001,4,FALSE),"")</f>
        <v/>
      </c>
      <c r="E288" s="12" t="str">
        <f>+IFERROR(VLOOKUP(A288,[1]Directorio!$B$1:$Y$1001,5,FALSE),"")</f>
        <v/>
      </c>
      <c r="F288" s="12" t="str">
        <f>+IFERROR(VLOOKUP(A288,[1]Directorio!$B$1:$Y$1001,6,FALSE),"")</f>
        <v/>
      </c>
      <c r="G288" s="12" t="str">
        <f>+IFERROR(VLOOKUP(A288,[1]Directorio!$B$1:$Y$1001,7,FALSE),"")</f>
        <v/>
      </c>
      <c r="H288" s="12" t="str">
        <f>+IFERROR(VLOOKUP(A288,[1]Directorio!$B$1:$Y$1001,8,FALSE),"")</f>
        <v/>
      </c>
      <c r="I288" s="12" t="str">
        <f>+IFERROR(VLOOKUP(A288,[1]Directorio!$B$1:$Y$1001,9,FALSE),"")</f>
        <v/>
      </c>
      <c r="J288" s="12" t="str">
        <f>+IFERROR(VLOOKUP(A288,[1]Directorio!$B$1:$Y$1001,10,FALSE),"")</f>
        <v/>
      </c>
      <c r="K288" s="12" t="str">
        <f>+IFERROR(VLOOKUP(A288,[1]Directorio!$B$1:$Y$1001,11,FALSE),"")</f>
        <v/>
      </c>
      <c r="L288" s="14" t="str">
        <f>+IFERROR(VLOOKUP(A288,[1]Directorio!$B$1:$Y$1001,12,FALSE),"")</f>
        <v/>
      </c>
      <c r="M288" s="12" t="str">
        <f>+IFERROR(VLOOKUP(A288,[1]Directorio!$B$1:$Y$1001,13,FALSE),"")</f>
        <v/>
      </c>
      <c r="N288" s="12" t="str">
        <f>+IFERROR(VLOOKUP(A288,[1]Directorio!$B$1:$Y$1001,14,FALSE),"")</f>
        <v/>
      </c>
      <c r="O288" s="12" t="str">
        <f>+IFERROR(VLOOKUP(A288,[1]Directorio!$B$1:$Y$1001,15,FALSE),"")</f>
        <v/>
      </c>
      <c r="P288" s="12" t="str">
        <f>+IFERROR(VLOOKUP(A288,[1]Directorio!$B$1:$Y$1001,16,FALSE),"")</f>
        <v/>
      </c>
      <c r="Q288" s="12" t="str">
        <f>+IFERROR(VLOOKUP(A288,[1]Directorio!$B$1:$Y$1001,17,FALSE),"")</f>
        <v/>
      </c>
      <c r="R288" s="12" t="str">
        <f>+IFERROR(VLOOKUP(A288,[1]Directorio!$B$1:$Y$1001,18,FALSE),"")</f>
        <v/>
      </c>
      <c r="S288" s="12" t="str">
        <f>+IFERROR(VLOOKUP(A288,[1]Directorio!$B$1:$Y$1001,19,FALSE),"")</f>
        <v/>
      </c>
      <c r="T288" s="12" t="str">
        <f>+IFERROR(VLOOKUP(A288,[1]Directorio!$B$1:$Y$1001,20,FALSE),"")</f>
        <v/>
      </c>
      <c r="U288" s="15" t="str">
        <f>+IFERROR(VLOOKUP(A288,[1]Directorio!$B$1:$Y$1001,21,FALSE),"")</f>
        <v/>
      </c>
      <c r="V288" s="15" t="str">
        <f>+IFERROR(VLOOKUP(A288,[1]Directorio!$B$1:$Y$1001,22,FALSE),"")</f>
        <v/>
      </c>
      <c r="W288" s="16" t="str">
        <f>+IFERROR(VLOOKUP(A288,[1]Directorio!$B$1:$Y$1001,23,FALSE),"")</f>
        <v/>
      </c>
      <c r="X288" s="15" t="str">
        <f>+IFERROR(VLOOKUP(A288,[1]Directorio!$B$1:$Y$1001,24,FALSE),"")</f>
        <v/>
      </c>
      <c r="Y288" s="10"/>
      <c r="Z288" s="10"/>
      <c r="AA288" s="17"/>
      <c r="AB288" s="18"/>
      <c r="AC288" s="10"/>
      <c r="AD288" s="18"/>
      <c r="AE288" s="10"/>
      <c r="AF288" s="18"/>
      <c r="AG288" s="18"/>
      <c r="AH288" s="19"/>
    </row>
    <row r="289" spans="1:34" x14ac:dyDescent="0.25">
      <c r="A289" s="11"/>
      <c r="B289" s="12" t="str">
        <f>+IFERROR(VLOOKUP(A289,[1]Directorio!$B$1:$Y$1001,2,FALSE),"")</f>
        <v/>
      </c>
      <c r="C289" s="13" t="str">
        <f>+IFERROR(VLOOKUP(A289,[1]Directorio!$B$1:$Y$1001,3,FALSE),"")</f>
        <v/>
      </c>
      <c r="D289" s="12" t="str">
        <f>+IFERROR(VLOOKUP(A289,[1]Directorio!$B$1:$Y$1001,4,FALSE),"")</f>
        <v/>
      </c>
      <c r="E289" s="12" t="str">
        <f>+IFERROR(VLOOKUP(A289,[1]Directorio!$B$1:$Y$1001,5,FALSE),"")</f>
        <v/>
      </c>
      <c r="F289" s="12" t="str">
        <f>+IFERROR(VLOOKUP(A289,[1]Directorio!$B$1:$Y$1001,6,FALSE),"")</f>
        <v/>
      </c>
      <c r="G289" s="12" t="str">
        <f>+IFERROR(VLOOKUP(A289,[1]Directorio!$B$1:$Y$1001,7,FALSE),"")</f>
        <v/>
      </c>
      <c r="H289" s="12" t="str">
        <f>+IFERROR(VLOOKUP(A289,[1]Directorio!$B$1:$Y$1001,8,FALSE),"")</f>
        <v/>
      </c>
      <c r="I289" s="12" t="str">
        <f>+IFERROR(VLOOKUP(A289,[1]Directorio!$B$1:$Y$1001,9,FALSE),"")</f>
        <v/>
      </c>
      <c r="J289" s="12" t="str">
        <f>+IFERROR(VLOOKUP(A289,[1]Directorio!$B$1:$Y$1001,10,FALSE),"")</f>
        <v/>
      </c>
      <c r="K289" s="12" t="str">
        <f>+IFERROR(VLOOKUP(A289,[1]Directorio!$B$1:$Y$1001,11,FALSE),"")</f>
        <v/>
      </c>
      <c r="L289" s="14" t="str">
        <f>+IFERROR(VLOOKUP(A289,[1]Directorio!$B$1:$Y$1001,12,FALSE),"")</f>
        <v/>
      </c>
      <c r="M289" s="12" t="str">
        <f>+IFERROR(VLOOKUP(A289,[1]Directorio!$B$1:$Y$1001,13,FALSE),"")</f>
        <v/>
      </c>
      <c r="N289" s="12" t="str">
        <f>+IFERROR(VLOOKUP(A289,[1]Directorio!$B$1:$Y$1001,14,FALSE),"")</f>
        <v/>
      </c>
      <c r="O289" s="12" t="str">
        <f>+IFERROR(VLOOKUP(A289,[1]Directorio!$B$1:$Y$1001,15,FALSE),"")</f>
        <v/>
      </c>
      <c r="P289" s="12" t="str">
        <f>+IFERROR(VLOOKUP(A289,[1]Directorio!$B$1:$Y$1001,16,FALSE),"")</f>
        <v/>
      </c>
      <c r="Q289" s="12" t="str">
        <f>+IFERROR(VLOOKUP(A289,[1]Directorio!$B$1:$Y$1001,17,FALSE),"")</f>
        <v/>
      </c>
      <c r="R289" s="12" t="str">
        <f>+IFERROR(VLOOKUP(A289,[1]Directorio!$B$1:$Y$1001,18,FALSE),"")</f>
        <v/>
      </c>
      <c r="S289" s="12" t="str">
        <f>+IFERROR(VLOOKUP(A289,[1]Directorio!$B$1:$Y$1001,19,FALSE),"")</f>
        <v/>
      </c>
      <c r="T289" s="12" t="str">
        <f>+IFERROR(VLOOKUP(A289,[1]Directorio!$B$1:$Y$1001,20,FALSE),"")</f>
        <v/>
      </c>
      <c r="U289" s="15" t="str">
        <f>+IFERROR(VLOOKUP(A289,[1]Directorio!$B$1:$Y$1001,21,FALSE),"")</f>
        <v/>
      </c>
      <c r="V289" s="15" t="str">
        <f>+IFERROR(VLOOKUP(A289,[1]Directorio!$B$1:$Y$1001,22,FALSE),"")</f>
        <v/>
      </c>
      <c r="W289" s="16" t="str">
        <f>+IFERROR(VLOOKUP(A289,[1]Directorio!$B$1:$Y$1001,23,FALSE),"")</f>
        <v/>
      </c>
      <c r="X289" s="15" t="str">
        <f>+IFERROR(VLOOKUP(A289,[1]Directorio!$B$1:$Y$1001,24,FALSE),"")</f>
        <v/>
      </c>
      <c r="Y289" s="10"/>
      <c r="Z289" s="10"/>
      <c r="AA289" s="17"/>
      <c r="AB289" s="18"/>
      <c r="AC289" s="10"/>
      <c r="AD289" s="18"/>
      <c r="AE289" s="10"/>
      <c r="AF289" s="18"/>
      <c r="AG289" s="18"/>
      <c r="AH289" s="19"/>
    </row>
    <row r="290" spans="1:34" x14ac:dyDescent="0.25">
      <c r="A290" s="11"/>
      <c r="B290" s="12" t="str">
        <f>+IFERROR(VLOOKUP(A290,[1]Directorio!$B$1:$Y$1001,2,FALSE),"")</f>
        <v/>
      </c>
      <c r="C290" s="13" t="str">
        <f>+IFERROR(VLOOKUP(A290,[1]Directorio!$B$1:$Y$1001,3,FALSE),"")</f>
        <v/>
      </c>
      <c r="D290" s="12" t="str">
        <f>+IFERROR(VLOOKUP(A290,[1]Directorio!$B$1:$Y$1001,4,FALSE),"")</f>
        <v/>
      </c>
      <c r="E290" s="12" t="str">
        <f>+IFERROR(VLOOKUP(A290,[1]Directorio!$B$1:$Y$1001,5,FALSE),"")</f>
        <v/>
      </c>
      <c r="F290" s="12" t="str">
        <f>+IFERROR(VLOOKUP(A290,[1]Directorio!$B$1:$Y$1001,6,FALSE),"")</f>
        <v/>
      </c>
      <c r="G290" s="12" t="str">
        <f>+IFERROR(VLOOKUP(A290,[1]Directorio!$B$1:$Y$1001,7,FALSE),"")</f>
        <v/>
      </c>
      <c r="H290" s="12" t="str">
        <f>+IFERROR(VLOOKUP(A290,[1]Directorio!$B$1:$Y$1001,8,FALSE),"")</f>
        <v/>
      </c>
      <c r="I290" s="12" t="str">
        <f>+IFERROR(VLOOKUP(A290,[1]Directorio!$B$1:$Y$1001,9,FALSE),"")</f>
        <v/>
      </c>
      <c r="J290" s="12" t="str">
        <f>+IFERROR(VLOOKUP(A290,[1]Directorio!$B$1:$Y$1001,10,FALSE),"")</f>
        <v/>
      </c>
      <c r="K290" s="12" t="str">
        <f>+IFERROR(VLOOKUP(A290,[1]Directorio!$B$1:$Y$1001,11,FALSE),"")</f>
        <v/>
      </c>
      <c r="L290" s="14" t="str">
        <f>+IFERROR(VLOOKUP(A290,[1]Directorio!$B$1:$Y$1001,12,FALSE),"")</f>
        <v/>
      </c>
      <c r="M290" s="12" t="str">
        <f>+IFERROR(VLOOKUP(A290,[1]Directorio!$B$1:$Y$1001,13,FALSE),"")</f>
        <v/>
      </c>
      <c r="N290" s="12" t="str">
        <f>+IFERROR(VLOOKUP(A290,[1]Directorio!$B$1:$Y$1001,14,FALSE),"")</f>
        <v/>
      </c>
      <c r="O290" s="12" t="str">
        <f>+IFERROR(VLOOKUP(A290,[1]Directorio!$B$1:$Y$1001,15,FALSE),"")</f>
        <v/>
      </c>
      <c r="P290" s="12" t="str">
        <f>+IFERROR(VLOOKUP(A290,[1]Directorio!$B$1:$Y$1001,16,FALSE),"")</f>
        <v/>
      </c>
      <c r="Q290" s="12" t="str">
        <f>+IFERROR(VLOOKUP(A290,[1]Directorio!$B$1:$Y$1001,17,FALSE),"")</f>
        <v/>
      </c>
      <c r="R290" s="12" t="str">
        <f>+IFERROR(VLOOKUP(A290,[1]Directorio!$B$1:$Y$1001,18,FALSE),"")</f>
        <v/>
      </c>
      <c r="S290" s="12" t="str">
        <f>+IFERROR(VLOOKUP(A290,[1]Directorio!$B$1:$Y$1001,19,FALSE),"")</f>
        <v/>
      </c>
      <c r="T290" s="12" t="str">
        <f>+IFERROR(VLOOKUP(A290,[1]Directorio!$B$1:$Y$1001,20,FALSE),"")</f>
        <v/>
      </c>
      <c r="U290" s="15" t="str">
        <f>+IFERROR(VLOOKUP(A290,[1]Directorio!$B$1:$Y$1001,21,FALSE),"")</f>
        <v/>
      </c>
      <c r="V290" s="15" t="str">
        <f>+IFERROR(VLOOKUP(A290,[1]Directorio!$B$1:$Y$1001,22,FALSE),"")</f>
        <v/>
      </c>
      <c r="W290" s="16" t="str">
        <f>+IFERROR(VLOOKUP(A290,[1]Directorio!$B$1:$Y$1001,23,FALSE),"")</f>
        <v/>
      </c>
      <c r="X290" s="15" t="str">
        <f>+IFERROR(VLOOKUP(A290,[1]Directorio!$B$1:$Y$1001,24,FALSE),"")</f>
        <v/>
      </c>
      <c r="Y290" s="10"/>
      <c r="Z290" s="10"/>
      <c r="AA290" s="17"/>
      <c r="AB290" s="18"/>
      <c r="AC290" s="10"/>
      <c r="AD290" s="18"/>
      <c r="AE290" s="10"/>
      <c r="AF290" s="18"/>
      <c r="AG290" s="18"/>
      <c r="AH290" s="19"/>
    </row>
    <row r="291" spans="1:34" x14ac:dyDescent="0.25">
      <c r="A291" s="11"/>
      <c r="B291" s="12" t="str">
        <f>+IFERROR(VLOOKUP(A291,[1]Directorio!$B$1:$Y$1001,2,FALSE),"")</f>
        <v/>
      </c>
      <c r="C291" s="13" t="str">
        <f>+IFERROR(VLOOKUP(A291,[1]Directorio!$B$1:$Y$1001,3,FALSE),"")</f>
        <v/>
      </c>
      <c r="D291" s="12" t="str">
        <f>+IFERROR(VLOOKUP(A291,[1]Directorio!$B$1:$Y$1001,4,FALSE),"")</f>
        <v/>
      </c>
      <c r="E291" s="12" t="str">
        <f>+IFERROR(VLOOKUP(A291,[1]Directorio!$B$1:$Y$1001,5,FALSE),"")</f>
        <v/>
      </c>
      <c r="F291" s="12" t="str">
        <f>+IFERROR(VLOOKUP(A291,[1]Directorio!$B$1:$Y$1001,6,FALSE),"")</f>
        <v/>
      </c>
      <c r="G291" s="12" t="str">
        <f>+IFERROR(VLOOKUP(A291,[1]Directorio!$B$1:$Y$1001,7,FALSE),"")</f>
        <v/>
      </c>
      <c r="H291" s="12" t="str">
        <f>+IFERROR(VLOOKUP(A291,[1]Directorio!$B$1:$Y$1001,8,FALSE),"")</f>
        <v/>
      </c>
      <c r="I291" s="12" t="str">
        <f>+IFERROR(VLOOKUP(A291,[1]Directorio!$B$1:$Y$1001,9,FALSE),"")</f>
        <v/>
      </c>
      <c r="J291" s="12" t="str">
        <f>+IFERROR(VLOOKUP(A291,[1]Directorio!$B$1:$Y$1001,10,FALSE),"")</f>
        <v/>
      </c>
      <c r="K291" s="12" t="str">
        <f>+IFERROR(VLOOKUP(A291,[1]Directorio!$B$1:$Y$1001,11,FALSE),"")</f>
        <v/>
      </c>
      <c r="L291" s="14" t="str">
        <f>+IFERROR(VLOOKUP(A291,[1]Directorio!$B$1:$Y$1001,12,FALSE),"")</f>
        <v/>
      </c>
      <c r="M291" s="12" t="str">
        <f>+IFERROR(VLOOKUP(A291,[1]Directorio!$B$1:$Y$1001,13,FALSE),"")</f>
        <v/>
      </c>
      <c r="N291" s="12" t="str">
        <f>+IFERROR(VLOOKUP(A291,[1]Directorio!$B$1:$Y$1001,14,FALSE),"")</f>
        <v/>
      </c>
      <c r="O291" s="12" t="str">
        <f>+IFERROR(VLOOKUP(A291,[1]Directorio!$B$1:$Y$1001,15,FALSE),"")</f>
        <v/>
      </c>
      <c r="P291" s="12" t="str">
        <f>+IFERROR(VLOOKUP(A291,[1]Directorio!$B$1:$Y$1001,16,FALSE),"")</f>
        <v/>
      </c>
      <c r="Q291" s="12" t="str">
        <f>+IFERROR(VLOOKUP(A291,[1]Directorio!$B$1:$Y$1001,17,FALSE),"")</f>
        <v/>
      </c>
      <c r="R291" s="12" t="str">
        <f>+IFERROR(VLOOKUP(A291,[1]Directorio!$B$1:$Y$1001,18,FALSE),"")</f>
        <v/>
      </c>
      <c r="S291" s="12" t="str">
        <f>+IFERROR(VLOOKUP(A291,[1]Directorio!$B$1:$Y$1001,19,FALSE),"")</f>
        <v/>
      </c>
      <c r="T291" s="12" t="str">
        <f>+IFERROR(VLOOKUP(A291,[1]Directorio!$B$1:$Y$1001,20,FALSE),"")</f>
        <v/>
      </c>
      <c r="U291" s="15" t="str">
        <f>+IFERROR(VLOOKUP(A291,[1]Directorio!$B$1:$Y$1001,21,FALSE),"")</f>
        <v/>
      </c>
      <c r="V291" s="15" t="str">
        <f>+IFERROR(VLOOKUP(A291,[1]Directorio!$B$1:$Y$1001,22,FALSE),"")</f>
        <v/>
      </c>
      <c r="W291" s="16" t="str">
        <f>+IFERROR(VLOOKUP(A291,[1]Directorio!$B$1:$Y$1001,23,FALSE),"")</f>
        <v/>
      </c>
      <c r="X291" s="15" t="str">
        <f>+IFERROR(VLOOKUP(A291,[1]Directorio!$B$1:$Y$1001,24,FALSE),"")</f>
        <v/>
      </c>
      <c r="Y291" s="10"/>
      <c r="Z291" s="10"/>
      <c r="AA291" s="17"/>
      <c r="AB291" s="18"/>
      <c r="AC291" s="10"/>
      <c r="AD291" s="18"/>
      <c r="AE291" s="10"/>
      <c r="AF291" s="18"/>
      <c r="AG291" s="18"/>
      <c r="AH291" s="19"/>
    </row>
    <row r="292" spans="1:34" x14ac:dyDescent="0.25">
      <c r="A292" s="11"/>
      <c r="B292" s="12" t="str">
        <f>+IFERROR(VLOOKUP(A292,[1]Directorio!$B$1:$Y$1001,2,FALSE),"")</f>
        <v/>
      </c>
      <c r="C292" s="13" t="str">
        <f>+IFERROR(VLOOKUP(A292,[1]Directorio!$B$1:$Y$1001,3,FALSE),"")</f>
        <v/>
      </c>
      <c r="D292" s="12" t="str">
        <f>+IFERROR(VLOOKUP(A292,[1]Directorio!$B$1:$Y$1001,4,FALSE),"")</f>
        <v/>
      </c>
      <c r="E292" s="12" t="str">
        <f>+IFERROR(VLOOKUP(A292,[1]Directorio!$B$1:$Y$1001,5,FALSE),"")</f>
        <v/>
      </c>
      <c r="F292" s="12" t="str">
        <f>+IFERROR(VLOOKUP(A292,[1]Directorio!$B$1:$Y$1001,6,FALSE),"")</f>
        <v/>
      </c>
      <c r="G292" s="12" t="str">
        <f>+IFERROR(VLOOKUP(A292,[1]Directorio!$B$1:$Y$1001,7,FALSE),"")</f>
        <v/>
      </c>
      <c r="H292" s="12" t="str">
        <f>+IFERROR(VLOOKUP(A292,[1]Directorio!$B$1:$Y$1001,8,FALSE),"")</f>
        <v/>
      </c>
      <c r="I292" s="12" t="str">
        <f>+IFERROR(VLOOKUP(A292,[1]Directorio!$B$1:$Y$1001,9,FALSE),"")</f>
        <v/>
      </c>
      <c r="J292" s="12" t="str">
        <f>+IFERROR(VLOOKUP(A292,[1]Directorio!$B$1:$Y$1001,10,FALSE),"")</f>
        <v/>
      </c>
      <c r="K292" s="12" t="str">
        <f>+IFERROR(VLOOKUP(A292,[1]Directorio!$B$1:$Y$1001,11,FALSE),"")</f>
        <v/>
      </c>
      <c r="L292" s="14" t="str">
        <f>+IFERROR(VLOOKUP(A292,[1]Directorio!$B$1:$Y$1001,12,FALSE),"")</f>
        <v/>
      </c>
      <c r="M292" s="12" t="str">
        <f>+IFERROR(VLOOKUP(A292,[1]Directorio!$B$1:$Y$1001,13,FALSE),"")</f>
        <v/>
      </c>
      <c r="N292" s="12" t="str">
        <f>+IFERROR(VLOOKUP(A292,[1]Directorio!$B$1:$Y$1001,14,FALSE),"")</f>
        <v/>
      </c>
      <c r="O292" s="12" t="str">
        <f>+IFERROR(VLOOKUP(A292,[1]Directorio!$B$1:$Y$1001,15,FALSE),"")</f>
        <v/>
      </c>
      <c r="P292" s="12" t="str">
        <f>+IFERROR(VLOOKUP(A292,[1]Directorio!$B$1:$Y$1001,16,FALSE),"")</f>
        <v/>
      </c>
      <c r="Q292" s="12" t="str">
        <f>+IFERROR(VLOOKUP(A292,[1]Directorio!$B$1:$Y$1001,17,FALSE),"")</f>
        <v/>
      </c>
      <c r="R292" s="12" t="str">
        <f>+IFERROR(VLOOKUP(A292,[1]Directorio!$B$1:$Y$1001,18,FALSE),"")</f>
        <v/>
      </c>
      <c r="S292" s="12" t="str">
        <f>+IFERROR(VLOOKUP(A292,[1]Directorio!$B$1:$Y$1001,19,FALSE),"")</f>
        <v/>
      </c>
      <c r="T292" s="12" t="str">
        <f>+IFERROR(VLOOKUP(A292,[1]Directorio!$B$1:$Y$1001,20,FALSE),"")</f>
        <v/>
      </c>
      <c r="U292" s="15" t="str">
        <f>+IFERROR(VLOOKUP(A292,[1]Directorio!$B$1:$Y$1001,21,FALSE),"")</f>
        <v/>
      </c>
      <c r="V292" s="15" t="str">
        <f>+IFERROR(VLOOKUP(A292,[1]Directorio!$B$1:$Y$1001,22,FALSE),"")</f>
        <v/>
      </c>
      <c r="W292" s="16" t="str">
        <f>+IFERROR(VLOOKUP(A292,[1]Directorio!$B$1:$Y$1001,23,FALSE),"")</f>
        <v/>
      </c>
      <c r="X292" s="15" t="str">
        <f>+IFERROR(VLOOKUP(A292,[1]Directorio!$B$1:$Y$1001,24,FALSE),"")</f>
        <v/>
      </c>
      <c r="Y292" s="10"/>
      <c r="Z292" s="10"/>
      <c r="AA292" s="17"/>
      <c r="AB292" s="18"/>
      <c r="AC292" s="10"/>
      <c r="AD292" s="18"/>
      <c r="AE292" s="10"/>
      <c r="AF292" s="18"/>
      <c r="AG292" s="18"/>
      <c r="AH292" s="19"/>
    </row>
    <row r="293" spans="1:34" x14ac:dyDescent="0.25">
      <c r="A293" s="11"/>
      <c r="B293" s="12" t="str">
        <f>+IFERROR(VLOOKUP(A293,[1]Directorio!$B$1:$Y$1001,2,FALSE),"")</f>
        <v/>
      </c>
      <c r="C293" s="13" t="str">
        <f>+IFERROR(VLOOKUP(A293,[1]Directorio!$B$1:$Y$1001,3,FALSE),"")</f>
        <v/>
      </c>
      <c r="D293" s="12" t="str">
        <f>+IFERROR(VLOOKUP(A293,[1]Directorio!$B$1:$Y$1001,4,FALSE),"")</f>
        <v/>
      </c>
      <c r="E293" s="12" t="str">
        <f>+IFERROR(VLOOKUP(A293,[1]Directorio!$B$1:$Y$1001,5,FALSE),"")</f>
        <v/>
      </c>
      <c r="F293" s="12" t="str">
        <f>+IFERROR(VLOOKUP(A293,[1]Directorio!$B$1:$Y$1001,6,FALSE),"")</f>
        <v/>
      </c>
      <c r="G293" s="12" t="str">
        <f>+IFERROR(VLOOKUP(A293,[1]Directorio!$B$1:$Y$1001,7,FALSE),"")</f>
        <v/>
      </c>
      <c r="H293" s="12" t="str">
        <f>+IFERROR(VLOOKUP(A293,[1]Directorio!$B$1:$Y$1001,8,FALSE),"")</f>
        <v/>
      </c>
      <c r="I293" s="12" t="str">
        <f>+IFERROR(VLOOKUP(A293,[1]Directorio!$B$1:$Y$1001,9,FALSE),"")</f>
        <v/>
      </c>
      <c r="J293" s="12" t="str">
        <f>+IFERROR(VLOOKUP(A293,[1]Directorio!$B$1:$Y$1001,10,FALSE),"")</f>
        <v/>
      </c>
      <c r="K293" s="12" t="str">
        <f>+IFERROR(VLOOKUP(A293,[1]Directorio!$B$1:$Y$1001,11,FALSE),"")</f>
        <v/>
      </c>
      <c r="L293" s="14" t="str">
        <f>+IFERROR(VLOOKUP(A293,[1]Directorio!$B$1:$Y$1001,12,FALSE),"")</f>
        <v/>
      </c>
      <c r="M293" s="12" t="str">
        <f>+IFERROR(VLOOKUP(A293,[1]Directorio!$B$1:$Y$1001,13,FALSE),"")</f>
        <v/>
      </c>
      <c r="N293" s="12" t="str">
        <f>+IFERROR(VLOOKUP(A293,[1]Directorio!$B$1:$Y$1001,14,FALSE),"")</f>
        <v/>
      </c>
      <c r="O293" s="12" t="str">
        <f>+IFERROR(VLOOKUP(A293,[1]Directorio!$B$1:$Y$1001,15,FALSE),"")</f>
        <v/>
      </c>
      <c r="P293" s="12" t="str">
        <f>+IFERROR(VLOOKUP(A293,[1]Directorio!$B$1:$Y$1001,16,FALSE),"")</f>
        <v/>
      </c>
      <c r="Q293" s="12" t="str">
        <f>+IFERROR(VLOOKUP(A293,[1]Directorio!$B$1:$Y$1001,17,FALSE),"")</f>
        <v/>
      </c>
      <c r="R293" s="12" t="str">
        <f>+IFERROR(VLOOKUP(A293,[1]Directorio!$B$1:$Y$1001,18,FALSE),"")</f>
        <v/>
      </c>
      <c r="S293" s="12" t="str">
        <f>+IFERROR(VLOOKUP(A293,[1]Directorio!$B$1:$Y$1001,19,FALSE),"")</f>
        <v/>
      </c>
      <c r="T293" s="12" t="str">
        <f>+IFERROR(VLOOKUP(A293,[1]Directorio!$B$1:$Y$1001,20,FALSE),"")</f>
        <v/>
      </c>
      <c r="U293" s="15" t="str">
        <f>+IFERROR(VLOOKUP(A293,[1]Directorio!$B$1:$Y$1001,21,FALSE),"")</f>
        <v/>
      </c>
      <c r="V293" s="15" t="str">
        <f>+IFERROR(VLOOKUP(A293,[1]Directorio!$B$1:$Y$1001,22,FALSE),"")</f>
        <v/>
      </c>
      <c r="W293" s="16" t="str">
        <f>+IFERROR(VLOOKUP(A293,[1]Directorio!$B$1:$Y$1001,23,FALSE),"")</f>
        <v/>
      </c>
      <c r="X293" s="15" t="str">
        <f>+IFERROR(VLOOKUP(A293,[1]Directorio!$B$1:$Y$1001,24,FALSE),"")</f>
        <v/>
      </c>
      <c r="Y293" s="10"/>
      <c r="Z293" s="10"/>
      <c r="AA293" s="17"/>
      <c r="AB293" s="18"/>
      <c r="AC293" s="10"/>
      <c r="AD293" s="18"/>
      <c r="AE293" s="10"/>
      <c r="AF293" s="18"/>
      <c r="AG293" s="18"/>
      <c r="AH293" s="19"/>
    </row>
    <row r="294" spans="1:34" x14ac:dyDescent="0.25">
      <c r="A294" s="11"/>
      <c r="B294" s="12" t="str">
        <f>+IFERROR(VLOOKUP(A294,[1]Directorio!$B$1:$Y$1001,2,FALSE),"")</f>
        <v/>
      </c>
      <c r="C294" s="13" t="str">
        <f>+IFERROR(VLOOKUP(A294,[1]Directorio!$B$1:$Y$1001,3,FALSE),"")</f>
        <v/>
      </c>
      <c r="D294" s="12" t="str">
        <f>+IFERROR(VLOOKUP(A294,[1]Directorio!$B$1:$Y$1001,4,FALSE),"")</f>
        <v/>
      </c>
      <c r="E294" s="12" t="str">
        <f>+IFERROR(VLOOKUP(A294,[1]Directorio!$B$1:$Y$1001,5,FALSE),"")</f>
        <v/>
      </c>
      <c r="F294" s="12" t="str">
        <f>+IFERROR(VLOOKUP(A294,[1]Directorio!$B$1:$Y$1001,6,FALSE),"")</f>
        <v/>
      </c>
      <c r="G294" s="12" t="str">
        <f>+IFERROR(VLOOKUP(A294,[1]Directorio!$B$1:$Y$1001,7,FALSE),"")</f>
        <v/>
      </c>
      <c r="H294" s="12" t="str">
        <f>+IFERROR(VLOOKUP(A294,[1]Directorio!$B$1:$Y$1001,8,FALSE),"")</f>
        <v/>
      </c>
      <c r="I294" s="12" t="str">
        <f>+IFERROR(VLOOKUP(A294,[1]Directorio!$B$1:$Y$1001,9,FALSE),"")</f>
        <v/>
      </c>
      <c r="J294" s="12" t="str">
        <f>+IFERROR(VLOOKUP(A294,[1]Directorio!$B$1:$Y$1001,10,FALSE),"")</f>
        <v/>
      </c>
      <c r="K294" s="12" t="str">
        <f>+IFERROR(VLOOKUP(A294,[1]Directorio!$B$1:$Y$1001,11,FALSE),"")</f>
        <v/>
      </c>
      <c r="L294" s="14" t="str">
        <f>+IFERROR(VLOOKUP(A294,[1]Directorio!$B$1:$Y$1001,12,FALSE),"")</f>
        <v/>
      </c>
      <c r="M294" s="12" t="str">
        <f>+IFERROR(VLOOKUP(A294,[1]Directorio!$B$1:$Y$1001,13,FALSE),"")</f>
        <v/>
      </c>
      <c r="N294" s="12" t="str">
        <f>+IFERROR(VLOOKUP(A294,[1]Directorio!$B$1:$Y$1001,14,FALSE),"")</f>
        <v/>
      </c>
      <c r="O294" s="12" t="str">
        <f>+IFERROR(VLOOKUP(A294,[1]Directorio!$B$1:$Y$1001,15,FALSE),"")</f>
        <v/>
      </c>
      <c r="P294" s="12" t="str">
        <f>+IFERROR(VLOOKUP(A294,[1]Directorio!$B$1:$Y$1001,16,FALSE),"")</f>
        <v/>
      </c>
      <c r="Q294" s="12" t="str">
        <f>+IFERROR(VLOOKUP(A294,[1]Directorio!$B$1:$Y$1001,17,FALSE),"")</f>
        <v/>
      </c>
      <c r="R294" s="12" t="str">
        <f>+IFERROR(VLOOKUP(A294,[1]Directorio!$B$1:$Y$1001,18,FALSE),"")</f>
        <v/>
      </c>
      <c r="S294" s="12" t="str">
        <f>+IFERROR(VLOOKUP(A294,[1]Directorio!$B$1:$Y$1001,19,FALSE),"")</f>
        <v/>
      </c>
      <c r="T294" s="12" t="str">
        <f>+IFERROR(VLOOKUP(A294,[1]Directorio!$B$1:$Y$1001,20,FALSE),"")</f>
        <v/>
      </c>
      <c r="U294" s="15" t="str">
        <f>+IFERROR(VLOOKUP(A294,[1]Directorio!$B$1:$Y$1001,21,FALSE),"")</f>
        <v/>
      </c>
      <c r="V294" s="15" t="str">
        <f>+IFERROR(VLOOKUP(A294,[1]Directorio!$B$1:$Y$1001,22,FALSE),"")</f>
        <v/>
      </c>
      <c r="W294" s="16" t="str">
        <f>+IFERROR(VLOOKUP(A294,[1]Directorio!$B$1:$Y$1001,23,FALSE),"")</f>
        <v/>
      </c>
      <c r="X294" s="15" t="str">
        <f>+IFERROR(VLOOKUP(A294,[1]Directorio!$B$1:$Y$1001,24,FALSE),"")</f>
        <v/>
      </c>
      <c r="Y294" s="10"/>
      <c r="Z294" s="10"/>
      <c r="AA294" s="17"/>
      <c r="AB294" s="18"/>
      <c r="AC294" s="10"/>
      <c r="AD294" s="18"/>
      <c r="AE294" s="10"/>
      <c r="AF294" s="18"/>
      <c r="AG294" s="18"/>
      <c r="AH294" s="19"/>
    </row>
    <row r="295" spans="1:34" x14ac:dyDescent="0.25">
      <c r="A295" s="11"/>
      <c r="B295" s="12" t="str">
        <f>+IFERROR(VLOOKUP(A295,[1]Directorio!$B$1:$Y$1001,2,FALSE),"")</f>
        <v/>
      </c>
      <c r="C295" s="13" t="str">
        <f>+IFERROR(VLOOKUP(A295,[1]Directorio!$B$1:$Y$1001,3,FALSE),"")</f>
        <v/>
      </c>
      <c r="D295" s="12" t="str">
        <f>+IFERROR(VLOOKUP(A295,[1]Directorio!$B$1:$Y$1001,4,FALSE),"")</f>
        <v/>
      </c>
      <c r="E295" s="12" t="str">
        <f>+IFERROR(VLOOKUP(A295,[1]Directorio!$B$1:$Y$1001,5,FALSE),"")</f>
        <v/>
      </c>
      <c r="F295" s="12" t="str">
        <f>+IFERROR(VLOOKUP(A295,[1]Directorio!$B$1:$Y$1001,6,FALSE),"")</f>
        <v/>
      </c>
      <c r="G295" s="12" t="str">
        <f>+IFERROR(VLOOKUP(A295,[1]Directorio!$B$1:$Y$1001,7,FALSE),"")</f>
        <v/>
      </c>
      <c r="H295" s="12" t="str">
        <f>+IFERROR(VLOOKUP(A295,[1]Directorio!$B$1:$Y$1001,8,FALSE),"")</f>
        <v/>
      </c>
      <c r="I295" s="12" t="str">
        <f>+IFERROR(VLOOKUP(A295,[1]Directorio!$B$1:$Y$1001,9,FALSE),"")</f>
        <v/>
      </c>
      <c r="J295" s="12" t="str">
        <f>+IFERROR(VLOOKUP(A295,[1]Directorio!$B$1:$Y$1001,10,FALSE),"")</f>
        <v/>
      </c>
      <c r="K295" s="12" t="str">
        <f>+IFERROR(VLOOKUP(A295,[1]Directorio!$B$1:$Y$1001,11,FALSE),"")</f>
        <v/>
      </c>
      <c r="L295" s="14" t="str">
        <f>+IFERROR(VLOOKUP(A295,[1]Directorio!$B$1:$Y$1001,12,FALSE),"")</f>
        <v/>
      </c>
      <c r="M295" s="12" t="str">
        <f>+IFERROR(VLOOKUP(A295,[1]Directorio!$B$1:$Y$1001,13,FALSE),"")</f>
        <v/>
      </c>
      <c r="N295" s="12" t="str">
        <f>+IFERROR(VLOOKUP(A295,[1]Directorio!$B$1:$Y$1001,14,FALSE),"")</f>
        <v/>
      </c>
      <c r="O295" s="12" t="str">
        <f>+IFERROR(VLOOKUP(A295,[1]Directorio!$B$1:$Y$1001,15,FALSE),"")</f>
        <v/>
      </c>
      <c r="P295" s="12" t="str">
        <f>+IFERROR(VLOOKUP(A295,[1]Directorio!$B$1:$Y$1001,16,FALSE),"")</f>
        <v/>
      </c>
      <c r="Q295" s="12" t="str">
        <f>+IFERROR(VLOOKUP(A295,[1]Directorio!$B$1:$Y$1001,17,FALSE),"")</f>
        <v/>
      </c>
      <c r="R295" s="12" t="str">
        <f>+IFERROR(VLOOKUP(A295,[1]Directorio!$B$1:$Y$1001,18,FALSE),"")</f>
        <v/>
      </c>
      <c r="S295" s="12" t="str">
        <f>+IFERROR(VLOOKUP(A295,[1]Directorio!$B$1:$Y$1001,19,FALSE),"")</f>
        <v/>
      </c>
      <c r="T295" s="12" t="str">
        <f>+IFERROR(VLOOKUP(A295,[1]Directorio!$B$1:$Y$1001,20,FALSE),"")</f>
        <v/>
      </c>
      <c r="U295" s="15" t="str">
        <f>+IFERROR(VLOOKUP(A295,[1]Directorio!$B$1:$Y$1001,21,FALSE),"")</f>
        <v/>
      </c>
      <c r="V295" s="15" t="str">
        <f>+IFERROR(VLOOKUP(A295,[1]Directorio!$B$1:$Y$1001,22,FALSE),"")</f>
        <v/>
      </c>
      <c r="W295" s="16" t="str">
        <f>+IFERROR(VLOOKUP(A295,[1]Directorio!$B$1:$Y$1001,23,FALSE),"")</f>
        <v/>
      </c>
      <c r="X295" s="15" t="str">
        <f>+IFERROR(VLOOKUP(A295,[1]Directorio!$B$1:$Y$1001,24,FALSE),"")</f>
        <v/>
      </c>
      <c r="Y295" s="10"/>
      <c r="Z295" s="10"/>
      <c r="AA295" s="17"/>
      <c r="AB295" s="18"/>
      <c r="AC295" s="10"/>
      <c r="AD295" s="18"/>
      <c r="AE295" s="10"/>
      <c r="AF295" s="18"/>
      <c r="AG295" s="18"/>
      <c r="AH295" s="19"/>
    </row>
    <row r="296" spans="1:34" x14ac:dyDescent="0.25">
      <c r="A296" s="11"/>
      <c r="B296" s="12" t="str">
        <f>+IFERROR(VLOOKUP(A296,[1]Directorio!$B$1:$Y$1001,2,FALSE),"")</f>
        <v/>
      </c>
      <c r="C296" s="13" t="str">
        <f>+IFERROR(VLOOKUP(A296,[1]Directorio!$B$1:$Y$1001,3,FALSE),"")</f>
        <v/>
      </c>
      <c r="D296" s="12" t="str">
        <f>+IFERROR(VLOOKUP(A296,[1]Directorio!$B$1:$Y$1001,4,FALSE),"")</f>
        <v/>
      </c>
      <c r="E296" s="12" t="str">
        <f>+IFERROR(VLOOKUP(A296,[1]Directorio!$B$1:$Y$1001,5,FALSE),"")</f>
        <v/>
      </c>
      <c r="F296" s="12" t="str">
        <f>+IFERROR(VLOOKUP(A296,[1]Directorio!$B$1:$Y$1001,6,FALSE),"")</f>
        <v/>
      </c>
      <c r="G296" s="12" t="str">
        <f>+IFERROR(VLOOKUP(A296,[1]Directorio!$B$1:$Y$1001,7,FALSE),"")</f>
        <v/>
      </c>
      <c r="H296" s="12" t="str">
        <f>+IFERROR(VLOOKUP(A296,[1]Directorio!$B$1:$Y$1001,8,FALSE),"")</f>
        <v/>
      </c>
      <c r="I296" s="12" t="str">
        <f>+IFERROR(VLOOKUP(A296,[1]Directorio!$B$1:$Y$1001,9,FALSE),"")</f>
        <v/>
      </c>
      <c r="J296" s="12" t="str">
        <f>+IFERROR(VLOOKUP(A296,[1]Directorio!$B$1:$Y$1001,10,FALSE),"")</f>
        <v/>
      </c>
      <c r="K296" s="12" t="str">
        <f>+IFERROR(VLOOKUP(A296,[1]Directorio!$B$1:$Y$1001,11,FALSE),"")</f>
        <v/>
      </c>
      <c r="L296" s="14" t="str">
        <f>+IFERROR(VLOOKUP(A296,[1]Directorio!$B$1:$Y$1001,12,FALSE),"")</f>
        <v/>
      </c>
      <c r="M296" s="12" t="str">
        <f>+IFERROR(VLOOKUP(A296,[1]Directorio!$B$1:$Y$1001,13,FALSE),"")</f>
        <v/>
      </c>
      <c r="N296" s="12" t="str">
        <f>+IFERROR(VLOOKUP(A296,[1]Directorio!$B$1:$Y$1001,14,FALSE),"")</f>
        <v/>
      </c>
      <c r="O296" s="12" t="str">
        <f>+IFERROR(VLOOKUP(A296,[1]Directorio!$B$1:$Y$1001,15,FALSE),"")</f>
        <v/>
      </c>
      <c r="P296" s="12" t="str">
        <f>+IFERROR(VLOOKUP(A296,[1]Directorio!$B$1:$Y$1001,16,FALSE),"")</f>
        <v/>
      </c>
      <c r="Q296" s="12" t="str">
        <f>+IFERROR(VLOOKUP(A296,[1]Directorio!$B$1:$Y$1001,17,FALSE),"")</f>
        <v/>
      </c>
      <c r="R296" s="12" t="str">
        <f>+IFERROR(VLOOKUP(A296,[1]Directorio!$B$1:$Y$1001,18,FALSE),"")</f>
        <v/>
      </c>
      <c r="S296" s="12" t="str">
        <f>+IFERROR(VLOOKUP(A296,[1]Directorio!$B$1:$Y$1001,19,FALSE),"")</f>
        <v/>
      </c>
      <c r="T296" s="12" t="str">
        <f>+IFERROR(VLOOKUP(A296,[1]Directorio!$B$1:$Y$1001,20,FALSE),"")</f>
        <v/>
      </c>
      <c r="U296" s="15" t="str">
        <f>+IFERROR(VLOOKUP(A296,[1]Directorio!$B$1:$Y$1001,21,FALSE),"")</f>
        <v/>
      </c>
      <c r="V296" s="15" t="str">
        <f>+IFERROR(VLOOKUP(A296,[1]Directorio!$B$1:$Y$1001,22,FALSE),"")</f>
        <v/>
      </c>
      <c r="W296" s="16" t="str">
        <f>+IFERROR(VLOOKUP(A296,[1]Directorio!$B$1:$Y$1001,23,FALSE),"")</f>
        <v/>
      </c>
      <c r="X296" s="15" t="str">
        <f>+IFERROR(VLOOKUP(A296,[1]Directorio!$B$1:$Y$1001,24,FALSE),"")</f>
        <v/>
      </c>
      <c r="Y296" s="10"/>
      <c r="Z296" s="10"/>
      <c r="AA296" s="17"/>
      <c r="AB296" s="18"/>
      <c r="AC296" s="10"/>
      <c r="AD296" s="18"/>
      <c r="AE296" s="10"/>
      <c r="AF296" s="18"/>
      <c r="AG296" s="18"/>
      <c r="AH296" s="19"/>
    </row>
    <row r="297" spans="1:34" x14ac:dyDescent="0.25">
      <c r="A297" s="11"/>
      <c r="B297" s="12" t="str">
        <f>+IFERROR(VLOOKUP(A297,[1]Directorio!$B$1:$Y$1001,2,FALSE),"")</f>
        <v/>
      </c>
      <c r="C297" s="13" t="str">
        <f>+IFERROR(VLOOKUP(A297,[1]Directorio!$B$1:$Y$1001,3,FALSE),"")</f>
        <v/>
      </c>
      <c r="D297" s="12" t="str">
        <f>+IFERROR(VLOOKUP(A297,[1]Directorio!$B$1:$Y$1001,4,FALSE),"")</f>
        <v/>
      </c>
      <c r="E297" s="12" t="str">
        <f>+IFERROR(VLOOKUP(A297,[1]Directorio!$B$1:$Y$1001,5,FALSE),"")</f>
        <v/>
      </c>
      <c r="F297" s="12" t="str">
        <f>+IFERROR(VLOOKUP(A297,[1]Directorio!$B$1:$Y$1001,6,FALSE),"")</f>
        <v/>
      </c>
      <c r="G297" s="12" t="str">
        <f>+IFERROR(VLOOKUP(A297,[1]Directorio!$B$1:$Y$1001,7,FALSE),"")</f>
        <v/>
      </c>
      <c r="H297" s="12" t="str">
        <f>+IFERROR(VLOOKUP(A297,[1]Directorio!$B$1:$Y$1001,8,FALSE),"")</f>
        <v/>
      </c>
      <c r="I297" s="12" t="str">
        <f>+IFERROR(VLOOKUP(A297,[1]Directorio!$B$1:$Y$1001,9,FALSE),"")</f>
        <v/>
      </c>
      <c r="J297" s="12" t="str">
        <f>+IFERROR(VLOOKUP(A297,[1]Directorio!$B$1:$Y$1001,10,FALSE),"")</f>
        <v/>
      </c>
      <c r="K297" s="12" t="str">
        <f>+IFERROR(VLOOKUP(A297,[1]Directorio!$B$1:$Y$1001,11,FALSE),"")</f>
        <v/>
      </c>
      <c r="L297" s="14" t="str">
        <f>+IFERROR(VLOOKUP(A297,[1]Directorio!$B$1:$Y$1001,12,FALSE),"")</f>
        <v/>
      </c>
      <c r="M297" s="12" t="str">
        <f>+IFERROR(VLOOKUP(A297,[1]Directorio!$B$1:$Y$1001,13,FALSE),"")</f>
        <v/>
      </c>
      <c r="N297" s="12" t="str">
        <f>+IFERROR(VLOOKUP(A297,[1]Directorio!$B$1:$Y$1001,14,FALSE),"")</f>
        <v/>
      </c>
      <c r="O297" s="12" t="str">
        <f>+IFERROR(VLOOKUP(A297,[1]Directorio!$B$1:$Y$1001,15,FALSE),"")</f>
        <v/>
      </c>
      <c r="P297" s="12" t="str">
        <f>+IFERROR(VLOOKUP(A297,[1]Directorio!$B$1:$Y$1001,16,FALSE),"")</f>
        <v/>
      </c>
      <c r="Q297" s="12" t="str">
        <f>+IFERROR(VLOOKUP(A297,[1]Directorio!$B$1:$Y$1001,17,FALSE),"")</f>
        <v/>
      </c>
      <c r="R297" s="12" t="str">
        <f>+IFERROR(VLOOKUP(A297,[1]Directorio!$B$1:$Y$1001,18,FALSE),"")</f>
        <v/>
      </c>
      <c r="S297" s="12" t="str">
        <f>+IFERROR(VLOOKUP(A297,[1]Directorio!$B$1:$Y$1001,19,FALSE),"")</f>
        <v/>
      </c>
      <c r="T297" s="12" t="str">
        <f>+IFERROR(VLOOKUP(A297,[1]Directorio!$B$1:$Y$1001,20,FALSE),"")</f>
        <v/>
      </c>
      <c r="U297" s="15" t="str">
        <f>+IFERROR(VLOOKUP(A297,[1]Directorio!$B$1:$Y$1001,21,FALSE),"")</f>
        <v/>
      </c>
      <c r="V297" s="15" t="str">
        <f>+IFERROR(VLOOKUP(A297,[1]Directorio!$B$1:$Y$1001,22,FALSE),"")</f>
        <v/>
      </c>
      <c r="W297" s="16" t="str">
        <f>+IFERROR(VLOOKUP(A297,[1]Directorio!$B$1:$Y$1001,23,FALSE),"")</f>
        <v/>
      </c>
      <c r="X297" s="15" t="str">
        <f>+IFERROR(VLOOKUP(A297,[1]Directorio!$B$1:$Y$1001,24,FALSE),"")</f>
        <v/>
      </c>
      <c r="Y297" s="10"/>
      <c r="Z297" s="10"/>
      <c r="AA297" s="17"/>
      <c r="AB297" s="18"/>
      <c r="AC297" s="10"/>
      <c r="AD297" s="18"/>
      <c r="AE297" s="10"/>
      <c r="AF297" s="18"/>
      <c r="AG297" s="18"/>
      <c r="AH297" s="19"/>
    </row>
    <row r="298" spans="1:34" x14ac:dyDescent="0.25">
      <c r="A298" s="11"/>
      <c r="B298" s="12" t="str">
        <f>+IFERROR(VLOOKUP(A298,[1]Directorio!$B$1:$Y$1001,2,FALSE),"")</f>
        <v/>
      </c>
      <c r="C298" s="13" t="str">
        <f>+IFERROR(VLOOKUP(A298,[1]Directorio!$B$1:$Y$1001,3,FALSE),"")</f>
        <v/>
      </c>
      <c r="D298" s="12" t="str">
        <f>+IFERROR(VLOOKUP(A298,[1]Directorio!$B$1:$Y$1001,4,FALSE),"")</f>
        <v/>
      </c>
      <c r="E298" s="12" t="str">
        <f>+IFERROR(VLOOKUP(A298,[1]Directorio!$B$1:$Y$1001,5,FALSE),"")</f>
        <v/>
      </c>
      <c r="F298" s="12" t="str">
        <f>+IFERROR(VLOOKUP(A298,[1]Directorio!$B$1:$Y$1001,6,FALSE),"")</f>
        <v/>
      </c>
      <c r="G298" s="12" t="str">
        <f>+IFERROR(VLOOKUP(A298,[1]Directorio!$B$1:$Y$1001,7,FALSE),"")</f>
        <v/>
      </c>
      <c r="H298" s="12" t="str">
        <f>+IFERROR(VLOOKUP(A298,[1]Directorio!$B$1:$Y$1001,8,FALSE),"")</f>
        <v/>
      </c>
      <c r="I298" s="12" t="str">
        <f>+IFERROR(VLOOKUP(A298,[1]Directorio!$B$1:$Y$1001,9,FALSE),"")</f>
        <v/>
      </c>
      <c r="J298" s="12" t="str">
        <f>+IFERROR(VLOOKUP(A298,[1]Directorio!$B$1:$Y$1001,10,FALSE),"")</f>
        <v/>
      </c>
      <c r="K298" s="12" t="str">
        <f>+IFERROR(VLOOKUP(A298,[1]Directorio!$B$1:$Y$1001,11,FALSE),"")</f>
        <v/>
      </c>
      <c r="L298" s="14" t="str">
        <f>+IFERROR(VLOOKUP(A298,[1]Directorio!$B$1:$Y$1001,12,FALSE),"")</f>
        <v/>
      </c>
      <c r="M298" s="12" t="str">
        <f>+IFERROR(VLOOKUP(A298,[1]Directorio!$B$1:$Y$1001,13,FALSE),"")</f>
        <v/>
      </c>
      <c r="N298" s="12" t="str">
        <f>+IFERROR(VLOOKUP(A298,[1]Directorio!$B$1:$Y$1001,14,FALSE),"")</f>
        <v/>
      </c>
      <c r="O298" s="12" t="str">
        <f>+IFERROR(VLOOKUP(A298,[1]Directorio!$B$1:$Y$1001,15,FALSE),"")</f>
        <v/>
      </c>
      <c r="P298" s="12" t="str">
        <f>+IFERROR(VLOOKUP(A298,[1]Directorio!$B$1:$Y$1001,16,FALSE),"")</f>
        <v/>
      </c>
      <c r="Q298" s="12" t="str">
        <f>+IFERROR(VLOOKUP(A298,[1]Directorio!$B$1:$Y$1001,17,FALSE),"")</f>
        <v/>
      </c>
      <c r="R298" s="12" t="str">
        <f>+IFERROR(VLOOKUP(A298,[1]Directorio!$B$1:$Y$1001,18,FALSE),"")</f>
        <v/>
      </c>
      <c r="S298" s="12" t="str">
        <f>+IFERROR(VLOOKUP(A298,[1]Directorio!$B$1:$Y$1001,19,FALSE),"")</f>
        <v/>
      </c>
      <c r="T298" s="12" t="str">
        <f>+IFERROR(VLOOKUP(A298,[1]Directorio!$B$1:$Y$1001,20,FALSE),"")</f>
        <v/>
      </c>
      <c r="U298" s="15" t="str">
        <f>+IFERROR(VLOOKUP(A298,[1]Directorio!$B$1:$Y$1001,21,FALSE),"")</f>
        <v/>
      </c>
      <c r="V298" s="15" t="str">
        <f>+IFERROR(VLOOKUP(A298,[1]Directorio!$B$1:$Y$1001,22,FALSE),"")</f>
        <v/>
      </c>
      <c r="W298" s="16" t="str">
        <f>+IFERROR(VLOOKUP(A298,[1]Directorio!$B$1:$Y$1001,23,FALSE),"")</f>
        <v/>
      </c>
      <c r="X298" s="15" t="str">
        <f>+IFERROR(VLOOKUP(A298,[1]Directorio!$B$1:$Y$1001,24,FALSE),"")</f>
        <v/>
      </c>
      <c r="Y298" s="10"/>
      <c r="Z298" s="10"/>
      <c r="AA298" s="17"/>
      <c r="AB298" s="18"/>
      <c r="AC298" s="10"/>
      <c r="AD298" s="18"/>
      <c r="AE298" s="10"/>
      <c r="AF298" s="18"/>
      <c r="AG298" s="18"/>
      <c r="AH298" s="19"/>
    </row>
    <row r="299" spans="1:34" x14ac:dyDescent="0.25">
      <c r="A299" s="11"/>
      <c r="B299" s="12" t="str">
        <f>+IFERROR(VLOOKUP(A299,[1]Directorio!$B$1:$Y$1001,2,FALSE),"")</f>
        <v/>
      </c>
      <c r="C299" s="13" t="str">
        <f>+IFERROR(VLOOKUP(A299,[1]Directorio!$B$1:$Y$1001,3,FALSE),"")</f>
        <v/>
      </c>
      <c r="D299" s="12" t="str">
        <f>+IFERROR(VLOOKUP(A299,[1]Directorio!$B$1:$Y$1001,4,FALSE),"")</f>
        <v/>
      </c>
      <c r="E299" s="12" t="str">
        <f>+IFERROR(VLOOKUP(A299,[1]Directorio!$B$1:$Y$1001,5,FALSE),"")</f>
        <v/>
      </c>
      <c r="F299" s="12" t="str">
        <f>+IFERROR(VLOOKUP(A299,[1]Directorio!$B$1:$Y$1001,6,FALSE),"")</f>
        <v/>
      </c>
      <c r="G299" s="12" t="str">
        <f>+IFERROR(VLOOKUP(A299,[1]Directorio!$B$1:$Y$1001,7,FALSE),"")</f>
        <v/>
      </c>
      <c r="H299" s="12" t="str">
        <f>+IFERROR(VLOOKUP(A299,[1]Directorio!$B$1:$Y$1001,8,FALSE),"")</f>
        <v/>
      </c>
      <c r="I299" s="12" t="str">
        <f>+IFERROR(VLOOKUP(A299,[1]Directorio!$B$1:$Y$1001,9,FALSE),"")</f>
        <v/>
      </c>
      <c r="J299" s="12" t="str">
        <f>+IFERROR(VLOOKUP(A299,[1]Directorio!$B$1:$Y$1001,10,FALSE),"")</f>
        <v/>
      </c>
      <c r="K299" s="12" t="str">
        <f>+IFERROR(VLOOKUP(A299,[1]Directorio!$B$1:$Y$1001,11,FALSE),"")</f>
        <v/>
      </c>
      <c r="L299" s="14" t="str">
        <f>+IFERROR(VLOOKUP(A299,[1]Directorio!$B$1:$Y$1001,12,FALSE),"")</f>
        <v/>
      </c>
      <c r="M299" s="12" t="str">
        <f>+IFERROR(VLOOKUP(A299,[1]Directorio!$B$1:$Y$1001,13,FALSE),"")</f>
        <v/>
      </c>
      <c r="N299" s="12" t="str">
        <f>+IFERROR(VLOOKUP(A299,[1]Directorio!$B$1:$Y$1001,14,FALSE),"")</f>
        <v/>
      </c>
      <c r="O299" s="12" t="str">
        <f>+IFERROR(VLOOKUP(A299,[1]Directorio!$B$1:$Y$1001,15,FALSE),"")</f>
        <v/>
      </c>
      <c r="P299" s="12" t="str">
        <f>+IFERROR(VLOOKUP(A299,[1]Directorio!$B$1:$Y$1001,16,FALSE),"")</f>
        <v/>
      </c>
      <c r="Q299" s="12" t="str">
        <f>+IFERROR(VLOOKUP(A299,[1]Directorio!$B$1:$Y$1001,17,FALSE),"")</f>
        <v/>
      </c>
      <c r="R299" s="12" t="str">
        <f>+IFERROR(VLOOKUP(A299,[1]Directorio!$B$1:$Y$1001,18,FALSE),"")</f>
        <v/>
      </c>
      <c r="S299" s="12" t="str">
        <f>+IFERROR(VLOOKUP(A299,[1]Directorio!$B$1:$Y$1001,19,FALSE),"")</f>
        <v/>
      </c>
      <c r="T299" s="12" t="str">
        <f>+IFERROR(VLOOKUP(A299,[1]Directorio!$B$1:$Y$1001,20,FALSE),"")</f>
        <v/>
      </c>
      <c r="U299" s="15" t="str">
        <f>+IFERROR(VLOOKUP(A299,[1]Directorio!$B$1:$Y$1001,21,FALSE),"")</f>
        <v/>
      </c>
      <c r="V299" s="15" t="str">
        <f>+IFERROR(VLOOKUP(A299,[1]Directorio!$B$1:$Y$1001,22,FALSE),"")</f>
        <v/>
      </c>
      <c r="W299" s="16" t="str">
        <f>+IFERROR(VLOOKUP(A299,[1]Directorio!$B$1:$Y$1001,23,FALSE),"")</f>
        <v/>
      </c>
      <c r="X299" s="15" t="str">
        <f>+IFERROR(VLOOKUP(A299,[1]Directorio!$B$1:$Y$1001,24,FALSE),"")</f>
        <v/>
      </c>
      <c r="Y299" s="10"/>
      <c r="Z299" s="10"/>
      <c r="AA299" s="17"/>
      <c r="AB299" s="18"/>
      <c r="AC299" s="10"/>
      <c r="AD299" s="18"/>
      <c r="AE299" s="10"/>
      <c r="AF299" s="18"/>
      <c r="AG299" s="18"/>
      <c r="AH299" s="19"/>
    </row>
    <row r="300" spans="1:34" x14ac:dyDescent="0.25">
      <c r="A300" s="11"/>
      <c r="B300" s="12" t="str">
        <f>+IFERROR(VLOOKUP(A300,[1]Directorio!$B$1:$Y$1001,2,FALSE),"")</f>
        <v/>
      </c>
      <c r="C300" s="13" t="str">
        <f>+IFERROR(VLOOKUP(A300,[1]Directorio!$B$1:$Y$1001,3,FALSE),"")</f>
        <v/>
      </c>
      <c r="D300" s="12" t="str">
        <f>+IFERROR(VLOOKUP(A300,[1]Directorio!$B$1:$Y$1001,4,FALSE),"")</f>
        <v/>
      </c>
      <c r="E300" s="12" t="str">
        <f>+IFERROR(VLOOKUP(A300,[1]Directorio!$B$1:$Y$1001,5,FALSE),"")</f>
        <v/>
      </c>
      <c r="F300" s="12" t="str">
        <f>+IFERROR(VLOOKUP(A300,[1]Directorio!$B$1:$Y$1001,6,FALSE),"")</f>
        <v/>
      </c>
      <c r="G300" s="12" t="str">
        <f>+IFERROR(VLOOKUP(A300,[1]Directorio!$B$1:$Y$1001,7,FALSE),"")</f>
        <v/>
      </c>
      <c r="H300" s="12" t="str">
        <f>+IFERROR(VLOOKUP(A300,[1]Directorio!$B$1:$Y$1001,8,FALSE),"")</f>
        <v/>
      </c>
      <c r="I300" s="12" t="str">
        <f>+IFERROR(VLOOKUP(A300,[1]Directorio!$B$1:$Y$1001,9,FALSE),"")</f>
        <v/>
      </c>
      <c r="J300" s="12" t="str">
        <f>+IFERROR(VLOOKUP(A300,[1]Directorio!$B$1:$Y$1001,10,FALSE),"")</f>
        <v/>
      </c>
      <c r="K300" s="12" t="str">
        <f>+IFERROR(VLOOKUP(A300,[1]Directorio!$B$1:$Y$1001,11,FALSE),"")</f>
        <v/>
      </c>
      <c r="L300" s="14" t="str">
        <f>+IFERROR(VLOOKUP(A300,[1]Directorio!$B$1:$Y$1001,12,FALSE),"")</f>
        <v/>
      </c>
      <c r="M300" s="12" t="str">
        <f>+IFERROR(VLOOKUP(A300,[1]Directorio!$B$1:$Y$1001,13,FALSE),"")</f>
        <v/>
      </c>
      <c r="N300" s="12" t="str">
        <f>+IFERROR(VLOOKUP(A300,[1]Directorio!$B$1:$Y$1001,14,FALSE),"")</f>
        <v/>
      </c>
      <c r="O300" s="12" t="str">
        <f>+IFERROR(VLOOKUP(A300,[1]Directorio!$B$1:$Y$1001,15,FALSE),"")</f>
        <v/>
      </c>
      <c r="P300" s="12" t="str">
        <f>+IFERROR(VLOOKUP(A300,[1]Directorio!$B$1:$Y$1001,16,FALSE),"")</f>
        <v/>
      </c>
      <c r="Q300" s="12" t="str">
        <f>+IFERROR(VLOOKUP(A300,[1]Directorio!$B$1:$Y$1001,17,FALSE),"")</f>
        <v/>
      </c>
      <c r="R300" s="12" t="str">
        <f>+IFERROR(VLOOKUP(A300,[1]Directorio!$B$1:$Y$1001,18,FALSE),"")</f>
        <v/>
      </c>
      <c r="S300" s="12" t="str">
        <f>+IFERROR(VLOOKUP(A300,[1]Directorio!$B$1:$Y$1001,19,FALSE),"")</f>
        <v/>
      </c>
      <c r="T300" s="12" t="str">
        <f>+IFERROR(VLOOKUP(A300,[1]Directorio!$B$1:$Y$1001,20,FALSE),"")</f>
        <v/>
      </c>
      <c r="U300" s="15" t="str">
        <f>+IFERROR(VLOOKUP(A300,[1]Directorio!$B$1:$Y$1001,21,FALSE),"")</f>
        <v/>
      </c>
      <c r="V300" s="15" t="str">
        <f>+IFERROR(VLOOKUP(A300,[1]Directorio!$B$1:$Y$1001,22,FALSE),"")</f>
        <v/>
      </c>
      <c r="W300" s="16" t="str">
        <f>+IFERROR(VLOOKUP(A300,[1]Directorio!$B$1:$Y$1001,23,FALSE),"")</f>
        <v/>
      </c>
      <c r="X300" s="15" t="str">
        <f>+IFERROR(VLOOKUP(A300,[1]Directorio!$B$1:$Y$1001,24,FALSE),"")</f>
        <v/>
      </c>
      <c r="Y300" s="10"/>
      <c r="Z300" s="10"/>
      <c r="AA300" s="17"/>
      <c r="AB300" s="18"/>
      <c r="AC300" s="10"/>
      <c r="AD300" s="18"/>
      <c r="AE300" s="10"/>
      <c r="AF300" s="18"/>
      <c r="AG300" s="18"/>
      <c r="AH300" s="19"/>
    </row>
    <row r="301" spans="1:34" x14ac:dyDescent="0.25">
      <c r="A301" s="11"/>
      <c r="B301" s="12" t="str">
        <f>+IFERROR(VLOOKUP(A301,[1]Directorio!$B$1:$Y$1001,2,FALSE),"")</f>
        <v/>
      </c>
      <c r="C301" s="13" t="str">
        <f>+IFERROR(VLOOKUP(A301,[1]Directorio!$B$1:$Y$1001,3,FALSE),"")</f>
        <v/>
      </c>
      <c r="D301" s="12" t="str">
        <f>+IFERROR(VLOOKUP(A301,[1]Directorio!$B$1:$Y$1001,4,FALSE),"")</f>
        <v/>
      </c>
      <c r="E301" s="12" t="str">
        <f>+IFERROR(VLOOKUP(A301,[1]Directorio!$B$1:$Y$1001,5,FALSE),"")</f>
        <v/>
      </c>
      <c r="F301" s="12" t="str">
        <f>+IFERROR(VLOOKUP(A301,[1]Directorio!$B$1:$Y$1001,6,FALSE),"")</f>
        <v/>
      </c>
      <c r="G301" s="12" t="str">
        <f>+IFERROR(VLOOKUP(A301,[1]Directorio!$B$1:$Y$1001,7,FALSE),"")</f>
        <v/>
      </c>
      <c r="H301" s="12" t="str">
        <f>+IFERROR(VLOOKUP(A301,[1]Directorio!$B$1:$Y$1001,8,FALSE),"")</f>
        <v/>
      </c>
      <c r="I301" s="12" t="str">
        <f>+IFERROR(VLOOKUP(A301,[1]Directorio!$B$1:$Y$1001,9,FALSE),"")</f>
        <v/>
      </c>
      <c r="J301" s="12" t="str">
        <f>+IFERROR(VLOOKUP(A301,[1]Directorio!$B$1:$Y$1001,10,FALSE),"")</f>
        <v/>
      </c>
      <c r="K301" s="12" t="str">
        <f>+IFERROR(VLOOKUP(A301,[1]Directorio!$B$1:$Y$1001,11,FALSE),"")</f>
        <v/>
      </c>
      <c r="L301" s="14" t="str">
        <f>+IFERROR(VLOOKUP(A301,[1]Directorio!$B$1:$Y$1001,12,FALSE),"")</f>
        <v/>
      </c>
      <c r="M301" s="12" t="str">
        <f>+IFERROR(VLOOKUP(A301,[1]Directorio!$B$1:$Y$1001,13,FALSE),"")</f>
        <v/>
      </c>
      <c r="N301" s="12" t="str">
        <f>+IFERROR(VLOOKUP(A301,[1]Directorio!$B$1:$Y$1001,14,FALSE),"")</f>
        <v/>
      </c>
      <c r="O301" s="12" t="str">
        <f>+IFERROR(VLOOKUP(A301,[1]Directorio!$B$1:$Y$1001,15,FALSE),"")</f>
        <v/>
      </c>
      <c r="P301" s="12" t="str">
        <f>+IFERROR(VLOOKUP(A301,[1]Directorio!$B$1:$Y$1001,16,FALSE),"")</f>
        <v/>
      </c>
      <c r="Q301" s="12" t="str">
        <f>+IFERROR(VLOOKUP(A301,[1]Directorio!$B$1:$Y$1001,17,FALSE),"")</f>
        <v/>
      </c>
      <c r="R301" s="12" t="str">
        <f>+IFERROR(VLOOKUP(A301,[1]Directorio!$B$1:$Y$1001,18,FALSE),"")</f>
        <v/>
      </c>
      <c r="S301" s="12" t="str">
        <f>+IFERROR(VLOOKUP(A301,[1]Directorio!$B$1:$Y$1001,19,FALSE),"")</f>
        <v/>
      </c>
      <c r="T301" s="12" t="str">
        <f>+IFERROR(VLOOKUP(A301,[1]Directorio!$B$1:$Y$1001,20,FALSE),"")</f>
        <v/>
      </c>
      <c r="U301" s="15" t="str">
        <f>+IFERROR(VLOOKUP(A301,[1]Directorio!$B$1:$Y$1001,21,FALSE),"")</f>
        <v/>
      </c>
      <c r="V301" s="15" t="str">
        <f>+IFERROR(VLOOKUP(A301,[1]Directorio!$B$1:$Y$1001,22,FALSE),"")</f>
        <v/>
      </c>
      <c r="W301" s="16" t="str">
        <f>+IFERROR(VLOOKUP(A301,[1]Directorio!$B$1:$Y$1001,23,FALSE),"")</f>
        <v/>
      </c>
      <c r="X301" s="15" t="str">
        <f>+IFERROR(VLOOKUP(A301,[1]Directorio!$B$1:$Y$1001,24,FALSE),"")</f>
        <v/>
      </c>
      <c r="Y301" s="10"/>
      <c r="Z301" s="10"/>
      <c r="AA301" s="17"/>
      <c r="AB301" s="18"/>
      <c r="AC301" s="10"/>
      <c r="AD301" s="18"/>
      <c r="AE301" s="10"/>
      <c r="AF301" s="18"/>
      <c r="AG301" s="18"/>
      <c r="AH301" s="19"/>
    </row>
    <row r="302" spans="1:34" x14ac:dyDescent="0.25">
      <c r="A302" s="11"/>
      <c r="B302" s="12" t="str">
        <f>+IFERROR(VLOOKUP(A302,[1]Directorio!$B$1:$Y$1001,2,FALSE),"")</f>
        <v/>
      </c>
      <c r="C302" s="13" t="str">
        <f>+IFERROR(VLOOKUP(A302,[1]Directorio!$B$1:$Y$1001,3,FALSE),"")</f>
        <v/>
      </c>
      <c r="D302" s="12" t="str">
        <f>+IFERROR(VLOOKUP(A302,[1]Directorio!$B$1:$Y$1001,4,FALSE),"")</f>
        <v/>
      </c>
      <c r="E302" s="12" t="str">
        <f>+IFERROR(VLOOKUP(A302,[1]Directorio!$B$1:$Y$1001,5,FALSE),"")</f>
        <v/>
      </c>
      <c r="F302" s="12" t="str">
        <f>+IFERROR(VLOOKUP(A302,[1]Directorio!$B$1:$Y$1001,6,FALSE),"")</f>
        <v/>
      </c>
      <c r="G302" s="12" t="str">
        <f>+IFERROR(VLOOKUP(A302,[1]Directorio!$B$1:$Y$1001,7,FALSE),"")</f>
        <v/>
      </c>
      <c r="H302" s="12" t="str">
        <f>+IFERROR(VLOOKUP(A302,[1]Directorio!$B$1:$Y$1001,8,FALSE),"")</f>
        <v/>
      </c>
      <c r="I302" s="12" t="str">
        <f>+IFERROR(VLOOKUP(A302,[1]Directorio!$B$1:$Y$1001,9,FALSE),"")</f>
        <v/>
      </c>
      <c r="J302" s="12" t="str">
        <f>+IFERROR(VLOOKUP(A302,[1]Directorio!$B$1:$Y$1001,10,FALSE),"")</f>
        <v/>
      </c>
      <c r="K302" s="12" t="str">
        <f>+IFERROR(VLOOKUP(A302,[1]Directorio!$B$1:$Y$1001,11,FALSE),"")</f>
        <v/>
      </c>
      <c r="L302" s="14" t="str">
        <f>+IFERROR(VLOOKUP(A302,[1]Directorio!$B$1:$Y$1001,12,FALSE),"")</f>
        <v/>
      </c>
      <c r="M302" s="12" t="str">
        <f>+IFERROR(VLOOKUP(A302,[1]Directorio!$B$1:$Y$1001,13,FALSE),"")</f>
        <v/>
      </c>
      <c r="N302" s="12" t="str">
        <f>+IFERROR(VLOOKUP(A302,[1]Directorio!$B$1:$Y$1001,14,FALSE),"")</f>
        <v/>
      </c>
      <c r="O302" s="12" t="str">
        <f>+IFERROR(VLOOKUP(A302,[1]Directorio!$B$1:$Y$1001,15,FALSE),"")</f>
        <v/>
      </c>
      <c r="P302" s="12" t="str">
        <f>+IFERROR(VLOOKUP(A302,[1]Directorio!$B$1:$Y$1001,16,FALSE),"")</f>
        <v/>
      </c>
      <c r="Q302" s="12" t="str">
        <f>+IFERROR(VLOOKUP(A302,[1]Directorio!$B$1:$Y$1001,17,FALSE),"")</f>
        <v/>
      </c>
      <c r="R302" s="12" t="str">
        <f>+IFERROR(VLOOKUP(A302,[1]Directorio!$B$1:$Y$1001,18,FALSE),"")</f>
        <v/>
      </c>
      <c r="S302" s="12" t="str">
        <f>+IFERROR(VLOOKUP(A302,[1]Directorio!$B$1:$Y$1001,19,FALSE),"")</f>
        <v/>
      </c>
      <c r="T302" s="12" t="str">
        <f>+IFERROR(VLOOKUP(A302,[1]Directorio!$B$1:$Y$1001,20,FALSE),"")</f>
        <v/>
      </c>
      <c r="U302" s="15" t="str">
        <f>+IFERROR(VLOOKUP(A302,[1]Directorio!$B$1:$Y$1001,21,FALSE),"")</f>
        <v/>
      </c>
      <c r="V302" s="15" t="str">
        <f>+IFERROR(VLOOKUP(A302,[1]Directorio!$B$1:$Y$1001,22,FALSE),"")</f>
        <v/>
      </c>
      <c r="W302" s="16" t="str">
        <f>+IFERROR(VLOOKUP(A302,[1]Directorio!$B$1:$Y$1001,23,FALSE),"")</f>
        <v/>
      </c>
      <c r="X302" s="15" t="str">
        <f>+IFERROR(VLOOKUP(A302,[1]Directorio!$B$1:$Y$1001,24,FALSE),"")</f>
        <v/>
      </c>
      <c r="Y302" s="10"/>
      <c r="Z302" s="10"/>
      <c r="AA302" s="17"/>
      <c r="AB302" s="18"/>
      <c r="AC302" s="10"/>
      <c r="AD302" s="18"/>
      <c r="AE302" s="10"/>
      <c r="AF302" s="18"/>
      <c r="AG302" s="18"/>
      <c r="AH302" s="19"/>
    </row>
    <row r="303" spans="1:34" x14ac:dyDescent="0.25">
      <c r="A303" s="11"/>
      <c r="B303" s="12" t="str">
        <f>+IFERROR(VLOOKUP(A303,[1]Directorio!$B$1:$Y$1001,2,FALSE),"")</f>
        <v/>
      </c>
      <c r="C303" s="13" t="str">
        <f>+IFERROR(VLOOKUP(A303,[1]Directorio!$B$1:$Y$1001,3,FALSE),"")</f>
        <v/>
      </c>
      <c r="D303" s="12" t="str">
        <f>+IFERROR(VLOOKUP(A303,[1]Directorio!$B$1:$Y$1001,4,FALSE),"")</f>
        <v/>
      </c>
      <c r="E303" s="12" t="str">
        <f>+IFERROR(VLOOKUP(A303,[1]Directorio!$B$1:$Y$1001,5,FALSE),"")</f>
        <v/>
      </c>
      <c r="F303" s="12" t="str">
        <f>+IFERROR(VLOOKUP(A303,[1]Directorio!$B$1:$Y$1001,6,FALSE),"")</f>
        <v/>
      </c>
      <c r="G303" s="12" t="str">
        <f>+IFERROR(VLOOKUP(A303,[1]Directorio!$B$1:$Y$1001,7,FALSE),"")</f>
        <v/>
      </c>
      <c r="H303" s="12" t="str">
        <f>+IFERROR(VLOOKUP(A303,[1]Directorio!$B$1:$Y$1001,8,FALSE),"")</f>
        <v/>
      </c>
      <c r="I303" s="12" t="str">
        <f>+IFERROR(VLOOKUP(A303,[1]Directorio!$B$1:$Y$1001,9,FALSE),"")</f>
        <v/>
      </c>
      <c r="J303" s="12" t="str">
        <f>+IFERROR(VLOOKUP(A303,[1]Directorio!$B$1:$Y$1001,10,FALSE),"")</f>
        <v/>
      </c>
      <c r="K303" s="12" t="str">
        <f>+IFERROR(VLOOKUP(A303,[1]Directorio!$B$1:$Y$1001,11,FALSE),"")</f>
        <v/>
      </c>
      <c r="L303" s="14" t="str">
        <f>+IFERROR(VLOOKUP(A303,[1]Directorio!$B$1:$Y$1001,12,FALSE),"")</f>
        <v/>
      </c>
      <c r="M303" s="12" t="str">
        <f>+IFERROR(VLOOKUP(A303,[1]Directorio!$B$1:$Y$1001,13,FALSE),"")</f>
        <v/>
      </c>
      <c r="N303" s="12" t="str">
        <f>+IFERROR(VLOOKUP(A303,[1]Directorio!$B$1:$Y$1001,14,FALSE),"")</f>
        <v/>
      </c>
      <c r="O303" s="12" t="str">
        <f>+IFERROR(VLOOKUP(A303,[1]Directorio!$B$1:$Y$1001,15,FALSE),"")</f>
        <v/>
      </c>
      <c r="P303" s="12" t="str">
        <f>+IFERROR(VLOOKUP(A303,[1]Directorio!$B$1:$Y$1001,16,FALSE),"")</f>
        <v/>
      </c>
      <c r="Q303" s="12" t="str">
        <f>+IFERROR(VLOOKUP(A303,[1]Directorio!$B$1:$Y$1001,17,FALSE),"")</f>
        <v/>
      </c>
      <c r="R303" s="12" t="str">
        <f>+IFERROR(VLOOKUP(A303,[1]Directorio!$B$1:$Y$1001,18,FALSE),"")</f>
        <v/>
      </c>
      <c r="S303" s="12" t="str">
        <f>+IFERROR(VLOOKUP(A303,[1]Directorio!$B$1:$Y$1001,19,FALSE),"")</f>
        <v/>
      </c>
      <c r="T303" s="12" t="str">
        <f>+IFERROR(VLOOKUP(A303,[1]Directorio!$B$1:$Y$1001,20,FALSE),"")</f>
        <v/>
      </c>
      <c r="U303" s="15" t="str">
        <f>+IFERROR(VLOOKUP(A303,[1]Directorio!$B$1:$Y$1001,21,FALSE),"")</f>
        <v/>
      </c>
      <c r="V303" s="15" t="str">
        <f>+IFERROR(VLOOKUP(A303,[1]Directorio!$B$1:$Y$1001,22,FALSE),"")</f>
        <v/>
      </c>
      <c r="W303" s="16" t="str">
        <f>+IFERROR(VLOOKUP(A303,[1]Directorio!$B$1:$Y$1001,23,FALSE),"")</f>
        <v/>
      </c>
      <c r="X303" s="15" t="str">
        <f>+IFERROR(VLOOKUP(A303,[1]Directorio!$B$1:$Y$1001,24,FALSE),"")</f>
        <v/>
      </c>
      <c r="Y303" s="10"/>
      <c r="Z303" s="10"/>
      <c r="AA303" s="17"/>
      <c r="AB303" s="18"/>
      <c r="AC303" s="10"/>
      <c r="AD303" s="18"/>
      <c r="AE303" s="10"/>
      <c r="AF303" s="18"/>
      <c r="AG303" s="18"/>
      <c r="AH303" s="19"/>
    </row>
    <row r="304" spans="1:34" x14ac:dyDescent="0.25">
      <c r="A304" s="11"/>
      <c r="B304" s="12" t="str">
        <f>+IFERROR(VLOOKUP(A304,[1]Directorio!$B$1:$Y$1001,2,FALSE),"")</f>
        <v/>
      </c>
      <c r="C304" s="13" t="str">
        <f>+IFERROR(VLOOKUP(A304,[1]Directorio!$B$1:$Y$1001,3,FALSE),"")</f>
        <v/>
      </c>
      <c r="D304" s="12" t="str">
        <f>+IFERROR(VLOOKUP(A304,[1]Directorio!$B$1:$Y$1001,4,FALSE),"")</f>
        <v/>
      </c>
      <c r="E304" s="12" t="str">
        <f>+IFERROR(VLOOKUP(A304,[1]Directorio!$B$1:$Y$1001,5,FALSE),"")</f>
        <v/>
      </c>
      <c r="F304" s="12" t="str">
        <f>+IFERROR(VLOOKUP(A304,[1]Directorio!$B$1:$Y$1001,6,FALSE),"")</f>
        <v/>
      </c>
      <c r="G304" s="12" t="str">
        <f>+IFERROR(VLOOKUP(A304,[1]Directorio!$B$1:$Y$1001,7,FALSE),"")</f>
        <v/>
      </c>
      <c r="H304" s="12" t="str">
        <f>+IFERROR(VLOOKUP(A304,[1]Directorio!$B$1:$Y$1001,8,FALSE),"")</f>
        <v/>
      </c>
      <c r="I304" s="12" t="str">
        <f>+IFERROR(VLOOKUP(A304,[1]Directorio!$B$1:$Y$1001,9,FALSE),"")</f>
        <v/>
      </c>
      <c r="J304" s="12" t="str">
        <f>+IFERROR(VLOOKUP(A304,[1]Directorio!$B$1:$Y$1001,10,FALSE),"")</f>
        <v/>
      </c>
      <c r="K304" s="12" t="str">
        <f>+IFERROR(VLOOKUP(A304,[1]Directorio!$B$1:$Y$1001,11,FALSE),"")</f>
        <v/>
      </c>
      <c r="L304" s="14" t="str">
        <f>+IFERROR(VLOOKUP(A304,[1]Directorio!$B$1:$Y$1001,12,FALSE),"")</f>
        <v/>
      </c>
      <c r="M304" s="12" t="str">
        <f>+IFERROR(VLOOKUP(A304,[1]Directorio!$B$1:$Y$1001,13,FALSE),"")</f>
        <v/>
      </c>
      <c r="N304" s="12" t="str">
        <f>+IFERROR(VLOOKUP(A304,[1]Directorio!$B$1:$Y$1001,14,FALSE),"")</f>
        <v/>
      </c>
      <c r="O304" s="12" t="str">
        <f>+IFERROR(VLOOKUP(A304,[1]Directorio!$B$1:$Y$1001,15,FALSE),"")</f>
        <v/>
      </c>
      <c r="P304" s="12" t="str">
        <f>+IFERROR(VLOOKUP(A304,[1]Directorio!$B$1:$Y$1001,16,FALSE),"")</f>
        <v/>
      </c>
      <c r="Q304" s="12" t="str">
        <f>+IFERROR(VLOOKUP(A304,[1]Directorio!$B$1:$Y$1001,17,FALSE),"")</f>
        <v/>
      </c>
      <c r="R304" s="12" t="str">
        <f>+IFERROR(VLOOKUP(A304,[1]Directorio!$B$1:$Y$1001,18,FALSE),"")</f>
        <v/>
      </c>
      <c r="S304" s="12" t="str">
        <f>+IFERROR(VLOOKUP(A304,[1]Directorio!$B$1:$Y$1001,19,FALSE),"")</f>
        <v/>
      </c>
      <c r="T304" s="12" t="str">
        <f>+IFERROR(VLOOKUP(A304,[1]Directorio!$B$1:$Y$1001,20,FALSE),"")</f>
        <v/>
      </c>
      <c r="U304" s="15" t="str">
        <f>+IFERROR(VLOOKUP(A304,[1]Directorio!$B$1:$Y$1001,21,FALSE),"")</f>
        <v/>
      </c>
      <c r="V304" s="15" t="str">
        <f>+IFERROR(VLOOKUP(A304,[1]Directorio!$B$1:$Y$1001,22,FALSE),"")</f>
        <v/>
      </c>
      <c r="W304" s="16" t="str">
        <f>+IFERROR(VLOOKUP(A304,[1]Directorio!$B$1:$Y$1001,23,FALSE),"")</f>
        <v/>
      </c>
      <c r="X304" s="15" t="str">
        <f>+IFERROR(VLOOKUP(A304,[1]Directorio!$B$1:$Y$1001,24,FALSE),"")</f>
        <v/>
      </c>
      <c r="Y304" s="10"/>
      <c r="Z304" s="10"/>
      <c r="AA304" s="17"/>
      <c r="AB304" s="18"/>
      <c r="AC304" s="10"/>
      <c r="AD304" s="18"/>
      <c r="AE304" s="10"/>
      <c r="AF304" s="18"/>
      <c r="AG304" s="18"/>
      <c r="AH304" s="19"/>
    </row>
    <row r="305" spans="1:34" x14ac:dyDescent="0.25">
      <c r="A305" s="11"/>
      <c r="B305" s="12" t="str">
        <f>+IFERROR(VLOOKUP(A305,[1]Directorio!$B$1:$Y$1001,2,FALSE),"")</f>
        <v/>
      </c>
      <c r="C305" s="13" t="str">
        <f>+IFERROR(VLOOKUP(A305,[1]Directorio!$B$1:$Y$1001,3,FALSE),"")</f>
        <v/>
      </c>
      <c r="D305" s="12" t="str">
        <f>+IFERROR(VLOOKUP(A305,[1]Directorio!$B$1:$Y$1001,4,FALSE),"")</f>
        <v/>
      </c>
      <c r="E305" s="12" t="str">
        <f>+IFERROR(VLOOKUP(A305,[1]Directorio!$B$1:$Y$1001,5,FALSE),"")</f>
        <v/>
      </c>
      <c r="F305" s="12" t="str">
        <f>+IFERROR(VLOOKUP(A305,[1]Directorio!$B$1:$Y$1001,6,FALSE),"")</f>
        <v/>
      </c>
      <c r="G305" s="12" t="str">
        <f>+IFERROR(VLOOKUP(A305,[1]Directorio!$B$1:$Y$1001,7,FALSE),"")</f>
        <v/>
      </c>
      <c r="H305" s="12" t="str">
        <f>+IFERROR(VLOOKUP(A305,[1]Directorio!$B$1:$Y$1001,8,FALSE),"")</f>
        <v/>
      </c>
      <c r="I305" s="12" t="str">
        <f>+IFERROR(VLOOKUP(A305,[1]Directorio!$B$1:$Y$1001,9,FALSE),"")</f>
        <v/>
      </c>
      <c r="J305" s="12" t="str">
        <f>+IFERROR(VLOOKUP(A305,[1]Directorio!$B$1:$Y$1001,10,FALSE),"")</f>
        <v/>
      </c>
      <c r="K305" s="12" t="str">
        <f>+IFERROR(VLOOKUP(A305,[1]Directorio!$B$1:$Y$1001,11,FALSE),"")</f>
        <v/>
      </c>
      <c r="L305" s="14" t="str">
        <f>+IFERROR(VLOOKUP(A305,[1]Directorio!$B$1:$Y$1001,12,FALSE),"")</f>
        <v/>
      </c>
      <c r="M305" s="12" t="str">
        <f>+IFERROR(VLOOKUP(A305,[1]Directorio!$B$1:$Y$1001,13,FALSE),"")</f>
        <v/>
      </c>
      <c r="N305" s="12" t="str">
        <f>+IFERROR(VLOOKUP(A305,[1]Directorio!$B$1:$Y$1001,14,FALSE),"")</f>
        <v/>
      </c>
      <c r="O305" s="12" t="str">
        <f>+IFERROR(VLOOKUP(A305,[1]Directorio!$B$1:$Y$1001,15,FALSE),"")</f>
        <v/>
      </c>
      <c r="P305" s="12" t="str">
        <f>+IFERROR(VLOOKUP(A305,[1]Directorio!$B$1:$Y$1001,16,FALSE),"")</f>
        <v/>
      </c>
      <c r="Q305" s="12" t="str">
        <f>+IFERROR(VLOOKUP(A305,[1]Directorio!$B$1:$Y$1001,17,FALSE),"")</f>
        <v/>
      </c>
      <c r="R305" s="12" t="str">
        <f>+IFERROR(VLOOKUP(A305,[1]Directorio!$B$1:$Y$1001,18,FALSE),"")</f>
        <v/>
      </c>
      <c r="S305" s="12" t="str">
        <f>+IFERROR(VLOOKUP(A305,[1]Directorio!$B$1:$Y$1001,19,FALSE),"")</f>
        <v/>
      </c>
      <c r="T305" s="12" t="str">
        <f>+IFERROR(VLOOKUP(A305,[1]Directorio!$B$1:$Y$1001,20,FALSE),"")</f>
        <v/>
      </c>
      <c r="U305" s="15" t="str">
        <f>+IFERROR(VLOOKUP(A305,[1]Directorio!$B$1:$Y$1001,21,FALSE),"")</f>
        <v/>
      </c>
      <c r="V305" s="15" t="str">
        <f>+IFERROR(VLOOKUP(A305,[1]Directorio!$B$1:$Y$1001,22,FALSE),"")</f>
        <v/>
      </c>
      <c r="W305" s="16" t="str">
        <f>+IFERROR(VLOOKUP(A305,[1]Directorio!$B$1:$Y$1001,23,FALSE),"")</f>
        <v/>
      </c>
      <c r="X305" s="15" t="str">
        <f>+IFERROR(VLOOKUP(A305,[1]Directorio!$B$1:$Y$1001,24,FALSE),"")</f>
        <v/>
      </c>
      <c r="Y305" s="10"/>
      <c r="Z305" s="10"/>
      <c r="AA305" s="17"/>
      <c r="AB305" s="18"/>
      <c r="AC305" s="10"/>
      <c r="AD305" s="18"/>
      <c r="AE305" s="10"/>
      <c r="AF305" s="18"/>
      <c r="AG305" s="18"/>
      <c r="AH305" s="19"/>
    </row>
    <row r="306" spans="1:34" x14ac:dyDescent="0.25">
      <c r="A306" s="11"/>
      <c r="B306" s="12" t="str">
        <f>+IFERROR(VLOOKUP(A306,[1]Directorio!$B$1:$Y$1001,2,FALSE),"")</f>
        <v/>
      </c>
      <c r="C306" s="13" t="str">
        <f>+IFERROR(VLOOKUP(A306,[1]Directorio!$B$1:$Y$1001,3,FALSE),"")</f>
        <v/>
      </c>
      <c r="D306" s="12" t="str">
        <f>+IFERROR(VLOOKUP(A306,[1]Directorio!$B$1:$Y$1001,4,FALSE),"")</f>
        <v/>
      </c>
      <c r="E306" s="12" t="str">
        <f>+IFERROR(VLOOKUP(A306,[1]Directorio!$B$1:$Y$1001,5,FALSE),"")</f>
        <v/>
      </c>
      <c r="F306" s="12" t="str">
        <f>+IFERROR(VLOOKUP(A306,[1]Directorio!$B$1:$Y$1001,6,FALSE),"")</f>
        <v/>
      </c>
      <c r="G306" s="12" t="str">
        <f>+IFERROR(VLOOKUP(A306,[1]Directorio!$B$1:$Y$1001,7,FALSE),"")</f>
        <v/>
      </c>
      <c r="H306" s="12" t="str">
        <f>+IFERROR(VLOOKUP(A306,[1]Directorio!$B$1:$Y$1001,8,FALSE),"")</f>
        <v/>
      </c>
      <c r="I306" s="12" t="str">
        <f>+IFERROR(VLOOKUP(A306,[1]Directorio!$B$1:$Y$1001,9,FALSE),"")</f>
        <v/>
      </c>
      <c r="J306" s="12" t="str">
        <f>+IFERROR(VLOOKUP(A306,[1]Directorio!$B$1:$Y$1001,10,FALSE),"")</f>
        <v/>
      </c>
      <c r="K306" s="12" t="str">
        <f>+IFERROR(VLOOKUP(A306,[1]Directorio!$B$1:$Y$1001,11,FALSE),"")</f>
        <v/>
      </c>
      <c r="L306" s="14" t="str">
        <f>+IFERROR(VLOOKUP(A306,[1]Directorio!$B$1:$Y$1001,12,FALSE),"")</f>
        <v/>
      </c>
      <c r="M306" s="12" t="str">
        <f>+IFERROR(VLOOKUP(A306,[1]Directorio!$B$1:$Y$1001,13,FALSE),"")</f>
        <v/>
      </c>
      <c r="N306" s="12" t="str">
        <f>+IFERROR(VLOOKUP(A306,[1]Directorio!$B$1:$Y$1001,14,FALSE),"")</f>
        <v/>
      </c>
      <c r="O306" s="12" t="str">
        <f>+IFERROR(VLOOKUP(A306,[1]Directorio!$B$1:$Y$1001,15,FALSE),"")</f>
        <v/>
      </c>
      <c r="P306" s="12" t="str">
        <f>+IFERROR(VLOOKUP(A306,[1]Directorio!$B$1:$Y$1001,16,FALSE),"")</f>
        <v/>
      </c>
      <c r="Q306" s="12" t="str">
        <f>+IFERROR(VLOOKUP(A306,[1]Directorio!$B$1:$Y$1001,17,FALSE),"")</f>
        <v/>
      </c>
      <c r="R306" s="12" t="str">
        <f>+IFERROR(VLOOKUP(A306,[1]Directorio!$B$1:$Y$1001,18,FALSE),"")</f>
        <v/>
      </c>
      <c r="S306" s="12" t="str">
        <f>+IFERROR(VLOOKUP(A306,[1]Directorio!$B$1:$Y$1001,19,FALSE),"")</f>
        <v/>
      </c>
      <c r="T306" s="12" t="str">
        <f>+IFERROR(VLOOKUP(A306,[1]Directorio!$B$1:$Y$1001,20,FALSE),"")</f>
        <v/>
      </c>
      <c r="U306" s="15" t="str">
        <f>+IFERROR(VLOOKUP(A306,[1]Directorio!$B$1:$Y$1001,21,FALSE),"")</f>
        <v/>
      </c>
      <c r="V306" s="15" t="str">
        <f>+IFERROR(VLOOKUP(A306,[1]Directorio!$B$1:$Y$1001,22,FALSE),"")</f>
        <v/>
      </c>
      <c r="W306" s="16" t="str">
        <f>+IFERROR(VLOOKUP(A306,[1]Directorio!$B$1:$Y$1001,23,FALSE),"")</f>
        <v/>
      </c>
      <c r="X306" s="15" t="str">
        <f>+IFERROR(VLOOKUP(A306,[1]Directorio!$B$1:$Y$1001,24,FALSE),"")</f>
        <v/>
      </c>
      <c r="Y306" s="10"/>
      <c r="Z306" s="10"/>
      <c r="AA306" s="17"/>
      <c r="AB306" s="18"/>
      <c r="AC306" s="10"/>
      <c r="AD306" s="18"/>
      <c r="AE306" s="10"/>
      <c r="AF306" s="18"/>
      <c r="AG306" s="18"/>
      <c r="AH306" s="19"/>
    </row>
    <row r="307" spans="1:34" x14ac:dyDescent="0.25">
      <c r="A307" s="11"/>
      <c r="B307" s="12" t="str">
        <f>+IFERROR(VLOOKUP(A307,[1]Directorio!$B$1:$Y$1001,2,FALSE),"")</f>
        <v/>
      </c>
      <c r="C307" s="13" t="str">
        <f>+IFERROR(VLOOKUP(A307,[1]Directorio!$B$1:$Y$1001,3,FALSE),"")</f>
        <v/>
      </c>
      <c r="D307" s="12" t="str">
        <f>+IFERROR(VLOOKUP(A307,[1]Directorio!$B$1:$Y$1001,4,FALSE),"")</f>
        <v/>
      </c>
      <c r="E307" s="12" t="str">
        <f>+IFERROR(VLOOKUP(A307,[1]Directorio!$B$1:$Y$1001,5,FALSE),"")</f>
        <v/>
      </c>
      <c r="F307" s="12" t="str">
        <f>+IFERROR(VLOOKUP(A307,[1]Directorio!$B$1:$Y$1001,6,FALSE),"")</f>
        <v/>
      </c>
      <c r="G307" s="12" t="str">
        <f>+IFERROR(VLOOKUP(A307,[1]Directorio!$B$1:$Y$1001,7,FALSE),"")</f>
        <v/>
      </c>
      <c r="H307" s="12" t="str">
        <f>+IFERROR(VLOOKUP(A307,[1]Directorio!$B$1:$Y$1001,8,FALSE),"")</f>
        <v/>
      </c>
      <c r="I307" s="12" t="str">
        <f>+IFERROR(VLOOKUP(A307,[1]Directorio!$B$1:$Y$1001,9,FALSE),"")</f>
        <v/>
      </c>
      <c r="J307" s="12" t="str">
        <f>+IFERROR(VLOOKUP(A307,[1]Directorio!$B$1:$Y$1001,10,FALSE),"")</f>
        <v/>
      </c>
      <c r="K307" s="12" t="str">
        <f>+IFERROR(VLOOKUP(A307,[1]Directorio!$B$1:$Y$1001,11,FALSE),"")</f>
        <v/>
      </c>
      <c r="L307" s="14" t="str">
        <f>+IFERROR(VLOOKUP(A307,[1]Directorio!$B$1:$Y$1001,12,FALSE),"")</f>
        <v/>
      </c>
      <c r="M307" s="12" t="str">
        <f>+IFERROR(VLOOKUP(A307,[1]Directorio!$B$1:$Y$1001,13,FALSE),"")</f>
        <v/>
      </c>
      <c r="N307" s="12" t="str">
        <f>+IFERROR(VLOOKUP(A307,[1]Directorio!$B$1:$Y$1001,14,FALSE),"")</f>
        <v/>
      </c>
      <c r="O307" s="12" t="str">
        <f>+IFERROR(VLOOKUP(A307,[1]Directorio!$B$1:$Y$1001,15,FALSE),"")</f>
        <v/>
      </c>
      <c r="P307" s="12" t="str">
        <f>+IFERROR(VLOOKUP(A307,[1]Directorio!$B$1:$Y$1001,16,FALSE),"")</f>
        <v/>
      </c>
      <c r="Q307" s="12" t="str">
        <f>+IFERROR(VLOOKUP(A307,[1]Directorio!$B$1:$Y$1001,17,FALSE),"")</f>
        <v/>
      </c>
      <c r="R307" s="12" t="str">
        <f>+IFERROR(VLOOKUP(A307,[1]Directorio!$B$1:$Y$1001,18,FALSE),"")</f>
        <v/>
      </c>
      <c r="S307" s="12" t="str">
        <f>+IFERROR(VLOOKUP(A307,[1]Directorio!$B$1:$Y$1001,19,FALSE),"")</f>
        <v/>
      </c>
      <c r="T307" s="12" t="str">
        <f>+IFERROR(VLOOKUP(A307,[1]Directorio!$B$1:$Y$1001,20,FALSE),"")</f>
        <v/>
      </c>
      <c r="U307" s="15" t="str">
        <f>+IFERROR(VLOOKUP(A307,[1]Directorio!$B$1:$Y$1001,21,FALSE),"")</f>
        <v/>
      </c>
      <c r="V307" s="15" t="str">
        <f>+IFERROR(VLOOKUP(A307,[1]Directorio!$B$1:$Y$1001,22,FALSE),"")</f>
        <v/>
      </c>
      <c r="W307" s="16" t="str">
        <f>+IFERROR(VLOOKUP(A307,[1]Directorio!$B$1:$Y$1001,23,FALSE),"")</f>
        <v/>
      </c>
      <c r="X307" s="15" t="str">
        <f>+IFERROR(VLOOKUP(A307,[1]Directorio!$B$1:$Y$1001,24,FALSE),"")</f>
        <v/>
      </c>
      <c r="Y307" s="10"/>
      <c r="Z307" s="10"/>
      <c r="AA307" s="17"/>
      <c r="AB307" s="18"/>
      <c r="AC307" s="10"/>
      <c r="AD307" s="18"/>
      <c r="AE307" s="10"/>
      <c r="AF307" s="18"/>
      <c r="AG307" s="18"/>
      <c r="AH307" s="19"/>
    </row>
    <row r="308" spans="1:34" x14ac:dyDescent="0.25">
      <c r="A308" s="11"/>
      <c r="B308" s="12" t="str">
        <f>+IFERROR(VLOOKUP(A308,[1]Directorio!$B$1:$Y$1001,2,FALSE),"")</f>
        <v/>
      </c>
      <c r="C308" s="13" t="str">
        <f>+IFERROR(VLOOKUP(A308,[1]Directorio!$B$1:$Y$1001,3,FALSE),"")</f>
        <v/>
      </c>
      <c r="D308" s="12" t="str">
        <f>+IFERROR(VLOOKUP(A308,[1]Directorio!$B$1:$Y$1001,4,FALSE),"")</f>
        <v/>
      </c>
      <c r="E308" s="12" t="str">
        <f>+IFERROR(VLOOKUP(A308,[1]Directorio!$B$1:$Y$1001,5,FALSE),"")</f>
        <v/>
      </c>
      <c r="F308" s="12" t="str">
        <f>+IFERROR(VLOOKUP(A308,[1]Directorio!$B$1:$Y$1001,6,FALSE),"")</f>
        <v/>
      </c>
      <c r="G308" s="12" t="str">
        <f>+IFERROR(VLOOKUP(A308,[1]Directorio!$B$1:$Y$1001,7,FALSE),"")</f>
        <v/>
      </c>
      <c r="H308" s="12" t="str">
        <f>+IFERROR(VLOOKUP(A308,[1]Directorio!$B$1:$Y$1001,8,FALSE),"")</f>
        <v/>
      </c>
      <c r="I308" s="12" t="str">
        <f>+IFERROR(VLOOKUP(A308,[1]Directorio!$B$1:$Y$1001,9,FALSE),"")</f>
        <v/>
      </c>
      <c r="J308" s="12" t="str">
        <f>+IFERROR(VLOOKUP(A308,[1]Directorio!$B$1:$Y$1001,10,FALSE),"")</f>
        <v/>
      </c>
      <c r="K308" s="12" t="str">
        <f>+IFERROR(VLOOKUP(A308,[1]Directorio!$B$1:$Y$1001,11,FALSE),"")</f>
        <v/>
      </c>
      <c r="L308" s="14" t="str">
        <f>+IFERROR(VLOOKUP(A308,[1]Directorio!$B$1:$Y$1001,12,FALSE),"")</f>
        <v/>
      </c>
      <c r="M308" s="12" t="str">
        <f>+IFERROR(VLOOKUP(A308,[1]Directorio!$B$1:$Y$1001,13,FALSE),"")</f>
        <v/>
      </c>
      <c r="N308" s="12" t="str">
        <f>+IFERROR(VLOOKUP(A308,[1]Directorio!$B$1:$Y$1001,14,FALSE),"")</f>
        <v/>
      </c>
      <c r="O308" s="12" t="str">
        <f>+IFERROR(VLOOKUP(A308,[1]Directorio!$B$1:$Y$1001,15,FALSE),"")</f>
        <v/>
      </c>
      <c r="P308" s="12" t="str">
        <f>+IFERROR(VLOOKUP(A308,[1]Directorio!$B$1:$Y$1001,16,FALSE),"")</f>
        <v/>
      </c>
      <c r="Q308" s="12" t="str">
        <f>+IFERROR(VLOOKUP(A308,[1]Directorio!$B$1:$Y$1001,17,FALSE),"")</f>
        <v/>
      </c>
      <c r="R308" s="12" t="str">
        <f>+IFERROR(VLOOKUP(A308,[1]Directorio!$B$1:$Y$1001,18,FALSE),"")</f>
        <v/>
      </c>
      <c r="S308" s="12" t="str">
        <f>+IFERROR(VLOOKUP(A308,[1]Directorio!$B$1:$Y$1001,19,FALSE),"")</f>
        <v/>
      </c>
      <c r="T308" s="12" t="str">
        <f>+IFERROR(VLOOKUP(A308,[1]Directorio!$B$1:$Y$1001,20,FALSE),"")</f>
        <v/>
      </c>
      <c r="U308" s="15" t="str">
        <f>+IFERROR(VLOOKUP(A308,[1]Directorio!$B$1:$Y$1001,21,FALSE),"")</f>
        <v/>
      </c>
      <c r="V308" s="15" t="str">
        <f>+IFERROR(VLOOKUP(A308,[1]Directorio!$B$1:$Y$1001,22,FALSE),"")</f>
        <v/>
      </c>
      <c r="W308" s="16" t="str">
        <f>+IFERROR(VLOOKUP(A308,[1]Directorio!$B$1:$Y$1001,23,FALSE),"")</f>
        <v/>
      </c>
      <c r="X308" s="15" t="str">
        <f>+IFERROR(VLOOKUP(A308,[1]Directorio!$B$1:$Y$1001,24,FALSE),"")</f>
        <v/>
      </c>
      <c r="Y308" s="10"/>
      <c r="Z308" s="10"/>
      <c r="AA308" s="17"/>
      <c r="AB308" s="18"/>
      <c r="AC308" s="10"/>
      <c r="AD308" s="18"/>
      <c r="AE308" s="10"/>
      <c r="AF308" s="18"/>
      <c r="AG308" s="18"/>
      <c r="AH308" s="19"/>
    </row>
    <row r="309" spans="1:34" x14ac:dyDescent="0.25">
      <c r="A309" s="11"/>
      <c r="B309" s="12" t="str">
        <f>+IFERROR(VLOOKUP(A309,[1]Directorio!$B$1:$Y$1001,2,FALSE),"")</f>
        <v/>
      </c>
      <c r="C309" s="13" t="str">
        <f>+IFERROR(VLOOKUP(A309,[1]Directorio!$B$1:$Y$1001,3,FALSE),"")</f>
        <v/>
      </c>
      <c r="D309" s="12" t="str">
        <f>+IFERROR(VLOOKUP(A309,[1]Directorio!$B$1:$Y$1001,4,FALSE),"")</f>
        <v/>
      </c>
      <c r="E309" s="12" t="str">
        <f>+IFERROR(VLOOKUP(A309,[1]Directorio!$B$1:$Y$1001,5,FALSE),"")</f>
        <v/>
      </c>
      <c r="F309" s="12" t="str">
        <f>+IFERROR(VLOOKUP(A309,[1]Directorio!$B$1:$Y$1001,6,FALSE),"")</f>
        <v/>
      </c>
      <c r="G309" s="12" t="str">
        <f>+IFERROR(VLOOKUP(A309,[1]Directorio!$B$1:$Y$1001,7,FALSE),"")</f>
        <v/>
      </c>
      <c r="H309" s="12" t="str">
        <f>+IFERROR(VLOOKUP(A309,[1]Directorio!$B$1:$Y$1001,8,FALSE),"")</f>
        <v/>
      </c>
      <c r="I309" s="12" t="str">
        <f>+IFERROR(VLOOKUP(A309,[1]Directorio!$B$1:$Y$1001,9,FALSE),"")</f>
        <v/>
      </c>
      <c r="J309" s="12" t="str">
        <f>+IFERROR(VLOOKUP(A309,[1]Directorio!$B$1:$Y$1001,10,FALSE),"")</f>
        <v/>
      </c>
      <c r="K309" s="12" t="str">
        <f>+IFERROR(VLOOKUP(A309,[1]Directorio!$B$1:$Y$1001,11,FALSE),"")</f>
        <v/>
      </c>
      <c r="L309" s="14" t="str">
        <f>+IFERROR(VLOOKUP(A309,[1]Directorio!$B$1:$Y$1001,12,FALSE),"")</f>
        <v/>
      </c>
      <c r="M309" s="12" t="str">
        <f>+IFERROR(VLOOKUP(A309,[1]Directorio!$B$1:$Y$1001,13,FALSE),"")</f>
        <v/>
      </c>
      <c r="N309" s="12" t="str">
        <f>+IFERROR(VLOOKUP(A309,[1]Directorio!$B$1:$Y$1001,14,FALSE),"")</f>
        <v/>
      </c>
      <c r="O309" s="12" t="str">
        <f>+IFERROR(VLOOKUP(A309,[1]Directorio!$B$1:$Y$1001,15,FALSE),"")</f>
        <v/>
      </c>
      <c r="P309" s="12" t="str">
        <f>+IFERROR(VLOOKUP(A309,[1]Directorio!$B$1:$Y$1001,16,FALSE),"")</f>
        <v/>
      </c>
      <c r="Q309" s="12" t="str">
        <f>+IFERROR(VLOOKUP(A309,[1]Directorio!$B$1:$Y$1001,17,FALSE),"")</f>
        <v/>
      </c>
      <c r="R309" s="12" t="str">
        <f>+IFERROR(VLOOKUP(A309,[1]Directorio!$B$1:$Y$1001,18,FALSE),"")</f>
        <v/>
      </c>
      <c r="S309" s="12" t="str">
        <f>+IFERROR(VLOOKUP(A309,[1]Directorio!$B$1:$Y$1001,19,FALSE),"")</f>
        <v/>
      </c>
      <c r="T309" s="12" t="str">
        <f>+IFERROR(VLOOKUP(A309,[1]Directorio!$B$1:$Y$1001,20,FALSE),"")</f>
        <v/>
      </c>
      <c r="U309" s="15" t="str">
        <f>+IFERROR(VLOOKUP(A309,[1]Directorio!$B$1:$Y$1001,21,FALSE),"")</f>
        <v/>
      </c>
      <c r="V309" s="15" t="str">
        <f>+IFERROR(VLOOKUP(A309,[1]Directorio!$B$1:$Y$1001,22,FALSE),"")</f>
        <v/>
      </c>
      <c r="W309" s="16" t="str">
        <f>+IFERROR(VLOOKUP(A309,[1]Directorio!$B$1:$Y$1001,23,FALSE),"")</f>
        <v/>
      </c>
      <c r="X309" s="15" t="str">
        <f>+IFERROR(VLOOKUP(A309,[1]Directorio!$B$1:$Y$1001,24,FALSE),"")</f>
        <v/>
      </c>
      <c r="Y309" s="10"/>
      <c r="Z309" s="10"/>
      <c r="AA309" s="17"/>
      <c r="AB309" s="18"/>
      <c r="AC309" s="10"/>
      <c r="AD309" s="18"/>
      <c r="AE309" s="10"/>
      <c r="AF309" s="18"/>
      <c r="AG309" s="18"/>
      <c r="AH309" s="19"/>
    </row>
    <row r="310" spans="1:34" x14ac:dyDescent="0.25">
      <c r="A310" s="11"/>
      <c r="B310" s="12" t="str">
        <f>+IFERROR(VLOOKUP(A310,[1]Directorio!$B$1:$Y$1001,2,FALSE),"")</f>
        <v/>
      </c>
      <c r="C310" s="13" t="str">
        <f>+IFERROR(VLOOKUP(A310,[1]Directorio!$B$1:$Y$1001,3,FALSE),"")</f>
        <v/>
      </c>
      <c r="D310" s="12" t="str">
        <f>+IFERROR(VLOOKUP(A310,[1]Directorio!$B$1:$Y$1001,4,FALSE),"")</f>
        <v/>
      </c>
      <c r="E310" s="12" t="str">
        <f>+IFERROR(VLOOKUP(A310,[1]Directorio!$B$1:$Y$1001,5,FALSE),"")</f>
        <v/>
      </c>
      <c r="F310" s="12" t="str">
        <f>+IFERROR(VLOOKUP(A310,[1]Directorio!$B$1:$Y$1001,6,FALSE),"")</f>
        <v/>
      </c>
      <c r="G310" s="12" t="str">
        <f>+IFERROR(VLOOKUP(A310,[1]Directorio!$B$1:$Y$1001,7,FALSE),"")</f>
        <v/>
      </c>
      <c r="H310" s="12" t="str">
        <f>+IFERROR(VLOOKUP(A310,[1]Directorio!$B$1:$Y$1001,8,FALSE),"")</f>
        <v/>
      </c>
      <c r="I310" s="12" t="str">
        <f>+IFERROR(VLOOKUP(A310,[1]Directorio!$B$1:$Y$1001,9,FALSE),"")</f>
        <v/>
      </c>
      <c r="J310" s="12" t="str">
        <f>+IFERROR(VLOOKUP(A310,[1]Directorio!$B$1:$Y$1001,10,FALSE),"")</f>
        <v/>
      </c>
      <c r="K310" s="12" t="str">
        <f>+IFERROR(VLOOKUP(A310,[1]Directorio!$B$1:$Y$1001,11,FALSE),"")</f>
        <v/>
      </c>
      <c r="L310" s="14" t="str">
        <f>+IFERROR(VLOOKUP(A310,[1]Directorio!$B$1:$Y$1001,12,FALSE),"")</f>
        <v/>
      </c>
      <c r="M310" s="12" t="str">
        <f>+IFERROR(VLOOKUP(A310,[1]Directorio!$B$1:$Y$1001,13,FALSE),"")</f>
        <v/>
      </c>
      <c r="N310" s="12" t="str">
        <f>+IFERROR(VLOOKUP(A310,[1]Directorio!$B$1:$Y$1001,14,FALSE),"")</f>
        <v/>
      </c>
      <c r="O310" s="12" t="str">
        <f>+IFERROR(VLOOKUP(A310,[1]Directorio!$B$1:$Y$1001,15,FALSE),"")</f>
        <v/>
      </c>
      <c r="P310" s="12" t="str">
        <f>+IFERROR(VLOOKUP(A310,[1]Directorio!$B$1:$Y$1001,16,FALSE),"")</f>
        <v/>
      </c>
      <c r="Q310" s="12" t="str">
        <f>+IFERROR(VLOOKUP(A310,[1]Directorio!$B$1:$Y$1001,17,FALSE),"")</f>
        <v/>
      </c>
      <c r="R310" s="12" t="str">
        <f>+IFERROR(VLOOKUP(A310,[1]Directorio!$B$1:$Y$1001,18,FALSE),"")</f>
        <v/>
      </c>
      <c r="S310" s="12" t="str">
        <f>+IFERROR(VLOOKUP(A310,[1]Directorio!$B$1:$Y$1001,19,FALSE),"")</f>
        <v/>
      </c>
      <c r="T310" s="12" t="str">
        <f>+IFERROR(VLOOKUP(A310,[1]Directorio!$B$1:$Y$1001,20,FALSE),"")</f>
        <v/>
      </c>
      <c r="U310" s="15" t="str">
        <f>+IFERROR(VLOOKUP(A310,[1]Directorio!$B$1:$Y$1001,21,FALSE),"")</f>
        <v/>
      </c>
      <c r="V310" s="15" t="str">
        <f>+IFERROR(VLOOKUP(A310,[1]Directorio!$B$1:$Y$1001,22,FALSE),"")</f>
        <v/>
      </c>
      <c r="W310" s="16" t="str">
        <f>+IFERROR(VLOOKUP(A310,[1]Directorio!$B$1:$Y$1001,23,FALSE),"")</f>
        <v/>
      </c>
      <c r="X310" s="15" t="str">
        <f>+IFERROR(VLOOKUP(A310,[1]Directorio!$B$1:$Y$1001,24,FALSE),"")</f>
        <v/>
      </c>
      <c r="Y310" s="10"/>
      <c r="Z310" s="10"/>
      <c r="AA310" s="17"/>
      <c r="AB310" s="18"/>
      <c r="AC310" s="10"/>
      <c r="AD310" s="18"/>
      <c r="AE310" s="10"/>
      <c r="AF310" s="18"/>
      <c r="AG310" s="18"/>
      <c r="AH310" s="19"/>
    </row>
    <row r="311" spans="1:34" x14ac:dyDescent="0.25">
      <c r="A311" s="11"/>
      <c r="B311" s="12" t="str">
        <f>+IFERROR(VLOOKUP(A311,[1]Directorio!$B$1:$Y$1001,2,FALSE),"")</f>
        <v/>
      </c>
      <c r="C311" s="13" t="str">
        <f>+IFERROR(VLOOKUP(A311,[1]Directorio!$B$1:$Y$1001,3,FALSE),"")</f>
        <v/>
      </c>
      <c r="D311" s="12" t="str">
        <f>+IFERROR(VLOOKUP(A311,[1]Directorio!$B$1:$Y$1001,4,FALSE),"")</f>
        <v/>
      </c>
      <c r="E311" s="12" t="str">
        <f>+IFERROR(VLOOKUP(A311,[1]Directorio!$B$1:$Y$1001,5,FALSE),"")</f>
        <v/>
      </c>
      <c r="F311" s="12" t="str">
        <f>+IFERROR(VLOOKUP(A311,[1]Directorio!$B$1:$Y$1001,6,FALSE),"")</f>
        <v/>
      </c>
      <c r="G311" s="12" t="str">
        <f>+IFERROR(VLOOKUP(A311,[1]Directorio!$B$1:$Y$1001,7,FALSE),"")</f>
        <v/>
      </c>
      <c r="H311" s="12" t="str">
        <f>+IFERROR(VLOOKUP(A311,[1]Directorio!$B$1:$Y$1001,8,FALSE),"")</f>
        <v/>
      </c>
      <c r="I311" s="12" t="str">
        <f>+IFERROR(VLOOKUP(A311,[1]Directorio!$B$1:$Y$1001,9,FALSE),"")</f>
        <v/>
      </c>
      <c r="J311" s="12" t="str">
        <f>+IFERROR(VLOOKUP(A311,[1]Directorio!$B$1:$Y$1001,10,FALSE),"")</f>
        <v/>
      </c>
      <c r="K311" s="12" t="str">
        <f>+IFERROR(VLOOKUP(A311,[1]Directorio!$B$1:$Y$1001,11,FALSE),"")</f>
        <v/>
      </c>
      <c r="L311" s="14" t="str">
        <f>+IFERROR(VLOOKUP(A311,[1]Directorio!$B$1:$Y$1001,12,FALSE),"")</f>
        <v/>
      </c>
      <c r="M311" s="12" t="str">
        <f>+IFERROR(VLOOKUP(A311,[1]Directorio!$B$1:$Y$1001,13,FALSE),"")</f>
        <v/>
      </c>
      <c r="N311" s="12" t="str">
        <f>+IFERROR(VLOOKUP(A311,[1]Directorio!$B$1:$Y$1001,14,FALSE),"")</f>
        <v/>
      </c>
      <c r="O311" s="12" t="str">
        <f>+IFERROR(VLOOKUP(A311,[1]Directorio!$B$1:$Y$1001,15,FALSE),"")</f>
        <v/>
      </c>
      <c r="P311" s="12" t="str">
        <f>+IFERROR(VLOOKUP(A311,[1]Directorio!$B$1:$Y$1001,16,FALSE),"")</f>
        <v/>
      </c>
      <c r="Q311" s="12" t="str">
        <f>+IFERROR(VLOOKUP(A311,[1]Directorio!$B$1:$Y$1001,17,FALSE),"")</f>
        <v/>
      </c>
      <c r="R311" s="12" t="str">
        <f>+IFERROR(VLOOKUP(A311,[1]Directorio!$B$1:$Y$1001,18,FALSE),"")</f>
        <v/>
      </c>
      <c r="S311" s="12" t="str">
        <f>+IFERROR(VLOOKUP(A311,[1]Directorio!$B$1:$Y$1001,19,FALSE),"")</f>
        <v/>
      </c>
      <c r="T311" s="12" t="str">
        <f>+IFERROR(VLOOKUP(A311,[1]Directorio!$B$1:$Y$1001,20,FALSE),"")</f>
        <v/>
      </c>
      <c r="U311" s="15" t="str">
        <f>+IFERROR(VLOOKUP(A311,[1]Directorio!$B$1:$Y$1001,21,FALSE),"")</f>
        <v/>
      </c>
      <c r="V311" s="15" t="str">
        <f>+IFERROR(VLOOKUP(A311,[1]Directorio!$B$1:$Y$1001,22,FALSE),"")</f>
        <v/>
      </c>
      <c r="W311" s="16" t="str">
        <f>+IFERROR(VLOOKUP(A311,[1]Directorio!$B$1:$Y$1001,23,FALSE),"")</f>
        <v/>
      </c>
      <c r="X311" s="15" t="str">
        <f>+IFERROR(VLOOKUP(A311,[1]Directorio!$B$1:$Y$1001,24,FALSE),"")</f>
        <v/>
      </c>
      <c r="Y311" s="10"/>
      <c r="Z311" s="10"/>
      <c r="AA311" s="17"/>
      <c r="AB311" s="18"/>
      <c r="AC311" s="10"/>
      <c r="AD311" s="18"/>
      <c r="AE311" s="10"/>
      <c r="AF311" s="18"/>
      <c r="AG311" s="18"/>
      <c r="AH311" s="19"/>
    </row>
    <row r="312" spans="1:34" x14ac:dyDescent="0.25">
      <c r="A312" s="11"/>
      <c r="B312" s="12" t="str">
        <f>+IFERROR(VLOOKUP(A312,[1]Directorio!$B$1:$Y$1001,2,FALSE),"")</f>
        <v/>
      </c>
      <c r="C312" s="13" t="str">
        <f>+IFERROR(VLOOKUP(A312,[1]Directorio!$B$1:$Y$1001,3,FALSE),"")</f>
        <v/>
      </c>
      <c r="D312" s="12" t="str">
        <f>+IFERROR(VLOOKUP(A312,[1]Directorio!$B$1:$Y$1001,4,FALSE),"")</f>
        <v/>
      </c>
      <c r="E312" s="12" t="str">
        <f>+IFERROR(VLOOKUP(A312,[1]Directorio!$B$1:$Y$1001,5,FALSE),"")</f>
        <v/>
      </c>
      <c r="F312" s="12" t="str">
        <f>+IFERROR(VLOOKUP(A312,[1]Directorio!$B$1:$Y$1001,6,FALSE),"")</f>
        <v/>
      </c>
      <c r="G312" s="12" t="str">
        <f>+IFERROR(VLOOKUP(A312,[1]Directorio!$B$1:$Y$1001,7,FALSE),"")</f>
        <v/>
      </c>
      <c r="H312" s="12" t="str">
        <f>+IFERROR(VLOOKUP(A312,[1]Directorio!$B$1:$Y$1001,8,FALSE),"")</f>
        <v/>
      </c>
      <c r="I312" s="12" t="str">
        <f>+IFERROR(VLOOKUP(A312,[1]Directorio!$B$1:$Y$1001,9,FALSE),"")</f>
        <v/>
      </c>
      <c r="J312" s="12" t="str">
        <f>+IFERROR(VLOOKUP(A312,[1]Directorio!$B$1:$Y$1001,10,FALSE),"")</f>
        <v/>
      </c>
      <c r="K312" s="12" t="str">
        <f>+IFERROR(VLOOKUP(A312,[1]Directorio!$B$1:$Y$1001,11,FALSE),"")</f>
        <v/>
      </c>
      <c r="L312" s="14" t="str">
        <f>+IFERROR(VLOOKUP(A312,[1]Directorio!$B$1:$Y$1001,12,FALSE),"")</f>
        <v/>
      </c>
      <c r="M312" s="12" t="str">
        <f>+IFERROR(VLOOKUP(A312,[1]Directorio!$B$1:$Y$1001,13,FALSE),"")</f>
        <v/>
      </c>
      <c r="N312" s="12" t="str">
        <f>+IFERROR(VLOOKUP(A312,[1]Directorio!$B$1:$Y$1001,14,FALSE),"")</f>
        <v/>
      </c>
      <c r="O312" s="12" t="str">
        <f>+IFERROR(VLOOKUP(A312,[1]Directorio!$B$1:$Y$1001,15,FALSE),"")</f>
        <v/>
      </c>
      <c r="P312" s="12" t="str">
        <f>+IFERROR(VLOOKUP(A312,[1]Directorio!$B$1:$Y$1001,16,FALSE),"")</f>
        <v/>
      </c>
      <c r="Q312" s="12" t="str">
        <f>+IFERROR(VLOOKUP(A312,[1]Directorio!$B$1:$Y$1001,17,FALSE),"")</f>
        <v/>
      </c>
      <c r="R312" s="12" t="str">
        <f>+IFERROR(VLOOKUP(A312,[1]Directorio!$B$1:$Y$1001,18,FALSE),"")</f>
        <v/>
      </c>
      <c r="S312" s="12" t="str">
        <f>+IFERROR(VLOOKUP(A312,[1]Directorio!$B$1:$Y$1001,19,FALSE),"")</f>
        <v/>
      </c>
      <c r="T312" s="12" t="str">
        <f>+IFERROR(VLOOKUP(A312,[1]Directorio!$B$1:$Y$1001,20,FALSE),"")</f>
        <v/>
      </c>
      <c r="U312" s="15" t="str">
        <f>+IFERROR(VLOOKUP(A312,[1]Directorio!$B$1:$Y$1001,21,FALSE),"")</f>
        <v/>
      </c>
      <c r="V312" s="15" t="str">
        <f>+IFERROR(VLOOKUP(A312,[1]Directorio!$B$1:$Y$1001,22,FALSE),"")</f>
        <v/>
      </c>
      <c r="W312" s="16" t="str">
        <f>+IFERROR(VLOOKUP(A312,[1]Directorio!$B$1:$Y$1001,23,FALSE),"")</f>
        <v/>
      </c>
      <c r="X312" s="15" t="str">
        <f>+IFERROR(VLOOKUP(A312,[1]Directorio!$B$1:$Y$1001,24,FALSE),"")</f>
        <v/>
      </c>
      <c r="Y312" s="10"/>
      <c r="Z312" s="10"/>
      <c r="AA312" s="17"/>
      <c r="AB312" s="18"/>
      <c r="AC312" s="10"/>
      <c r="AD312" s="18"/>
      <c r="AE312" s="10"/>
      <c r="AF312" s="18"/>
      <c r="AG312" s="18"/>
      <c r="AH312" s="19"/>
    </row>
    <row r="313" spans="1:34" x14ac:dyDescent="0.25">
      <c r="A313" s="11"/>
      <c r="B313" s="12" t="str">
        <f>+IFERROR(VLOOKUP(A313,[1]Directorio!$B$1:$Y$1001,2,FALSE),"")</f>
        <v/>
      </c>
      <c r="C313" s="13" t="str">
        <f>+IFERROR(VLOOKUP(A313,[1]Directorio!$B$1:$Y$1001,3,FALSE),"")</f>
        <v/>
      </c>
      <c r="D313" s="12" t="str">
        <f>+IFERROR(VLOOKUP(A313,[1]Directorio!$B$1:$Y$1001,4,FALSE),"")</f>
        <v/>
      </c>
      <c r="E313" s="12" t="str">
        <f>+IFERROR(VLOOKUP(A313,[1]Directorio!$B$1:$Y$1001,5,FALSE),"")</f>
        <v/>
      </c>
      <c r="F313" s="12" t="str">
        <f>+IFERROR(VLOOKUP(A313,[1]Directorio!$B$1:$Y$1001,6,FALSE),"")</f>
        <v/>
      </c>
      <c r="G313" s="12" t="str">
        <f>+IFERROR(VLOOKUP(A313,[1]Directorio!$B$1:$Y$1001,7,FALSE),"")</f>
        <v/>
      </c>
      <c r="H313" s="12" t="str">
        <f>+IFERROR(VLOOKUP(A313,[1]Directorio!$B$1:$Y$1001,8,FALSE),"")</f>
        <v/>
      </c>
      <c r="I313" s="12" t="str">
        <f>+IFERROR(VLOOKUP(A313,[1]Directorio!$B$1:$Y$1001,9,FALSE),"")</f>
        <v/>
      </c>
      <c r="J313" s="12" t="str">
        <f>+IFERROR(VLOOKUP(A313,[1]Directorio!$B$1:$Y$1001,10,FALSE),"")</f>
        <v/>
      </c>
      <c r="K313" s="12" t="str">
        <f>+IFERROR(VLOOKUP(A313,[1]Directorio!$B$1:$Y$1001,11,FALSE),"")</f>
        <v/>
      </c>
      <c r="L313" s="14" t="str">
        <f>+IFERROR(VLOOKUP(A313,[1]Directorio!$B$1:$Y$1001,12,FALSE),"")</f>
        <v/>
      </c>
      <c r="M313" s="12" t="str">
        <f>+IFERROR(VLOOKUP(A313,[1]Directorio!$B$1:$Y$1001,13,FALSE),"")</f>
        <v/>
      </c>
      <c r="N313" s="12" t="str">
        <f>+IFERROR(VLOOKUP(A313,[1]Directorio!$B$1:$Y$1001,14,FALSE),"")</f>
        <v/>
      </c>
      <c r="O313" s="12" t="str">
        <f>+IFERROR(VLOOKUP(A313,[1]Directorio!$B$1:$Y$1001,15,FALSE),"")</f>
        <v/>
      </c>
      <c r="P313" s="12" t="str">
        <f>+IFERROR(VLOOKUP(A313,[1]Directorio!$B$1:$Y$1001,16,FALSE),"")</f>
        <v/>
      </c>
      <c r="Q313" s="12" t="str">
        <f>+IFERROR(VLOOKUP(A313,[1]Directorio!$B$1:$Y$1001,17,FALSE),"")</f>
        <v/>
      </c>
      <c r="R313" s="12" t="str">
        <f>+IFERROR(VLOOKUP(A313,[1]Directorio!$B$1:$Y$1001,18,FALSE),"")</f>
        <v/>
      </c>
      <c r="S313" s="12" t="str">
        <f>+IFERROR(VLOOKUP(A313,[1]Directorio!$B$1:$Y$1001,19,FALSE),"")</f>
        <v/>
      </c>
      <c r="T313" s="12" t="str">
        <f>+IFERROR(VLOOKUP(A313,[1]Directorio!$B$1:$Y$1001,20,FALSE),"")</f>
        <v/>
      </c>
      <c r="U313" s="15" t="str">
        <f>+IFERROR(VLOOKUP(A313,[1]Directorio!$B$1:$Y$1001,21,FALSE),"")</f>
        <v/>
      </c>
      <c r="V313" s="15" t="str">
        <f>+IFERROR(VLOOKUP(A313,[1]Directorio!$B$1:$Y$1001,22,FALSE),"")</f>
        <v/>
      </c>
      <c r="W313" s="16" t="str">
        <f>+IFERROR(VLOOKUP(A313,[1]Directorio!$B$1:$Y$1001,23,FALSE),"")</f>
        <v/>
      </c>
      <c r="X313" s="15" t="str">
        <f>+IFERROR(VLOOKUP(A313,[1]Directorio!$B$1:$Y$1001,24,FALSE),"")</f>
        <v/>
      </c>
      <c r="Y313" s="10"/>
      <c r="Z313" s="10"/>
      <c r="AA313" s="17"/>
      <c r="AB313" s="18"/>
      <c r="AC313" s="10"/>
      <c r="AD313" s="18"/>
      <c r="AE313" s="10"/>
      <c r="AF313" s="18"/>
      <c r="AG313" s="18"/>
      <c r="AH313" s="19"/>
    </row>
    <row r="314" spans="1:34" x14ac:dyDescent="0.25">
      <c r="A314" s="11"/>
      <c r="B314" s="12" t="str">
        <f>+IFERROR(VLOOKUP(A314,[1]Directorio!$B$1:$Y$1001,2,FALSE),"")</f>
        <v/>
      </c>
      <c r="C314" s="13" t="str">
        <f>+IFERROR(VLOOKUP(A314,[1]Directorio!$B$1:$Y$1001,3,FALSE),"")</f>
        <v/>
      </c>
      <c r="D314" s="12" t="str">
        <f>+IFERROR(VLOOKUP(A314,[1]Directorio!$B$1:$Y$1001,4,FALSE),"")</f>
        <v/>
      </c>
      <c r="E314" s="12" t="str">
        <f>+IFERROR(VLOOKUP(A314,[1]Directorio!$B$1:$Y$1001,5,FALSE),"")</f>
        <v/>
      </c>
      <c r="F314" s="12" t="str">
        <f>+IFERROR(VLOOKUP(A314,[1]Directorio!$B$1:$Y$1001,6,FALSE),"")</f>
        <v/>
      </c>
      <c r="G314" s="12" t="str">
        <f>+IFERROR(VLOOKUP(A314,[1]Directorio!$B$1:$Y$1001,7,FALSE),"")</f>
        <v/>
      </c>
      <c r="H314" s="12" t="str">
        <f>+IFERROR(VLOOKUP(A314,[1]Directorio!$B$1:$Y$1001,8,FALSE),"")</f>
        <v/>
      </c>
      <c r="I314" s="12" t="str">
        <f>+IFERROR(VLOOKUP(A314,[1]Directorio!$B$1:$Y$1001,9,FALSE),"")</f>
        <v/>
      </c>
      <c r="J314" s="12" t="str">
        <f>+IFERROR(VLOOKUP(A314,[1]Directorio!$B$1:$Y$1001,10,FALSE),"")</f>
        <v/>
      </c>
      <c r="K314" s="12" t="str">
        <f>+IFERROR(VLOOKUP(A314,[1]Directorio!$B$1:$Y$1001,11,FALSE),"")</f>
        <v/>
      </c>
      <c r="L314" s="14" t="str">
        <f>+IFERROR(VLOOKUP(A314,[1]Directorio!$B$1:$Y$1001,12,FALSE),"")</f>
        <v/>
      </c>
      <c r="M314" s="12" t="str">
        <f>+IFERROR(VLOOKUP(A314,[1]Directorio!$B$1:$Y$1001,13,FALSE),"")</f>
        <v/>
      </c>
      <c r="N314" s="12" t="str">
        <f>+IFERROR(VLOOKUP(A314,[1]Directorio!$B$1:$Y$1001,14,FALSE),"")</f>
        <v/>
      </c>
      <c r="O314" s="12" t="str">
        <f>+IFERROR(VLOOKUP(A314,[1]Directorio!$B$1:$Y$1001,15,FALSE),"")</f>
        <v/>
      </c>
      <c r="P314" s="12" t="str">
        <f>+IFERROR(VLOOKUP(A314,[1]Directorio!$B$1:$Y$1001,16,FALSE),"")</f>
        <v/>
      </c>
      <c r="Q314" s="12" t="str">
        <f>+IFERROR(VLOOKUP(A314,[1]Directorio!$B$1:$Y$1001,17,FALSE),"")</f>
        <v/>
      </c>
      <c r="R314" s="12" t="str">
        <f>+IFERROR(VLOOKUP(A314,[1]Directorio!$B$1:$Y$1001,18,FALSE),"")</f>
        <v/>
      </c>
      <c r="S314" s="12" t="str">
        <f>+IFERROR(VLOOKUP(A314,[1]Directorio!$B$1:$Y$1001,19,FALSE),"")</f>
        <v/>
      </c>
      <c r="T314" s="12" t="str">
        <f>+IFERROR(VLOOKUP(A314,[1]Directorio!$B$1:$Y$1001,20,FALSE),"")</f>
        <v/>
      </c>
      <c r="U314" s="15" t="str">
        <f>+IFERROR(VLOOKUP(A314,[1]Directorio!$B$1:$Y$1001,21,FALSE),"")</f>
        <v/>
      </c>
      <c r="V314" s="15" t="str">
        <f>+IFERROR(VLOOKUP(A314,[1]Directorio!$B$1:$Y$1001,22,FALSE),"")</f>
        <v/>
      </c>
      <c r="W314" s="16" t="str">
        <f>+IFERROR(VLOOKUP(A314,[1]Directorio!$B$1:$Y$1001,23,FALSE),"")</f>
        <v/>
      </c>
      <c r="X314" s="15" t="str">
        <f>+IFERROR(VLOOKUP(A314,[1]Directorio!$B$1:$Y$1001,24,FALSE),"")</f>
        <v/>
      </c>
      <c r="Y314" s="10"/>
      <c r="Z314" s="10"/>
      <c r="AA314" s="17"/>
      <c r="AB314" s="18"/>
      <c r="AC314" s="10"/>
      <c r="AD314" s="18"/>
      <c r="AE314" s="10"/>
      <c r="AF314" s="18"/>
      <c r="AG314" s="18"/>
      <c r="AH314" s="19"/>
    </row>
    <row r="315" spans="1:34" x14ac:dyDescent="0.25">
      <c r="A315" s="11"/>
      <c r="B315" s="12" t="str">
        <f>+IFERROR(VLOOKUP(A315,[1]Directorio!$B$1:$Y$1001,2,FALSE),"")</f>
        <v/>
      </c>
      <c r="C315" s="13" t="str">
        <f>+IFERROR(VLOOKUP(A315,[1]Directorio!$B$1:$Y$1001,3,FALSE),"")</f>
        <v/>
      </c>
      <c r="D315" s="12" t="str">
        <f>+IFERROR(VLOOKUP(A315,[1]Directorio!$B$1:$Y$1001,4,FALSE),"")</f>
        <v/>
      </c>
      <c r="E315" s="12" t="str">
        <f>+IFERROR(VLOOKUP(A315,[1]Directorio!$B$1:$Y$1001,5,FALSE),"")</f>
        <v/>
      </c>
      <c r="F315" s="12" t="str">
        <f>+IFERROR(VLOOKUP(A315,[1]Directorio!$B$1:$Y$1001,6,FALSE),"")</f>
        <v/>
      </c>
      <c r="G315" s="12" t="str">
        <f>+IFERROR(VLOOKUP(A315,[1]Directorio!$B$1:$Y$1001,7,FALSE),"")</f>
        <v/>
      </c>
      <c r="H315" s="12" t="str">
        <f>+IFERROR(VLOOKUP(A315,[1]Directorio!$B$1:$Y$1001,8,FALSE),"")</f>
        <v/>
      </c>
      <c r="I315" s="12" t="str">
        <f>+IFERROR(VLOOKUP(A315,[1]Directorio!$B$1:$Y$1001,9,FALSE),"")</f>
        <v/>
      </c>
      <c r="J315" s="12" t="str">
        <f>+IFERROR(VLOOKUP(A315,[1]Directorio!$B$1:$Y$1001,10,FALSE),"")</f>
        <v/>
      </c>
      <c r="K315" s="12" t="str">
        <f>+IFERROR(VLOOKUP(A315,[1]Directorio!$B$1:$Y$1001,11,FALSE),"")</f>
        <v/>
      </c>
      <c r="L315" s="14" t="str">
        <f>+IFERROR(VLOOKUP(A315,[1]Directorio!$B$1:$Y$1001,12,FALSE),"")</f>
        <v/>
      </c>
      <c r="M315" s="12" t="str">
        <f>+IFERROR(VLOOKUP(A315,[1]Directorio!$B$1:$Y$1001,13,FALSE),"")</f>
        <v/>
      </c>
      <c r="N315" s="12" t="str">
        <f>+IFERROR(VLOOKUP(A315,[1]Directorio!$B$1:$Y$1001,14,FALSE),"")</f>
        <v/>
      </c>
      <c r="O315" s="12" t="str">
        <f>+IFERROR(VLOOKUP(A315,[1]Directorio!$B$1:$Y$1001,15,FALSE),"")</f>
        <v/>
      </c>
      <c r="P315" s="12" t="str">
        <f>+IFERROR(VLOOKUP(A315,[1]Directorio!$B$1:$Y$1001,16,FALSE),"")</f>
        <v/>
      </c>
      <c r="Q315" s="12" t="str">
        <f>+IFERROR(VLOOKUP(A315,[1]Directorio!$B$1:$Y$1001,17,FALSE),"")</f>
        <v/>
      </c>
      <c r="R315" s="12" t="str">
        <f>+IFERROR(VLOOKUP(A315,[1]Directorio!$B$1:$Y$1001,18,FALSE),"")</f>
        <v/>
      </c>
      <c r="S315" s="12" t="str">
        <f>+IFERROR(VLOOKUP(A315,[1]Directorio!$B$1:$Y$1001,19,FALSE),"")</f>
        <v/>
      </c>
      <c r="T315" s="12" t="str">
        <f>+IFERROR(VLOOKUP(A315,[1]Directorio!$B$1:$Y$1001,20,FALSE),"")</f>
        <v/>
      </c>
      <c r="U315" s="15" t="str">
        <f>+IFERROR(VLOOKUP(A315,[1]Directorio!$B$1:$Y$1001,21,FALSE),"")</f>
        <v/>
      </c>
      <c r="V315" s="15" t="str">
        <f>+IFERROR(VLOOKUP(A315,[1]Directorio!$B$1:$Y$1001,22,FALSE),"")</f>
        <v/>
      </c>
      <c r="W315" s="16" t="str">
        <f>+IFERROR(VLOOKUP(A315,[1]Directorio!$B$1:$Y$1001,23,FALSE),"")</f>
        <v/>
      </c>
      <c r="X315" s="15" t="str">
        <f>+IFERROR(VLOOKUP(A315,[1]Directorio!$B$1:$Y$1001,24,FALSE),"")</f>
        <v/>
      </c>
      <c r="Y315" s="10"/>
      <c r="Z315" s="10"/>
      <c r="AA315" s="17"/>
      <c r="AB315" s="18"/>
      <c r="AC315" s="10"/>
      <c r="AD315" s="18"/>
      <c r="AE315" s="10"/>
      <c r="AF315" s="18"/>
      <c r="AG315" s="18"/>
      <c r="AH315" s="19"/>
    </row>
    <row r="316" spans="1:34" x14ac:dyDescent="0.25">
      <c r="A316" s="11"/>
      <c r="B316" s="12" t="str">
        <f>+IFERROR(VLOOKUP(A316,[1]Directorio!$B$1:$Y$1001,2,FALSE),"")</f>
        <v/>
      </c>
      <c r="C316" s="13" t="str">
        <f>+IFERROR(VLOOKUP(A316,[1]Directorio!$B$1:$Y$1001,3,FALSE),"")</f>
        <v/>
      </c>
      <c r="D316" s="12" t="str">
        <f>+IFERROR(VLOOKUP(A316,[1]Directorio!$B$1:$Y$1001,4,FALSE),"")</f>
        <v/>
      </c>
      <c r="E316" s="12" t="str">
        <f>+IFERROR(VLOOKUP(A316,[1]Directorio!$B$1:$Y$1001,5,FALSE),"")</f>
        <v/>
      </c>
      <c r="F316" s="12" t="str">
        <f>+IFERROR(VLOOKUP(A316,[1]Directorio!$B$1:$Y$1001,6,FALSE),"")</f>
        <v/>
      </c>
      <c r="G316" s="12" t="str">
        <f>+IFERROR(VLOOKUP(A316,[1]Directorio!$B$1:$Y$1001,7,FALSE),"")</f>
        <v/>
      </c>
      <c r="H316" s="12" t="str">
        <f>+IFERROR(VLOOKUP(A316,[1]Directorio!$B$1:$Y$1001,8,FALSE),"")</f>
        <v/>
      </c>
      <c r="I316" s="12" t="str">
        <f>+IFERROR(VLOOKUP(A316,[1]Directorio!$B$1:$Y$1001,9,FALSE),"")</f>
        <v/>
      </c>
      <c r="J316" s="12" t="str">
        <f>+IFERROR(VLOOKUP(A316,[1]Directorio!$B$1:$Y$1001,10,FALSE),"")</f>
        <v/>
      </c>
      <c r="K316" s="12" t="str">
        <f>+IFERROR(VLOOKUP(A316,[1]Directorio!$B$1:$Y$1001,11,FALSE),"")</f>
        <v/>
      </c>
      <c r="L316" s="14" t="str">
        <f>+IFERROR(VLOOKUP(A316,[1]Directorio!$B$1:$Y$1001,12,FALSE),"")</f>
        <v/>
      </c>
      <c r="M316" s="12" t="str">
        <f>+IFERROR(VLOOKUP(A316,[1]Directorio!$B$1:$Y$1001,13,FALSE),"")</f>
        <v/>
      </c>
      <c r="N316" s="12" t="str">
        <f>+IFERROR(VLOOKUP(A316,[1]Directorio!$B$1:$Y$1001,14,FALSE),"")</f>
        <v/>
      </c>
      <c r="O316" s="12" t="str">
        <f>+IFERROR(VLOOKUP(A316,[1]Directorio!$B$1:$Y$1001,15,FALSE),"")</f>
        <v/>
      </c>
      <c r="P316" s="12" t="str">
        <f>+IFERROR(VLOOKUP(A316,[1]Directorio!$B$1:$Y$1001,16,FALSE),"")</f>
        <v/>
      </c>
      <c r="Q316" s="12" t="str">
        <f>+IFERROR(VLOOKUP(A316,[1]Directorio!$B$1:$Y$1001,17,FALSE),"")</f>
        <v/>
      </c>
      <c r="R316" s="12" t="str">
        <f>+IFERROR(VLOOKUP(A316,[1]Directorio!$B$1:$Y$1001,18,FALSE),"")</f>
        <v/>
      </c>
      <c r="S316" s="12" t="str">
        <f>+IFERROR(VLOOKUP(A316,[1]Directorio!$B$1:$Y$1001,19,FALSE),"")</f>
        <v/>
      </c>
      <c r="T316" s="12" t="str">
        <f>+IFERROR(VLOOKUP(A316,[1]Directorio!$B$1:$Y$1001,20,FALSE),"")</f>
        <v/>
      </c>
      <c r="U316" s="15" t="str">
        <f>+IFERROR(VLOOKUP(A316,[1]Directorio!$B$1:$Y$1001,21,FALSE),"")</f>
        <v/>
      </c>
      <c r="V316" s="15" t="str">
        <f>+IFERROR(VLOOKUP(A316,[1]Directorio!$B$1:$Y$1001,22,FALSE),"")</f>
        <v/>
      </c>
      <c r="W316" s="16" t="str">
        <f>+IFERROR(VLOOKUP(A316,[1]Directorio!$B$1:$Y$1001,23,FALSE),"")</f>
        <v/>
      </c>
      <c r="X316" s="15" t="str">
        <f>+IFERROR(VLOOKUP(A316,[1]Directorio!$B$1:$Y$1001,24,FALSE),"")</f>
        <v/>
      </c>
      <c r="Y316" s="10"/>
      <c r="Z316" s="10"/>
      <c r="AA316" s="17"/>
      <c r="AB316" s="18"/>
      <c r="AC316" s="10"/>
      <c r="AD316" s="18"/>
      <c r="AE316" s="10"/>
      <c r="AF316" s="18"/>
      <c r="AG316" s="18"/>
      <c r="AH316" s="19"/>
    </row>
    <row r="317" spans="1:34" x14ac:dyDescent="0.25">
      <c r="A317" s="11"/>
      <c r="B317" s="12" t="str">
        <f>+IFERROR(VLOOKUP(A317,[1]Directorio!$B$1:$Y$1001,2,FALSE),"")</f>
        <v/>
      </c>
      <c r="C317" s="13" t="str">
        <f>+IFERROR(VLOOKUP(A317,[1]Directorio!$B$1:$Y$1001,3,FALSE),"")</f>
        <v/>
      </c>
      <c r="D317" s="12" t="str">
        <f>+IFERROR(VLOOKUP(A317,[1]Directorio!$B$1:$Y$1001,4,FALSE),"")</f>
        <v/>
      </c>
      <c r="E317" s="12" t="str">
        <f>+IFERROR(VLOOKUP(A317,[1]Directorio!$B$1:$Y$1001,5,FALSE),"")</f>
        <v/>
      </c>
      <c r="F317" s="12" t="str">
        <f>+IFERROR(VLOOKUP(A317,[1]Directorio!$B$1:$Y$1001,6,FALSE),"")</f>
        <v/>
      </c>
      <c r="G317" s="12" t="str">
        <f>+IFERROR(VLOOKUP(A317,[1]Directorio!$B$1:$Y$1001,7,FALSE),"")</f>
        <v/>
      </c>
      <c r="H317" s="12" t="str">
        <f>+IFERROR(VLOOKUP(A317,[1]Directorio!$B$1:$Y$1001,8,FALSE),"")</f>
        <v/>
      </c>
      <c r="I317" s="12" t="str">
        <f>+IFERROR(VLOOKUP(A317,[1]Directorio!$B$1:$Y$1001,9,FALSE),"")</f>
        <v/>
      </c>
      <c r="J317" s="12" t="str">
        <f>+IFERROR(VLOOKUP(A317,[1]Directorio!$B$1:$Y$1001,10,FALSE),"")</f>
        <v/>
      </c>
      <c r="K317" s="12" t="str">
        <f>+IFERROR(VLOOKUP(A317,[1]Directorio!$B$1:$Y$1001,11,FALSE),"")</f>
        <v/>
      </c>
      <c r="L317" s="14" t="str">
        <f>+IFERROR(VLOOKUP(A317,[1]Directorio!$B$1:$Y$1001,12,FALSE),"")</f>
        <v/>
      </c>
      <c r="M317" s="12" t="str">
        <f>+IFERROR(VLOOKUP(A317,[1]Directorio!$B$1:$Y$1001,13,FALSE),"")</f>
        <v/>
      </c>
      <c r="N317" s="12" t="str">
        <f>+IFERROR(VLOOKUP(A317,[1]Directorio!$B$1:$Y$1001,14,FALSE),"")</f>
        <v/>
      </c>
      <c r="O317" s="12" t="str">
        <f>+IFERROR(VLOOKUP(A317,[1]Directorio!$B$1:$Y$1001,15,FALSE),"")</f>
        <v/>
      </c>
      <c r="P317" s="12" t="str">
        <f>+IFERROR(VLOOKUP(A317,[1]Directorio!$B$1:$Y$1001,16,FALSE),"")</f>
        <v/>
      </c>
      <c r="Q317" s="12" t="str">
        <f>+IFERROR(VLOOKUP(A317,[1]Directorio!$B$1:$Y$1001,17,FALSE),"")</f>
        <v/>
      </c>
      <c r="R317" s="12" t="str">
        <f>+IFERROR(VLOOKUP(A317,[1]Directorio!$B$1:$Y$1001,18,FALSE),"")</f>
        <v/>
      </c>
      <c r="S317" s="12" t="str">
        <f>+IFERROR(VLOOKUP(A317,[1]Directorio!$B$1:$Y$1001,19,FALSE),"")</f>
        <v/>
      </c>
      <c r="T317" s="12" t="str">
        <f>+IFERROR(VLOOKUP(A317,[1]Directorio!$B$1:$Y$1001,20,FALSE),"")</f>
        <v/>
      </c>
      <c r="U317" s="15" t="str">
        <f>+IFERROR(VLOOKUP(A317,[1]Directorio!$B$1:$Y$1001,21,FALSE),"")</f>
        <v/>
      </c>
      <c r="V317" s="15" t="str">
        <f>+IFERROR(VLOOKUP(A317,[1]Directorio!$B$1:$Y$1001,22,FALSE),"")</f>
        <v/>
      </c>
      <c r="W317" s="16" t="str">
        <f>+IFERROR(VLOOKUP(A317,[1]Directorio!$B$1:$Y$1001,23,FALSE),"")</f>
        <v/>
      </c>
      <c r="X317" s="15" t="str">
        <f>+IFERROR(VLOOKUP(A317,[1]Directorio!$B$1:$Y$1001,24,FALSE),"")</f>
        <v/>
      </c>
      <c r="Y317" s="10"/>
      <c r="Z317" s="10"/>
      <c r="AA317" s="17"/>
      <c r="AB317" s="18"/>
      <c r="AC317" s="10"/>
      <c r="AD317" s="18"/>
      <c r="AE317" s="10"/>
      <c r="AF317" s="18"/>
      <c r="AG317" s="18"/>
      <c r="AH317" s="19"/>
    </row>
    <row r="318" spans="1:34" x14ac:dyDescent="0.25">
      <c r="A318" s="11"/>
      <c r="B318" s="12" t="str">
        <f>+IFERROR(VLOOKUP(A318,[1]Directorio!$B$1:$Y$1001,2,FALSE),"")</f>
        <v/>
      </c>
      <c r="C318" s="13" t="str">
        <f>+IFERROR(VLOOKUP(A318,[1]Directorio!$B$1:$Y$1001,3,FALSE),"")</f>
        <v/>
      </c>
      <c r="D318" s="12" t="str">
        <f>+IFERROR(VLOOKUP(A318,[1]Directorio!$B$1:$Y$1001,4,FALSE),"")</f>
        <v/>
      </c>
      <c r="E318" s="12" t="str">
        <f>+IFERROR(VLOOKUP(A318,[1]Directorio!$B$1:$Y$1001,5,FALSE),"")</f>
        <v/>
      </c>
      <c r="F318" s="12" t="str">
        <f>+IFERROR(VLOOKUP(A318,[1]Directorio!$B$1:$Y$1001,6,FALSE),"")</f>
        <v/>
      </c>
      <c r="G318" s="12" t="str">
        <f>+IFERROR(VLOOKUP(A318,[1]Directorio!$B$1:$Y$1001,7,FALSE),"")</f>
        <v/>
      </c>
      <c r="H318" s="12" t="str">
        <f>+IFERROR(VLOOKUP(A318,[1]Directorio!$B$1:$Y$1001,8,FALSE),"")</f>
        <v/>
      </c>
      <c r="I318" s="12" t="str">
        <f>+IFERROR(VLOOKUP(A318,[1]Directorio!$B$1:$Y$1001,9,FALSE),"")</f>
        <v/>
      </c>
      <c r="J318" s="12" t="str">
        <f>+IFERROR(VLOOKUP(A318,[1]Directorio!$B$1:$Y$1001,10,FALSE),"")</f>
        <v/>
      </c>
      <c r="K318" s="12" t="str">
        <f>+IFERROR(VLOOKUP(A318,[1]Directorio!$B$1:$Y$1001,11,FALSE),"")</f>
        <v/>
      </c>
      <c r="L318" s="14" t="str">
        <f>+IFERROR(VLOOKUP(A318,[1]Directorio!$B$1:$Y$1001,12,FALSE),"")</f>
        <v/>
      </c>
      <c r="M318" s="12" t="str">
        <f>+IFERROR(VLOOKUP(A318,[1]Directorio!$B$1:$Y$1001,13,FALSE),"")</f>
        <v/>
      </c>
      <c r="N318" s="12" t="str">
        <f>+IFERROR(VLOOKUP(A318,[1]Directorio!$B$1:$Y$1001,14,FALSE),"")</f>
        <v/>
      </c>
      <c r="O318" s="12" t="str">
        <f>+IFERROR(VLOOKUP(A318,[1]Directorio!$B$1:$Y$1001,15,FALSE),"")</f>
        <v/>
      </c>
      <c r="P318" s="12" t="str">
        <f>+IFERROR(VLOOKUP(A318,[1]Directorio!$B$1:$Y$1001,16,FALSE),"")</f>
        <v/>
      </c>
      <c r="Q318" s="12" t="str">
        <f>+IFERROR(VLOOKUP(A318,[1]Directorio!$B$1:$Y$1001,17,FALSE),"")</f>
        <v/>
      </c>
      <c r="R318" s="12" t="str">
        <f>+IFERROR(VLOOKUP(A318,[1]Directorio!$B$1:$Y$1001,18,FALSE),"")</f>
        <v/>
      </c>
      <c r="S318" s="12" t="str">
        <f>+IFERROR(VLOOKUP(A318,[1]Directorio!$B$1:$Y$1001,19,FALSE),"")</f>
        <v/>
      </c>
      <c r="T318" s="12" t="str">
        <f>+IFERROR(VLOOKUP(A318,[1]Directorio!$B$1:$Y$1001,20,FALSE),"")</f>
        <v/>
      </c>
      <c r="U318" s="15" t="str">
        <f>+IFERROR(VLOOKUP(A318,[1]Directorio!$B$1:$Y$1001,21,FALSE),"")</f>
        <v/>
      </c>
      <c r="V318" s="15" t="str">
        <f>+IFERROR(VLOOKUP(A318,[1]Directorio!$B$1:$Y$1001,22,FALSE),"")</f>
        <v/>
      </c>
      <c r="W318" s="16" t="str">
        <f>+IFERROR(VLOOKUP(A318,[1]Directorio!$B$1:$Y$1001,23,FALSE),"")</f>
        <v/>
      </c>
      <c r="X318" s="15" t="str">
        <f>+IFERROR(VLOOKUP(A318,[1]Directorio!$B$1:$Y$1001,24,FALSE),"")</f>
        <v/>
      </c>
      <c r="Y318" s="10"/>
      <c r="Z318" s="10"/>
      <c r="AA318" s="17"/>
      <c r="AB318" s="18"/>
      <c r="AC318" s="10"/>
      <c r="AD318" s="18"/>
      <c r="AE318" s="10"/>
      <c r="AF318" s="18"/>
      <c r="AG318" s="18"/>
      <c r="AH318" s="19"/>
    </row>
    <row r="319" spans="1:34" x14ac:dyDescent="0.25">
      <c r="A319" s="11"/>
      <c r="B319" s="12" t="str">
        <f>+IFERROR(VLOOKUP(A319,[1]Directorio!$B$1:$Y$1001,2,FALSE),"")</f>
        <v/>
      </c>
      <c r="C319" s="13" t="str">
        <f>+IFERROR(VLOOKUP(A319,[1]Directorio!$B$1:$Y$1001,3,FALSE),"")</f>
        <v/>
      </c>
      <c r="D319" s="12" t="str">
        <f>+IFERROR(VLOOKUP(A319,[1]Directorio!$B$1:$Y$1001,4,FALSE),"")</f>
        <v/>
      </c>
      <c r="E319" s="12" t="str">
        <f>+IFERROR(VLOOKUP(A319,[1]Directorio!$B$1:$Y$1001,5,FALSE),"")</f>
        <v/>
      </c>
      <c r="F319" s="12" t="str">
        <f>+IFERROR(VLOOKUP(A319,[1]Directorio!$B$1:$Y$1001,6,FALSE),"")</f>
        <v/>
      </c>
      <c r="G319" s="12" t="str">
        <f>+IFERROR(VLOOKUP(A319,[1]Directorio!$B$1:$Y$1001,7,FALSE),"")</f>
        <v/>
      </c>
      <c r="H319" s="12" t="str">
        <f>+IFERROR(VLOOKUP(A319,[1]Directorio!$B$1:$Y$1001,8,FALSE),"")</f>
        <v/>
      </c>
      <c r="I319" s="12" t="str">
        <f>+IFERROR(VLOOKUP(A319,[1]Directorio!$B$1:$Y$1001,9,FALSE),"")</f>
        <v/>
      </c>
      <c r="J319" s="12" t="str">
        <f>+IFERROR(VLOOKUP(A319,[1]Directorio!$B$1:$Y$1001,10,FALSE),"")</f>
        <v/>
      </c>
      <c r="K319" s="12" t="str">
        <f>+IFERROR(VLOOKUP(A319,[1]Directorio!$B$1:$Y$1001,11,FALSE),"")</f>
        <v/>
      </c>
      <c r="L319" s="14" t="str">
        <f>+IFERROR(VLOOKUP(A319,[1]Directorio!$B$1:$Y$1001,12,FALSE),"")</f>
        <v/>
      </c>
      <c r="M319" s="12" t="str">
        <f>+IFERROR(VLOOKUP(A319,[1]Directorio!$B$1:$Y$1001,13,FALSE),"")</f>
        <v/>
      </c>
      <c r="N319" s="12" t="str">
        <f>+IFERROR(VLOOKUP(A319,[1]Directorio!$B$1:$Y$1001,14,FALSE),"")</f>
        <v/>
      </c>
      <c r="O319" s="12" t="str">
        <f>+IFERROR(VLOOKUP(A319,[1]Directorio!$B$1:$Y$1001,15,FALSE),"")</f>
        <v/>
      </c>
      <c r="P319" s="12" t="str">
        <f>+IFERROR(VLOOKUP(A319,[1]Directorio!$B$1:$Y$1001,16,FALSE),"")</f>
        <v/>
      </c>
      <c r="Q319" s="12" t="str">
        <f>+IFERROR(VLOOKUP(A319,[1]Directorio!$B$1:$Y$1001,17,FALSE),"")</f>
        <v/>
      </c>
      <c r="R319" s="12" t="str">
        <f>+IFERROR(VLOOKUP(A319,[1]Directorio!$B$1:$Y$1001,18,FALSE),"")</f>
        <v/>
      </c>
      <c r="S319" s="12" t="str">
        <f>+IFERROR(VLOOKUP(A319,[1]Directorio!$B$1:$Y$1001,19,FALSE),"")</f>
        <v/>
      </c>
      <c r="T319" s="12" t="str">
        <f>+IFERROR(VLOOKUP(A319,[1]Directorio!$B$1:$Y$1001,20,FALSE),"")</f>
        <v/>
      </c>
      <c r="U319" s="15" t="str">
        <f>+IFERROR(VLOOKUP(A319,[1]Directorio!$B$1:$Y$1001,21,FALSE),"")</f>
        <v/>
      </c>
      <c r="V319" s="15" t="str">
        <f>+IFERROR(VLOOKUP(A319,[1]Directorio!$B$1:$Y$1001,22,FALSE),"")</f>
        <v/>
      </c>
      <c r="W319" s="16" t="str">
        <f>+IFERROR(VLOOKUP(A319,[1]Directorio!$B$1:$Y$1001,23,FALSE),"")</f>
        <v/>
      </c>
      <c r="X319" s="15" t="str">
        <f>+IFERROR(VLOOKUP(A319,[1]Directorio!$B$1:$Y$1001,24,FALSE),"")</f>
        <v/>
      </c>
      <c r="Y319" s="10"/>
      <c r="Z319" s="10"/>
      <c r="AA319" s="17"/>
      <c r="AB319" s="18"/>
      <c r="AC319" s="10"/>
      <c r="AD319" s="18"/>
      <c r="AE319" s="10"/>
      <c r="AF319" s="18"/>
      <c r="AG319" s="18"/>
      <c r="AH319" s="19"/>
    </row>
    <row r="320" spans="1:34" x14ac:dyDescent="0.25">
      <c r="A320" s="11"/>
      <c r="B320" s="12" t="str">
        <f>+IFERROR(VLOOKUP(A320,[1]Directorio!$B$1:$Y$1001,2,FALSE),"")</f>
        <v/>
      </c>
      <c r="C320" s="13" t="str">
        <f>+IFERROR(VLOOKUP(A320,[1]Directorio!$B$1:$Y$1001,3,FALSE),"")</f>
        <v/>
      </c>
      <c r="D320" s="12" t="str">
        <f>+IFERROR(VLOOKUP(A320,[1]Directorio!$B$1:$Y$1001,4,FALSE),"")</f>
        <v/>
      </c>
      <c r="E320" s="12" t="str">
        <f>+IFERROR(VLOOKUP(A320,[1]Directorio!$B$1:$Y$1001,5,FALSE),"")</f>
        <v/>
      </c>
      <c r="F320" s="12" t="str">
        <f>+IFERROR(VLOOKUP(A320,[1]Directorio!$B$1:$Y$1001,6,FALSE),"")</f>
        <v/>
      </c>
      <c r="G320" s="12" t="str">
        <f>+IFERROR(VLOOKUP(A320,[1]Directorio!$B$1:$Y$1001,7,FALSE),"")</f>
        <v/>
      </c>
      <c r="H320" s="12" t="str">
        <f>+IFERROR(VLOOKUP(A320,[1]Directorio!$B$1:$Y$1001,8,FALSE),"")</f>
        <v/>
      </c>
      <c r="I320" s="12" t="str">
        <f>+IFERROR(VLOOKUP(A320,[1]Directorio!$B$1:$Y$1001,9,FALSE),"")</f>
        <v/>
      </c>
      <c r="J320" s="12" t="str">
        <f>+IFERROR(VLOOKUP(A320,[1]Directorio!$B$1:$Y$1001,10,FALSE),"")</f>
        <v/>
      </c>
      <c r="K320" s="12" t="str">
        <f>+IFERROR(VLOOKUP(A320,[1]Directorio!$B$1:$Y$1001,11,FALSE),"")</f>
        <v/>
      </c>
      <c r="L320" s="14" t="str">
        <f>+IFERROR(VLOOKUP(A320,[1]Directorio!$B$1:$Y$1001,12,FALSE),"")</f>
        <v/>
      </c>
      <c r="M320" s="12" t="str">
        <f>+IFERROR(VLOOKUP(A320,[1]Directorio!$B$1:$Y$1001,13,FALSE),"")</f>
        <v/>
      </c>
      <c r="N320" s="12" t="str">
        <f>+IFERROR(VLOOKUP(A320,[1]Directorio!$B$1:$Y$1001,14,FALSE),"")</f>
        <v/>
      </c>
      <c r="O320" s="12" t="str">
        <f>+IFERROR(VLOOKUP(A320,[1]Directorio!$B$1:$Y$1001,15,FALSE),"")</f>
        <v/>
      </c>
      <c r="P320" s="12" t="str">
        <f>+IFERROR(VLOOKUP(A320,[1]Directorio!$B$1:$Y$1001,16,FALSE),"")</f>
        <v/>
      </c>
      <c r="Q320" s="12" t="str">
        <f>+IFERROR(VLOOKUP(A320,[1]Directorio!$B$1:$Y$1001,17,FALSE),"")</f>
        <v/>
      </c>
      <c r="R320" s="12" t="str">
        <f>+IFERROR(VLOOKUP(A320,[1]Directorio!$B$1:$Y$1001,18,FALSE),"")</f>
        <v/>
      </c>
      <c r="S320" s="12" t="str">
        <f>+IFERROR(VLOOKUP(A320,[1]Directorio!$B$1:$Y$1001,19,FALSE),"")</f>
        <v/>
      </c>
      <c r="T320" s="12" t="str">
        <f>+IFERROR(VLOOKUP(A320,[1]Directorio!$B$1:$Y$1001,20,FALSE),"")</f>
        <v/>
      </c>
      <c r="U320" s="15" t="str">
        <f>+IFERROR(VLOOKUP(A320,[1]Directorio!$B$1:$Y$1001,21,FALSE),"")</f>
        <v/>
      </c>
      <c r="V320" s="15" t="str">
        <f>+IFERROR(VLOOKUP(A320,[1]Directorio!$B$1:$Y$1001,22,FALSE),"")</f>
        <v/>
      </c>
      <c r="W320" s="16" t="str">
        <f>+IFERROR(VLOOKUP(A320,[1]Directorio!$B$1:$Y$1001,23,FALSE),"")</f>
        <v/>
      </c>
      <c r="X320" s="15" t="str">
        <f>+IFERROR(VLOOKUP(A320,[1]Directorio!$B$1:$Y$1001,24,FALSE),"")</f>
        <v/>
      </c>
      <c r="Y320" s="10"/>
      <c r="Z320" s="10"/>
      <c r="AA320" s="17"/>
      <c r="AB320" s="18"/>
      <c r="AC320" s="10"/>
      <c r="AD320" s="18"/>
      <c r="AE320" s="10"/>
      <c r="AF320" s="18"/>
      <c r="AG320" s="18"/>
      <c r="AH320" s="19"/>
    </row>
    <row r="321" spans="1:34" x14ac:dyDescent="0.25">
      <c r="A321" s="11"/>
      <c r="B321" s="12" t="str">
        <f>+IFERROR(VLOOKUP(A321,[1]Directorio!$B$1:$Y$1001,2,FALSE),"")</f>
        <v/>
      </c>
      <c r="C321" s="13" t="str">
        <f>+IFERROR(VLOOKUP(A321,[1]Directorio!$B$1:$Y$1001,3,FALSE),"")</f>
        <v/>
      </c>
      <c r="D321" s="12" t="str">
        <f>+IFERROR(VLOOKUP(A321,[1]Directorio!$B$1:$Y$1001,4,FALSE),"")</f>
        <v/>
      </c>
      <c r="E321" s="12" t="str">
        <f>+IFERROR(VLOOKUP(A321,[1]Directorio!$B$1:$Y$1001,5,FALSE),"")</f>
        <v/>
      </c>
      <c r="F321" s="12" t="str">
        <f>+IFERROR(VLOOKUP(A321,[1]Directorio!$B$1:$Y$1001,6,FALSE),"")</f>
        <v/>
      </c>
      <c r="G321" s="12" t="str">
        <f>+IFERROR(VLOOKUP(A321,[1]Directorio!$B$1:$Y$1001,7,FALSE),"")</f>
        <v/>
      </c>
      <c r="H321" s="12" t="str">
        <f>+IFERROR(VLOOKUP(A321,[1]Directorio!$B$1:$Y$1001,8,FALSE),"")</f>
        <v/>
      </c>
      <c r="I321" s="12" t="str">
        <f>+IFERROR(VLOOKUP(A321,[1]Directorio!$B$1:$Y$1001,9,FALSE),"")</f>
        <v/>
      </c>
      <c r="J321" s="12" t="str">
        <f>+IFERROR(VLOOKUP(A321,[1]Directorio!$B$1:$Y$1001,10,FALSE),"")</f>
        <v/>
      </c>
      <c r="K321" s="12" t="str">
        <f>+IFERROR(VLOOKUP(A321,[1]Directorio!$B$1:$Y$1001,11,FALSE),"")</f>
        <v/>
      </c>
      <c r="L321" s="14" t="str">
        <f>+IFERROR(VLOOKUP(A321,[1]Directorio!$B$1:$Y$1001,12,FALSE),"")</f>
        <v/>
      </c>
      <c r="M321" s="12" t="str">
        <f>+IFERROR(VLOOKUP(A321,[1]Directorio!$B$1:$Y$1001,13,FALSE),"")</f>
        <v/>
      </c>
      <c r="N321" s="12" t="str">
        <f>+IFERROR(VLOOKUP(A321,[1]Directorio!$B$1:$Y$1001,14,FALSE),"")</f>
        <v/>
      </c>
      <c r="O321" s="12" t="str">
        <f>+IFERROR(VLOOKUP(A321,[1]Directorio!$B$1:$Y$1001,15,FALSE),"")</f>
        <v/>
      </c>
      <c r="P321" s="12" t="str">
        <f>+IFERROR(VLOOKUP(A321,[1]Directorio!$B$1:$Y$1001,16,FALSE),"")</f>
        <v/>
      </c>
      <c r="Q321" s="12" t="str">
        <f>+IFERROR(VLOOKUP(A321,[1]Directorio!$B$1:$Y$1001,17,FALSE),"")</f>
        <v/>
      </c>
      <c r="R321" s="12" t="str">
        <f>+IFERROR(VLOOKUP(A321,[1]Directorio!$B$1:$Y$1001,18,FALSE),"")</f>
        <v/>
      </c>
      <c r="S321" s="12" t="str">
        <f>+IFERROR(VLOOKUP(A321,[1]Directorio!$B$1:$Y$1001,19,FALSE),"")</f>
        <v/>
      </c>
      <c r="T321" s="12" t="str">
        <f>+IFERROR(VLOOKUP(A321,[1]Directorio!$B$1:$Y$1001,20,FALSE),"")</f>
        <v/>
      </c>
      <c r="U321" s="15" t="str">
        <f>+IFERROR(VLOOKUP(A321,[1]Directorio!$B$1:$Y$1001,21,FALSE),"")</f>
        <v/>
      </c>
      <c r="V321" s="15" t="str">
        <f>+IFERROR(VLOOKUP(A321,[1]Directorio!$B$1:$Y$1001,22,FALSE),"")</f>
        <v/>
      </c>
      <c r="W321" s="16" t="str">
        <f>+IFERROR(VLOOKUP(A321,[1]Directorio!$B$1:$Y$1001,23,FALSE),"")</f>
        <v/>
      </c>
      <c r="X321" s="15" t="str">
        <f>+IFERROR(VLOOKUP(A321,[1]Directorio!$B$1:$Y$1001,24,FALSE),"")</f>
        <v/>
      </c>
      <c r="Y321" s="10"/>
      <c r="Z321" s="10"/>
      <c r="AA321" s="17"/>
      <c r="AB321" s="18"/>
      <c r="AC321" s="10"/>
      <c r="AD321" s="18"/>
      <c r="AE321" s="10"/>
      <c r="AF321" s="18"/>
      <c r="AG321" s="18"/>
      <c r="AH321" s="19"/>
    </row>
    <row r="322" spans="1:34" x14ac:dyDescent="0.25">
      <c r="A322" s="11"/>
      <c r="B322" s="12" t="str">
        <f>+IFERROR(VLOOKUP(A322,[1]Directorio!$B$1:$Y$1001,2,FALSE),"")</f>
        <v/>
      </c>
      <c r="C322" s="13" t="str">
        <f>+IFERROR(VLOOKUP(A322,[1]Directorio!$B$1:$Y$1001,3,FALSE),"")</f>
        <v/>
      </c>
      <c r="D322" s="12" t="str">
        <f>+IFERROR(VLOOKUP(A322,[1]Directorio!$B$1:$Y$1001,4,FALSE),"")</f>
        <v/>
      </c>
      <c r="E322" s="12" t="str">
        <f>+IFERROR(VLOOKUP(A322,[1]Directorio!$B$1:$Y$1001,5,FALSE),"")</f>
        <v/>
      </c>
      <c r="F322" s="12" t="str">
        <f>+IFERROR(VLOOKUP(A322,[1]Directorio!$B$1:$Y$1001,6,FALSE),"")</f>
        <v/>
      </c>
      <c r="G322" s="12" t="str">
        <f>+IFERROR(VLOOKUP(A322,[1]Directorio!$B$1:$Y$1001,7,FALSE),"")</f>
        <v/>
      </c>
      <c r="H322" s="12" t="str">
        <f>+IFERROR(VLOOKUP(A322,[1]Directorio!$B$1:$Y$1001,8,FALSE),"")</f>
        <v/>
      </c>
      <c r="I322" s="12" t="str">
        <f>+IFERROR(VLOOKUP(A322,[1]Directorio!$B$1:$Y$1001,9,FALSE),"")</f>
        <v/>
      </c>
      <c r="J322" s="12" t="str">
        <f>+IFERROR(VLOOKUP(A322,[1]Directorio!$B$1:$Y$1001,10,FALSE),"")</f>
        <v/>
      </c>
      <c r="K322" s="12" t="str">
        <f>+IFERROR(VLOOKUP(A322,[1]Directorio!$B$1:$Y$1001,11,FALSE),"")</f>
        <v/>
      </c>
      <c r="L322" s="14" t="str">
        <f>+IFERROR(VLOOKUP(A322,[1]Directorio!$B$1:$Y$1001,12,FALSE),"")</f>
        <v/>
      </c>
      <c r="M322" s="12" t="str">
        <f>+IFERROR(VLOOKUP(A322,[1]Directorio!$B$1:$Y$1001,13,FALSE),"")</f>
        <v/>
      </c>
      <c r="N322" s="12" t="str">
        <f>+IFERROR(VLOOKUP(A322,[1]Directorio!$B$1:$Y$1001,14,FALSE),"")</f>
        <v/>
      </c>
      <c r="O322" s="12" t="str">
        <f>+IFERROR(VLOOKUP(A322,[1]Directorio!$B$1:$Y$1001,15,FALSE),"")</f>
        <v/>
      </c>
      <c r="P322" s="12" t="str">
        <f>+IFERROR(VLOOKUP(A322,[1]Directorio!$B$1:$Y$1001,16,FALSE),"")</f>
        <v/>
      </c>
      <c r="Q322" s="12" t="str">
        <f>+IFERROR(VLOOKUP(A322,[1]Directorio!$B$1:$Y$1001,17,FALSE),"")</f>
        <v/>
      </c>
      <c r="R322" s="12" t="str">
        <f>+IFERROR(VLOOKUP(A322,[1]Directorio!$B$1:$Y$1001,18,FALSE),"")</f>
        <v/>
      </c>
      <c r="S322" s="12" t="str">
        <f>+IFERROR(VLOOKUP(A322,[1]Directorio!$B$1:$Y$1001,19,FALSE),"")</f>
        <v/>
      </c>
      <c r="T322" s="12" t="str">
        <f>+IFERROR(VLOOKUP(A322,[1]Directorio!$B$1:$Y$1001,20,FALSE),"")</f>
        <v/>
      </c>
      <c r="U322" s="15" t="str">
        <f>+IFERROR(VLOOKUP(A322,[1]Directorio!$B$1:$Y$1001,21,FALSE),"")</f>
        <v/>
      </c>
      <c r="V322" s="15" t="str">
        <f>+IFERROR(VLOOKUP(A322,[1]Directorio!$B$1:$Y$1001,22,FALSE),"")</f>
        <v/>
      </c>
      <c r="W322" s="16" t="str">
        <f>+IFERROR(VLOOKUP(A322,[1]Directorio!$B$1:$Y$1001,23,FALSE),"")</f>
        <v/>
      </c>
      <c r="X322" s="15" t="str">
        <f>+IFERROR(VLOOKUP(A322,[1]Directorio!$B$1:$Y$1001,24,FALSE),"")</f>
        <v/>
      </c>
      <c r="Y322" s="10"/>
      <c r="Z322" s="10"/>
      <c r="AA322" s="17"/>
      <c r="AB322" s="18"/>
      <c r="AC322" s="10"/>
      <c r="AD322" s="18"/>
      <c r="AE322" s="10"/>
      <c r="AF322" s="18"/>
      <c r="AG322" s="18"/>
      <c r="AH322" s="19"/>
    </row>
    <row r="323" spans="1:34" x14ac:dyDescent="0.25">
      <c r="A323" s="11"/>
      <c r="B323" s="12" t="str">
        <f>+IFERROR(VLOOKUP(A323,[1]Directorio!$B$1:$Y$1001,2,FALSE),"")</f>
        <v/>
      </c>
      <c r="C323" s="13" t="str">
        <f>+IFERROR(VLOOKUP(A323,[1]Directorio!$B$1:$Y$1001,3,FALSE),"")</f>
        <v/>
      </c>
      <c r="D323" s="12" t="str">
        <f>+IFERROR(VLOOKUP(A323,[1]Directorio!$B$1:$Y$1001,4,FALSE),"")</f>
        <v/>
      </c>
      <c r="E323" s="12" t="str">
        <f>+IFERROR(VLOOKUP(A323,[1]Directorio!$B$1:$Y$1001,5,FALSE),"")</f>
        <v/>
      </c>
      <c r="F323" s="12" t="str">
        <f>+IFERROR(VLOOKUP(A323,[1]Directorio!$B$1:$Y$1001,6,FALSE),"")</f>
        <v/>
      </c>
      <c r="G323" s="12" t="str">
        <f>+IFERROR(VLOOKUP(A323,[1]Directorio!$B$1:$Y$1001,7,FALSE),"")</f>
        <v/>
      </c>
      <c r="H323" s="12" t="str">
        <f>+IFERROR(VLOOKUP(A323,[1]Directorio!$B$1:$Y$1001,8,FALSE),"")</f>
        <v/>
      </c>
      <c r="I323" s="12" t="str">
        <f>+IFERROR(VLOOKUP(A323,[1]Directorio!$B$1:$Y$1001,9,FALSE),"")</f>
        <v/>
      </c>
      <c r="J323" s="12" t="str">
        <f>+IFERROR(VLOOKUP(A323,[1]Directorio!$B$1:$Y$1001,10,FALSE),"")</f>
        <v/>
      </c>
      <c r="K323" s="12" t="str">
        <f>+IFERROR(VLOOKUP(A323,[1]Directorio!$B$1:$Y$1001,11,FALSE),"")</f>
        <v/>
      </c>
      <c r="L323" s="14" t="str">
        <f>+IFERROR(VLOOKUP(A323,[1]Directorio!$B$1:$Y$1001,12,FALSE),"")</f>
        <v/>
      </c>
      <c r="M323" s="12" t="str">
        <f>+IFERROR(VLOOKUP(A323,[1]Directorio!$B$1:$Y$1001,13,FALSE),"")</f>
        <v/>
      </c>
      <c r="N323" s="12" t="str">
        <f>+IFERROR(VLOOKUP(A323,[1]Directorio!$B$1:$Y$1001,14,FALSE),"")</f>
        <v/>
      </c>
      <c r="O323" s="12" t="str">
        <f>+IFERROR(VLOOKUP(A323,[1]Directorio!$B$1:$Y$1001,15,FALSE),"")</f>
        <v/>
      </c>
      <c r="P323" s="12" t="str">
        <f>+IFERROR(VLOOKUP(A323,[1]Directorio!$B$1:$Y$1001,16,FALSE),"")</f>
        <v/>
      </c>
      <c r="Q323" s="12" t="str">
        <f>+IFERROR(VLOOKUP(A323,[1]Directorio!$B$1:$Y$1001,17,FALSE),"")</f>
        <v/>
      </c>
      <c r="R323" s="12" t="str">
        <f>+IFERROR(VLOOKUP(A323,[1]Directorio!$B$1:$Y$1001,18,FALSE),"")</f>
        <v/>
      </c>
      <c r="S323" s="12" t="str">
        <f>+IFERROR(VLOOKUP(A323,[1]Directorio!$B$1:$Y$1001,19,FALSE),"")</f>
        <v/>
      </c>
      <c r="T323" s="12" t="str">
        <f>+IFERROR(VLOOKUP(A323,[1]Directorio!$B$1:$Y$1001,20,FALSE),"")</f>
        <v/>
      </c>
      <c r="U323" s="15" t="str">
        <f>+IFERROR(VLOOKUP(A323,[1]Directorio!$B$1:$Y$1001,21,FALSE),"")</f>
        <v/>
      </c>
      <c r="V323" s="15" t="str">
        <f>+IFERROR(VLOOKUP(A323,[1]Directorio!$B$1:$Y$1001,22,FALSE),"")</f>
        <v/>
      </c>
      <c r="W323" s="16" t="str">
        <f>+IFERROR(VLOOKUP(A323,[1]Directorio!$B$1:$Y$1001,23,FALSE),"")</f>
        <v/>
      </c>
      <c r="X323" s="15" t="str">
        <f>+IFERROR(VLOOKUP(A323,[1]Directorio!$B$1:$Y$1001,24,FALSE),"")</f>
        <v/>
      </c>
      <c r="Y323" s="10"/>
      <c r="Z323" s="10"/>
      <c r="AA323" s="17"/>
      <c r="AB323" s="18"/>
      <c r="AC323" s="10"/>
      <c r="AD323" s="18"/>
      <c r="AE323" s="10"/>
      <c r="AF323" s="18"/>
      <c r="AG323" s="18"/>
      <c r="AH323" s="19"/>
    </row>
    <row r="324" spans="1:34" x14ac:dyDescent="0.25">
      <c r="A324" s="11"/>
      <c r="B324" s="12" t="str">
        <f>+IFERROR(VLOOKUP(A324,[1]Directorio!$B$1:$Y$1001,2,FALSE),"")</f>
        <v/>
      </c>
      <c r="C324" s="13" t="str">
        <f>+IFERROR(VLOOKUP(A324,[1]Directorio!$B$1:$Y$1001,3,FALSE),"")</f>
        <v/>
      </c>
      <c r="D324" s="12" t="str">
        <f>+IFERROR(VLOOKUP(A324,[1]Directorio!$B$1:$Y$1001,4,FALSE),"")</f>
        <v/>
      </c>
      <c r="E324" s="12" t="str">
        <f>+IFERROR(VLOOKUP(A324,[1]Directorio!$B$1:$Y$1001,5,FALSE),"")</f>
        <v/>
      </c>
      <c r="F324" s="12" t="str">
        <f>+IFERROR(VLOOKUP(A324,[1]Directorio!$B$1:$Y$1001,6,FALSE),"")</f>
        <v/>
      </c>
      <c r="G324" s="12" t="str">
        <f>+IFERROR(VLOOKUP(A324,[1]Directorio!$B$1:$Y$1001,7,FALSE),"")</f>
        <v/>
      </c>
      <c r="H324" s="12" t="str">
        <f>+IFERROR(VLOOKUP(A324,[1]Directorio!$B$1:$Y$1001,8,FALSE),"")</f>
        <v/>
      </c>
      <c r="I324" s="12" t="str">
        <f>+IFERROR(VLOOKUP(A324,[1]Directorio!$B$1:$Y$1001,9,FALSE),"")</f>
        <v/>
      </c>
      <c r="J324" s="12" t="str">
        <f>+IFERROR(VLOOKUP(A324,[1]Directorio!$B$1:$Y$1001,10,FALSE),"")</f>
        <v/>
      </c>
      <c r="K324" s="12" t="str">
        <f>+IFERROR(VLOOKUP(A324,[1]Directorio!$B$1:$Y$1001,11,FALSE),"")</f>
        <v/>
      </c>
      <c r="L324" s="14" t="str">
        <f>+IFERROR(VLOOKUP(A324,[1]Directorio!$B$1:$Y$1001,12,FALSE),"")</f>
        <v/>
      </c>
      <c r="M324" s="12" t="str">
        <f>+IFERROR(VLOOKUP(A324,[1]Directorio!$B$1:$Y$1001,13,FALSE),"")</f>
        <v/>
      </c>
      <c r="N324" s="12" t="str">
        <f>+IFERROR(VLOOKUP(A324,[1]Directorio!$B$1:$Y$1001,14,FALSE),"")</f>
        <v/>
      </c>
      <c r="O324" s="12" t="str">
        <f>+IFERROR(VLOOKUP(A324,[1]Directorio!$B$1:$Y$1001,15,FALSE),"")</f>
        <v/>
      </c>
      <c r="P324" s="12" t="str">
        <f>+IFERROR(VLOOKUP(A324,[1]Directorio!$B$1:$Y$1001,16,FALSE),"")</f>
        <v/>
      </c>
      <c r="Q324" s="12" t="str">
        <f>+IFERROR(VLOOKUP(A324,[1]Directorio!$B$1:$Y$1001,17,FALSE),"")</f>
        <v/>
      </c>
      <c r="R324" s="12" t="str">
        <f>+IFERROR(VLOOKUP(A324,[1]Directorio!$B$1:$Y$1001,18,FALSE),"")</f>
        <v/>
      </c>
      <c r="S324" s="12" t="str">
        <f>+IFERROR(VLOOKUP(A324,[1]Directorio!$B$1:$Y$1001,19,FALSE),"")</f>
        <v/>
      </c>
      <c r="T324" s="12" t="str">
        <f>+IFERROR(VLOOKUP(A324,[1]Directorio!$B$1:$Y$1001,20,FALSE),"")</f>
        <v/>
      </c>
      <c r="U324" s="15" t="str">
        <f>+IFERROR(VLOOKUP(A324,[1]Directorio!$B$1:$Y$1001,21,FALSE),"")</f>
        <v/>
      </c>
      <c r="V324" s="15" t="str">
        <f>+IFERROR(VLOOKUP(A324,[1]Directorio!$B$1:$Y$1001,22,FALSE),"")</f>
        <v/>
      </c>
      <c r="W324" s="16" t="str">
        <f>+IFERROR(VLOOKUP(A324,[1]Directorio!$B$1:$Y$1001,23,FALSE),"")</f>
        <v/>
      </c>
      <c r="X324" s="15" t="str">
        <f>+IFERROR(VLOOKUP(A324,[1]Directorio!$B$1:$Y$1001,24,FALSE),"")</f>
        <v/>
      </c>
      <c r="Y324" s="10"/>
      <c r="Z324" s="10"/>
      <c r="AA324" s="17"/>
      <c r="AB324" s="18"/>
      <c r="AC324" s="10"/>
      <c r="AD324" s="18"/>
      <c r="AE324" s="10"/>
      <c r="AF324" s="18"/>
      <c r="AG324" s="18"/>
      <c r="AH324" s="19"/>
    </row>
    <row r="325" spans="1:34" x14ac:dyDescent="0.25">
      <c r="A325" s="11"/>
      <c r="B325" s="12" t="str">
        <f>+IFERROR(VLOOKUP(A325,[1]Directorio!$B$1:$Y$1001,2,FALSE),"")</f>
        <v/>
      </c>
      <c r="C325" s="13" t="str">
        <f>+IFERROR(VLOOKUP(A325,[1]Directorio!$B$1:$Y$1001,3,FALSE),"")</f>
        <v/>
      </c>
      <c r="D325" s="12" t="str">
        <f>+IFERROR(VLOOKUP(A325,[1]Directorio!$B$1:$Y$1001,4,FALSE),"")</f>
        <v/>
      </c>
      <c r="E325" s="12" t="str">
        <f>+IFERROR(VLOOKUP(A325,[1]Directorio!$B$1:$Y$1001,5,FALSE),"")</f>
        <v/>
      </c>
      <c r="F325" s="12" t="str">
        <f>+IFERROR(VLOOKUP(A325,[1]Directorio!$B$1:$Y$1001,6,FALSE),"")</f>
        <v/>
      </c>
      <c r="G325" s="12" t="str">
        <f>+IFERROR(VLOOKUP(A325,[1]Directorio!$B$1:$Y$1001,7,FALSE),"")</f>
        <v/>
      </c>
      <c r="H325" s="12" t="str">
        <f>+IFERROR(VLOOKUP(A325,[1]Directorio!$B$1:$Y$1001,8,FALSE),"")</f>
        <v/>
      </c>
      <c r="I325" s="12" t="str">
        <f>+IFERROR(VLOOKUP(A325,[1]Directorio!$B$1:$Y$1001,9,FALSE),"")</f>
        <v/>
      </c>
      <c r="J325" s="12" t="str">
        <f>+IFERROR(VLOOKUP(A325,[1]Directorio!$B$1:$Y$1001,10,FALSE),"")</f>
        <v/>
      </c>
      <c r="K325" s="12" t="str">
        <f>+IFERROR(VLOOKUP(A325,[1]Directorio!$B$1:$Y$1001,11,FALSE),"")</f>
        <v/>
      </c>
      <c r="L325" s="14" t="str">
        <f>+IFERROR(VLOOKUP(A325,[1]Directorio!$B$1:$Y$1001,12,FALSE),"")</f>
        <v/>
      </c>
      <c r="M325" s="12" t="str">
        <f>+IFERROR(VLOOKUP(A325,[1]Directorio!$B$1:$Y$1001,13,FALSE),"")</f>
        <v/>
      </c>
      <c r="N325" s="12" t="str">
        <f>+IFERROR(VLOOKUP(A325,[1]Directorio!$B$1:$Y$1001,14,FALSE),"")</f>
        <v/>
      </c>
      <c r="O325" s="12" t="str">
        <f>+IFERROR(VLOOKUP(A325,[1]Directorio!$B$1:$Y$1001,15,FALSE),"")</f>
        <v/>
      </c>
      <c r="P325" s="12" t="str">
        <f>+IFERROR(VLOOKUP(A325,[1]Directorio!$B$1:$Y$1001,16,FALSE),"")</f>
        <v/>
      </c>
      <c r="Q325" s="12" t="str">
        <f>+IFERROR(VLOOKUP(A325,[1]Directorio!$B$1:$Y$1001,17,FALSE),"")</f>
        <v/>
      </c>
      <c r="R325" s="12" t="str">
        <f>+IFERROR(VLOOKUP(A325,[1]Directorio!$B$1:$Y$1001,18,FALSE),"")</f>
        <v/>
      </c>
      <c r="S325" s="12" t="str">
        <f>+IFERROR(VLOOKUP(A325,[1]Directorio!$B$1:$Y$1001,19,FALSE),"")</f>
        <v/>
      </c>
      <c r="T325" s="12" t="str">
        <f>+IFERROR(VLOOKUP(A325,[1]Directorio!$B$1:$Y$1001,20,FALSE),"")</f>
        <v/>
      </c>
      <c r="U325" s="15" t="str">
        <f>+IFERROR(VLOOKUP(A325,[1]Directorio!$B$1:$Y$1001,21,FALSE),"")</f>
        <v/>
      </c>
      <c r="V325" s="15" t="str">
        <f>+IFERROR(VLOOKUP(A325,[1]Directorio!$B$1:$Y$1001,22,FALSE),"")</f>
        <v/>
      </c>
      <c r="W325" s="16" t="str">
        <f>+IFERROR(VLOOKUP(A325,[1]Directorio!$B$1:$Y$1001,23,FALSE),"")</f>
        <v/>
      </c>
      <c r="X325" s="15" t="str">
        <f>+IFERROR(VLOOKUP(A325,[1]Directorio!$B$1:$Y$1001,24,FALSE),"")</f>
        <v/>
      </c>
      <c r="Y325" s="10"/>
      <c r="Z325" s="10"/>
      <c r="AA325" s="17"/>
      <c r="AB325" s="18"/>
      <c r="AC325" s="10"/>
      <c r="AD325" s="18"/>
      <c r="AE325" s="10"/>
      <c r="AF325" s="18"/>
      <c r="AG325" s="18"/>
      <c r="AH325" s="19"/>
    </row>
    <row r="326" spans="1:34" x14ac:dyDescent="0.25">
      <c r="A326" s="11"/>
      <c r="B326" s="12" t="str">
        <f>+IFERROR(VLOOKUP(A326,[1]Directorio!$B$1:$Y$1001,2,FALSE),"")</f>
        <v/>
      </c>
      <c r="C326" s="13" t="str">
        <f>+IFERROR(VLOOKUP(A326,[1]Directorio!$B$1:$Y$1001,3,FALSE),"")</f>
        <v/>
      </c>
      <c r="D326" s="12" t="str">
        <f>+IFERROR(VLOOKUP(A326,[1]Directorio!$B$1:$Y$1001,4,FALSE),"")</f>
        <v/>
      </c>
      <c r="E326" s="12" t="str">
        <f>+IFERROR(VLOOKUP(A326,[1]Directorio!$B$1:$Y$1001,5,FALSE),"")</f>
        <v/>
      </c>
      <c r="F326" s="12" t="str">
        <f>+IFERROR(VLOOKUP(A326,[1]Directorio!$B$1:$Y$1001,6,FALSE),"")</f>
        <v/>
      </c>
      <c r="G326" s="12" t="str">
        <f>+IFERROR(VLOOKUP(A326,[1]Directorio!$B$1:$Y$1001,7,FALSE),"")</f>
        <v/>
      </c>
      <c r="H326" s="12" t="str">
        <f>+IFERROR(VLOOKUP(A326,[1]Directorio!$B$1:$Y$1001,8,FALSE),"")</f>
        <v/>
      </c>
      <c r="I326" s="12" t="str">
        <f>+IFERROR(VLOOKUP(A326,[1]Directorio!$B$1:$Y$1001,9,FALSE),"")</f>
        <v/>
      </c>
      <c r="J326" s="12" t="str">
        <f>+IFERROR(VLOOKUP(A326,[1]Directorio!$B$1:$Y$1001,10,FALSE),"")</f>
        <v/>
      </c>
      <c r="K326" s="12" t="str">
        <f>+IFERROR(VLOOKUP(A326,[1]Directorio!$B$1:$Y$1001,11,FALSE),"")</f>
        <v/>
      </c>
      <c r="L326" s="14" t="str">
        <f>+IFERROR(VLOOKUP(A326,[1]Directorio!$B$1:$Y$1001,12,FALSE),"")</f>
        <v/>
      </c>
      <c r="M326" s="12" t="str">
        <f>+IFERROR(VLOOKUP(A326,[1]Directorio!$B$1:$Y$1001,13,FALSE),"")</f>
        <v/>
      </c>
      <c r="N326" s="12" t="str">
        <f>+IFERROR(VLOOKUP(A326,[1]Directorio!$B$1:$Y$1001,14,FALSE),"")</f>
        <v/>
      </c>
      <c r="O326" s="12" t="str">
        <f>+IFERROR(VLOOKUP(A326,[1]Directorio!$B$1:$Y$1001,15,FALSE),"")</f>
        <v/>
      </c>
      <c r="P326" s="12" t="str">
        <f>+IFERROR(VLOOKUP(A326,[1]Directorio!$B$1:$Y$1001,16,FALSE),"")</f>
        <v/>
      </c>
      <c r="Q326" s="12" t="str">
        <f>+IFERROR(VLOOKUP(A326,[1]Directorio!$B$1:$Y$1001,17,FALSE),"")</f>
        <v/>
      </c>
      <c r="R326" s="12" t="str">
        <f>+IFERROR(VLOOKUP(A326,[1]Directorio!$B$1:$Y$1001,18,FALSE),"")</f>
        <v/>
      </c>
      <c r="S326" s="12" t="str">
        <f>+IFERROR(VLOOKUP(A326,[1]Directorio!$B$1:$Y$1001,19,FALSE),"")</f>
        <v/>
      </c>
      <c r="T326" s="12" t="str">
        <f>+IFERROR(VLOOKUP(A326,[1]Directorio!$B$1:$Y$1001,20,FALSE),"")</f>
        <v/>
      </c>
      <c r="U326" s="15" t="str">
        <f>+IFERROR(VLOOKUP(A326,[1]Directorio!$B$1:$Y$1001,21,FALSE),"")</f>
        <v/>
      </c>
      <c r="V326" s="15" t="str">
        <f>+IFERROR(VLOOKUP(A326,[1]Directorio!$B$1:$Y$1001,22,FALSE),"")</f>
        <v/>
      </c>
      <c r="W326" s="16" t="str">
        <f>+IFERROR(VLOOKUP(A326,[1]Directorio!$B$1:$Y$1001,23,FALSE),"")</f>
        <v/>
      </c>
      <c r="X326" s="15" t="str">
        <f>+IFERROR(VLOOKUP(A326,[1]Directorio!$B$1:$Y$1001,24,FALSE),"")</f>
        <v/>
      </c>
      <c r="Y326" s="10"/>
      <c r="Z326" s="10"/>
      <c r="AA326" s="17"/>
      <c r="AB326" s="18"/>
      <c r="AC326" s="10"/>
      <c r="AD326" s="18"/>
      <c r="AE326" s="10"/>
      <c r="AF326" s="18"/>
      <c r="AG326" s="18"/>
      <c r="AH326" s="19"/>
    </row>
    <row r="327" spans="1:34" x14ac:dyDescent="0.25">
      <c r="A327" s="11"/>
      <c r="B327" s="12" t="str">
        <f>+IFERROR(VLOOKUP(A327,[1]Directorio!$B$1:$Y$1001,2,FALSE),"")</f>
        <v/>
      </c>
      <c r="C327" s="13" t="str">
        <f>+IFERROR(VLOOKUP(A327,[1]Directorio!$B$1:$Y$1001,3,FALSE),"")</f>
        <v/>
      </c>
      <c r="D327" s="12" t="str">
        <f>+IFERROR(VLOOKUP(A327,[1]Directorio!$B$1:$Y$1001,4,FALSE),"")</f>
        <v/>
      </c>
      <c r="E327" s="12" t="str">
        <f>+IFERROR(VLOOKUP(A327,[1]Directorio!$B$1:$Y$1001,5,FALSE),"")</f>
        <v/>
      </c>
      <c r="F327" s="12" t="str">
        <f>+IFERROR(VLOOKUP(A327,[1]Directorio!$B$1:$Y$1001,6,FALSE),"")</f>
        <v/>
      </c>
      <c r="G327" s="12" t="str">
        <f>+IFERROR(VLOOKUP(A327,[1]Directorio!$B$1:$Y$1001,7,FALSE),"")</f>
        <v/>
      </c>
      <c r="H327" s="12" t="str">
        <f>+IFERROR(VLOOKUP(A327,[1]Directorio!$B$1:$Y$1001,8,FALSE),"")</f>
        <v/>
      </c>
      <c r="I327" s="12" t="str">
        <f>+IFERROR(VLOOKUP(A327,[1]Directorio!$B$1:$Y$1001,9,FALSE),"")</f>
        <v/>
      </c>
      <c r="J327" s="12" t="str">
        <f>+IFERROR(VLOOKUP(A327,[1]Directorio!$B$1:$Y$1001,10,FALSE),"")</f>
        <v/>
      </c>
      <c r="K327" s="12" t="str">
        <f>+IFERROR(VLOOKUP(A327,[1]Directorio!$B$1:$Y$1001,11,FALSE),"")</f>
        <v/>
      </c>
      <c r="L327" s="14" t="str">
        <f>+IFERROR(VLOOKUP(A327,[1]Directorio!$B$1:$Y$1001,12,FALSE),"")</f>
        <v/>
      </c>
      <c r="M327" s="12" t="str">
        <f>+IFERROR(VLOOKUP(A327,[1]Directorio!$B$1:$Y$1001,13,FALSE),"")</f>
        <v/>
      </c>
      <c r="N327" s="12" t="str">
        <f>+IFERROR(VLOOKUP(A327,[1]Directorio!$B$1:$Y$1001,14,FALSE),"")</f>
        <v/>
      </c>
      <c r="O327" s="12" t="str">
        <f>+IFERROR(VLOOKUP(A327,[1]Directorio!$B$1:$Y$1001,15,FALSE),"")</f>
        <v/>
      </c>
      <c r="P327" s="12" t="str">
        <f>+IFERROR(VLOOKUP(A327,[1]Directorio!$B$1:$Y$1001,16,FALSE),"")</f>
        <v/>
      </c>
      <c r="Q327" s="12" t="str">
        <f>+IFERROR(VLOOKUP(A327,[1]Directorio!$B$1:$Y$1001,17,FALSE),"")</f>
        <v/>
      </c>
      <c r="R327" s="12" t="str">
        <f>+IFERROR(VLOOKUP(A327,[1]Directorio!$B$1:$Y$1001,18,FALSE),"")</f>
        <v/>
      </c>
      <c r="S327" s="12" t="str">
        <f>+IFERROR(VLOOKUP(A327,[1]Directorio!$B$1:$Y$1001,19,FALSE),"")</f>
        <v/>
      </c>
      <c r="T327" s="12" t="str">
        <f>+IFERROR(VLOOKUP(A327,[1]Directorio!$B$1:$Y$1001,20,FALSE),"")</f>
        <v/>
      </c>
      <c r="U327" s="15" t="str">
        <f>+IFERROR(VLOOKUP(A327,[1]Directorio!$B$1:$Y$1001,21,FALSE),"")</f>
        <v/>
      </c>
      <c r="V327" s="15" t="str">
        <f>+IFERROR(VLOOKUP(A327,[1]Directorio!$B$1:$Y$1001,22,FALSE),"")</f>
        <v/>
      </c>
      <c r="W327" s="16" t="str">
        <f>+IFERROR(VLOOKUP(A327,[1]Directorio!$B$1:$Y$1001,23,FALSE),"")</f>
        <v/>
      </c>
      <c r="X327" s="15" t="str">
        <f>+IFERROR(VLOOKUP(A327,[1]Directorio!$B$1:$Y$1001,24,FALSE),"")</f>
        <v/>
      </c>
      <c r="Y327" s="10"/>
      <c r="Z327" s="10"/>
      <c r="AA327" s="17"/>
      <c r="AB327" s="18"/>
      <c r="AC327" s="10"/>
      <c r="AD327" s="18"/>
      <c r="AE327" s="10"/>
      <c r="AF327" s="18"/>
      <c r="AG327" s="18"/>
      <c r="AH327" s="19"/>
    </row>
    <row r="328" spans="1:34" x14ac:dyDescent="0.25">
      <c r="A328" s="11"/>
      <c r="B328" s="12" t="str">
        <f>+IFERROR(VLOOKUP(A328,[1]Directorio!$B$1:$Y$1001,2,FALSE),"")</f>
        <v/>
      </c>
      <c r="C328" s="13" t="str">
        <f>+IFERROR(VLOOKUP(A328,[1]Directorio!$B$1:$Y$1001,3,FALSE),"")</f>
        <v/>
      </c>
      <c r="D328" s="12" t="str">
        <f>+IFERROR(VLOOKUP(A328,[1]Directorio!$B$1:$Y$1001,4,FALSE),"")</f>
        <v/>
      </c>
      <c r="E328" s="12" t="str">
        <f>+IFERROR(VLOOKUP(A328,[1]Directorio!$B$1:$Y$1001,5,FALSE),"")</f>
        <v/>
      </c>
      <c r="F328" s="12" t="str">
        <f>+IFERROR(VLOOKUP(A328,[1]Directorio!$B$1:$Y$1001,6,FALSE),"")</f>
        <v/>
      </c>
      <c r="G328" s="12" t="str">
        <f>+IFERROR(VLOOKUP(A328,[1]Directorio!$B$1:$Y$1001,7,FALSE),"")</f>
        <v/>
      </c>
      <c r="H328" s="12" t="str">
        <f>+IFERROR(VLOOKUP(A328,[1]Directorio!$B$1:$Y$1001,8,FALSE),"")</f>
        <v/>
      </c>
      <c r="I328" s="12" t="str">
        <f>+IFERROR(VLOOKUP(A328,[1]Directorio!$B$1:$Y$1001,9,FALSE),"")</f>
        <v/>
      </c>
      <c r="J328" s="12" t="str">
        <f>+IFERROR(VLOOKUP(A328,[1]Directorio!$B$1:$Y$1001,10,FALSE),"")</f>
        <v/>
      </c>
      <c r="K328" s="12" t="str">
        <f>+IFERROR(VLOOKUP(A328,[1]Directorio!$B$1:$Y$1001,11,FALSE),"")</f>
        <v/>
      </c>
      <c r="L328" s="14" t="str">
        <f>+IFERROR(VLOOKUP(A328,[1]Directorio!$B$1:$Y$1001,12,FALSE),"")</f>
        <v/>
      </c>
      <c r="M328" s="12" t="str">
        <f>+IFERROR(VLOOKUP(A328,[1]Directorio!$B$1:$Y$1001,13,FALSE),"")</f>
        <v/>
      </c>
      <c r="N328" s="12" t="str">
        <f>+IFERROR(VLOOKUP(A328,[1]Directorio!$B$1:$Y$1001,14,FALSE),"")</f>
        <v/>
      </c>
      <c r="O328" s="12" t="str">
        <f>+IFERROR(VLOOKUP(A328,[1]Directorio!$B$1:$Y$1001,15,FALSE),"")</f>
        <v/>
      </c>
      <c r="P328" s="12" t="str">
        <f>+IFERROR(VLOOKUP(A328,[1]Directorio!$B$1:$Y$1001,16,FALSE),"")</f>
        <v/>
      </c>
      <c r="Q328" s="12" t="str">
        <f>+IFERROR(VLOOKUP(A328,[1]Directorio!$B$1:$Y$1001,17,FALSE),"")</f>
        <v/>
      </c>
      <c r="R328" s="12" t="str">
        <f>+IFERROR(VLOOKUP(A328,[1]Directorio!$B$1:$Y$1001,18,FALSE),"")</f>
        <v/>
      </c>
      <c r="S328" s="12" t="str">
        <f>+IFERROR(VLOOKUP(A328,[1]Directorio!$B$1:$Y$1001,19,FALSE),"")</f>
        <v/>
      </c>
      <c r="T328" s="12" t="str">
        <f>+IFERROR(VLOOKUP(A328,[1]Directorio!$B$1:$Y$1001,20,FALSE),"")</f>
        <v/>
      </c>
      <c r="U328" s="15" t="str">
        <f>+IFERROR(VLOOKUP(A328,[1]Directorio!$B$1:$Y$1001,21,FALSE),"")</f>
        <v/>
      </c>
      <c r="V328" s="15" t="str">
        <f>+IFERROR(VLOOKUP(A328,[1]Directorio!$B$1:$Y$1001,22,FALSE),"")</f>
        <v/>
      </c>
      <c r="W328" s="16" t="str">
        <f>+IFERROR(VLOOKUP(A328,[1]Directorio!$B$1:$Y$1001,23,FALSE),"")</f>
        <v/>
      </c>
      <c r="X328" s="15" t="str">
        <f>+IFERROR(VLOOKUP(A328,[1]Directorio!$B$1:$Y$1001,24,FALSE),"")</f>
        <v/>
      </c>
      <c r="Y328" s="10"/>
      <c r="Z328" s="10"/>
      <c r="AA328" s="17"/>
      <c r="AB328" s="18"/>
      <c r="AC328" s="10"/>
      <c r="AD328" s="18"/>
      <c r="AE328" s="10"/>
      <c r="AF328" s="18"/>
      <c r="AG328" s="18"/>
      <c r="AH328" s="19"/>
    </row>
    <row r="329" spans="1:34" x14ac:dyDescent="0.25">
      <c r="A329" s="11"/>
      <c r="B329" s="12" t="str">
        <f>+IFERROR(VLOOKUP(A329,[1]Directorio!$B$1:$Y$1001,2,FALSE),"")</f>
        <v/>
      </c>
      <c r="C329" s="13" t="str">
        <f>+IFERROR(VLOOKUP(A329,[1]Directorio!$B$1:$Y$1001,3,FALSE),"")</f>
        <v/>
      </c>
      <c r="D329" s="12" t="str">
        <f>+IFERROR(VLOOKUP(A329,[1]Directorio!$B$1:$Y$1001,4,FALSE),"")</f>
        <v/>
      </c>
      <c r="E329" s="12" t="str">
        <f>+IFERROR(VLOOKUP(A329,[1]Directorio!$B$1:$Y$1001,5,FALSE),"")</f>
        <v/>
      </c>
      <c r="F329" s="12" t="str">
        <f>+IFERROR(VLOOKUP(A329,[1]Directorio!$B$1:$Y$1001,6,FALSE),"")</f>
        <v/>
      </c>
      <c r="G329" s="12" t="str">
        <f>+IFERROR(VLOOKUP(A329,[1]Directorio!$B$1:$Y$1001,7,FALSE),"")</f>
        <v/>
      </c>
      <c r="H329" s="12" t="str">
        <f>+IFERROR(VLOOKUP(A329,[1]Directorio!$B$1:$Y$1001,8,FALSE),"")</f>
        <v/>
      </c>
      <c r="I329" s="12" t="str">
        <f>+IFERROR(VLOOKUP(A329,[1]Directorio!$B$1:$Y$1001,9,FALSE),"")</f>
        <v/>
      </c>
      <c r="J329" s="12" t="str">
        <f>+IFERROR(VLOOKUP(A329,[1]Directorio!$B$1:$Y$1001,10,FALSE),"")</f>
        <v/>
      </c>
      <c r="K329" s="12" t="str">
        <f>+IFERROR(VLOOKUP(A329,[1]Directorio!$B$1:$Y$1001,11,FALSE),"")</f>
        <v/>
      </c>
      <c r="L329" s="14" t="str">
        <f>+IFERROR(VLOOKUP(A329,[1]Directorio!$B$1:$Y$1001,12,FALSE),"")</f>
        <v/>
      </c>
      <c r="M329" s="12" t="str">
        <f>+IFERROR(VLOOKUP(A329,[1]Directorio!$B$1:$Y$1001,13,FALSE),"")</f>
        <v/>
      </c>
      <c r="N329" s="12" t="str">
        <f>+IFERROR(VLOOKUP(A329,[1]Directorio!$B$1:$Y$1001,14,FALSE),"")</f>
        <v/>
      </c>
      <c r="O329" s="12" t="str">
        <f>+IFERROR(VLOOKUP(A329,[1]Directorio!$B$1:$Y$1001,15,FALSE),"")</f>
        <v/>
      </c>
      <c r="P329" s="12" t="str">
        <f>+IFERROR(VLOOKUP(A329,[1]Directorio!$B$1:$Y$1001,16,FALSE),"")</f>
        <v/>
      </c>
      <c r="Q329" s="12" t="str">
        <f>+IFERROR(VLOOKUP(A329,[1]Directorio!$B$1:$Y$1001,17,FALSE),"")</f>
        <v/>
      </c>
      <c r="R329" s="12" t="str">
        <f>+IFERROR(VLOOKUP(A329,[1]Directorio!$B$1:$Y$1001,18,FALSE),"")</f>
        <v/>
      </c>
      <c r="S329" s="12" t="str">
        <f>+IFERROR(VLOOKUP(A329,[1]Directorio!$B$1:$Y$1001,19,FALSE),"")</f>
        <v/>
      </c>
      <c r="T329" s="12" t="str">
        <f>+IFERROR(VLOOKUP(A329,[1]Directorio!$B$1:$Y$1001,20,FALSE),"")</f>
        <v/>
      </c>
      <c r="U329" s="15" t="str">
        <f>+IFERROR(VLOOKUP(A329,[1]Directorio!$B$1:$Y$1001,21,FALSE),"")</f>
        <v/>
      </c>
      <c r="V329" s="15" t="str">
        <f>+IFERROR(VLOOKUP(A329,[1]Directorio!$B$1:$Y$1001,22,FALSE),"")</f>
        <v/>
      </c>
      <c r="W329" s="16" t="str">
        <f>+IFERROR(VLOOKUP(A329,[1]Directorio!$B$1:$Y$1001,23,FALSE),"")</f>
        <v/>
      </c>
      <c r="X329" s="15" t="str">
        <f>+IFERROR(VLOOKUP(A329,[1]Directorio!$B$1:$Y$1001,24,FALSE),"")</f>
        <v/>
      </c>
      <c r="Y329" s="10"/>
      <c r="Z329" s="10"/>
      <c r="AA329" s="17"/>
      <c r="AB329" s="18"/>
      <c r="AC329" s="10"/>
      <c r="AD329" s="18"/>
      <c r="AE329" s="10"/>
      <c r="AF329" s="18"/>
      <c r="AG329" s="18"/>
      <c r="AH329" s="19"/>
    </row>
    <row r="330" spans="1:34" x14ac:dyDescent="0.25">
      <c r="A330" s="11"/>
      <c r="B330" s="12" t="str">
        <f>+IFERROR(VLOOKUP(A330,[1]Directorio!$B$1:$Y$1001,2,FALSE),"")</f>
        <v/>
      </c>
      <c r="C330" s="13" t="str">
        <f>+IFERROR(VLOOKUP(A330,[1]Directorio!$B$1:$Y$1001,3,FALSE),"")</f>
        <v/>
      </c>
      <c r="D330" s="12" t="str">
        <f>+IFERROR(VLOOKUP(A330,[1]Directorio!$B$1:$Y$1001,4,FALSE),"")</f>
        <v/>
      </c>
      <c r="E330" s="12" t="str">
        <f>+IFERROR(VLOOKUP(A330,[1]Directorio!$B$1:$Y$1001,5,FALSE),"")</f>
        <v/>
      </c>
      <c r="F330" s="12" t="str">
        <f>+IFERROR(VLOOKUP(A330,[1]Directorio!$B$1:$Y$1001,6,FALSE),"")</f>
        <v/>
      </c>
      <c r="G330" s="12" t="str">
        <f>+IFERROR(VLOOKUP(A330,[1]Directorio!$B$1:$Y$1001,7,FALSE),"")</f>
        <v/>
      </c>
      <c r="H330" s="12" t="str">
        <f>+IFERROR(VLOOKUP(A330,[1]Directorio!$B$1:$Y$1001,8,FALSE),"")</f>
        <v/>
      </c>
      <c r="I330" s="12" t="str">
        <f>+IFERROR(VLOOKUP(A330,[1]Directorio!$B$1:$Y$1001,9,FALSE),"")</f>
        <v/>
      </c>
      <c r="J330" s="12" t="str">
        <f>+IFERROR(VLOOKUP(A330,[1]Directorio!$B$1:$Y$1001,10,FALSE),"")</f>
        <v/>
      </c>
      <c r="K330" s="12" t="str">
        <f>+IFERROR(VLOOKUP(A330,[1]Directorio!$B$1:$Y$1001,11,FALSE),"")</f>
        <v/>
      </c>
      <c r="L330" s="14" t="str">
        <f>+IFERROR(VLOOKUP(A330,[1]Directorio!$B$1:$Y$1001,12,FALSE),"")</f>
        <v/>
      </c>
      <c r="M330" s="12" t="str">
        <f>+IFERROR(VLOOKUP(A330,[1]Directorio!$B$1:$Y$1001,13,FALSE),"")</f>
        <v/>
      </c>
      <c r="N330" s="12" t="str">
        <f>+IFERROR(VLOOKUP(A330,[1]Directorio!$B$1:$Y$1001,14,FALSE),"")</f>
        <v/>
      </c>
      <c r="O330" s="12" t="str">
        <f>+IFERROR(VLOOKUP(A330,[1]Directorio!$B$1:$Y$1001,15,FALSE),"")</f>
        <v/>
      </c>
      <c r="P330" s="12" t="str">
        <f>+IFERROR(VLOOKUP(A330,[1]Directorio!$B$1:$Y$1001,16,FALSE),"")</f>
        <v/>
      </c>
      <c r="Q330" s="12" t="str">
        <f>+IFERROR(VLOOKUP(A330,[1]Directorio!$B$1:$Y$1001,17,FALSE),"")</f>
        <v/>
      </c>
      <c r="R330" s="12" t="str">
        <f>+IFERROR(VLOOKUP(A330,[1]Directorio!$B$1:$Y$1001,18,FALSE),"")</f>
        <v/>
      </c>
      <c r="S330" s="12" t="str">
        <f>+IFERROR(VLOOKUP(A330,[1]Directorio!$B$1:$Y$1001,19,FALSE),"")</f>
        <v/>
      </c>
      <c r="T330" s="12" t="str">
        <f>+IFERROR(VLOOKUP(A330,[1]Directorio!$B$1:$Y$1001,20,FALSE),"")</f>
        <v/>
      </c>
      <c r="U330" s="15" t="str">
        <f>+IFERROR(VLOOKUP(A330,[1]Directorio!$B$1:$Y$1001,21,FALSE),"")</f>
        <v/>
      </c>
      <c r="V330" s="15" t="str">
        <f>+IFERROR(VLOOKUP(A330,[1]Directorio!$B$1:$Y$1001,22,FALSE),"")</f>
        <v/>
      </c>
      <c r="W330" s="16" t="str">
        <f>+IFERROR(VLOOKUP(A330,[1]Directorio!$B$1:$Y$1001,23,FALSE),"")</f>
        <v/>
      </c>
      <c r="X330" s="15" t="str">
        <f>+IFERROR(VLOOKUP(A330,[1]Directorio!$B$1:$Y$1001,24,FALSE),"")</f>
        <v/>
      </c>
      <c r="Y330" s="10"/>
      <c r="Z330" s="10"/>
      <c r="AA330" s="17"/>
      <c r="AB330" s="18"/>
      <c r="AC330" s="10"/>
      <c r="AD330" s="18"/>
      <c r="AE330" s="10"/>
      <c r="AF330" s="18"/>
      <c r="AG330" s="18"/>
      <c r="AH330" s="19"/>
    </row>
    <row r="331" spans="1:34" x14ac:dyDescent="0.25">
      <c r="A331" s="11"/>
      <c r="B331" s="12" t="str">
        <f>+IFERROR(VLOOKUP(A331,[1]Directorio!$B$1:$Y$1001,2,FALSE),"")</f>
        <v/>
      </c>
      <c r="C331" s="13" t="str">
        <f>+IFERROR(VLOOKUP(A331,[1]Directorio!$B$1:$Y$1001,3,FALSE),"")</f>
        <v/>
      </c>
      <c r="D331" s="12" t="str">
        <f>+IFERROR(VLOOKUP(A331,[1]Directorio!$B$1:$Y$1001,4,FALSE),"")</f>
        <v/>
      </c>
      <c r="E331" s="12" t="str">
        <f>+IFERROR(VLOOKUP(A331,[1]Directorio!$B$1:$Y$1001,5,FALSE),"")</f>
        <v/>
      </c>
      <c r="F331" s="12" t="str">
        <f>+IFERROR(VLOOKUP(A331,[1]Directorio!$B$1:$Y$1001,6,FALSE),"")</f>
        <v/>
      </c>
      <c r="G331" s="12" t="str">
        <f>+IFERROR(VLOOKUP(A331,[1]Directorio!$B$1:$Y$1001,7,FALSE),"")</f>
        <v/>
      </c>
      <c r="H331" s="12" t="str">
        <f>+IFERROR(VLOOKUP(A331,[1]Directorio!$B$1:$Y$1001,8,FALSE),"")</f>
        <v/>
      </c>
      <c r="I331" s="12" t="str">
        <f>+IFERROR(VLOOKUP(A331,[1]Directorio!$B$1:$Y$1001,9,FALSE),"")</f>
        <v/>
      </c>
      <c r="J331" s="12" t="str">
        <f>+IFERROR(VLOOKUP(A331,[1]Directorio!$B$1:$Y$1001,10,FALSE),"")</f>
        <v/>
      </c>
      <c r="K331" s="12" t="str">
        <f>+IFERROR(VLOOKUP(A331,[1]Directorio!$B$1:$Y$1001,11,FALSE),"")</f>
        <v/>
      </c>
      <c r="L331" s="14" t="str">
        <f>+IFERROR(VLOOKUP(A331,[1]Directorio!$B$1:$Y$1001,12,FALSE),"")</f>
        <v/>
      </c>
      <c r="M331" s="12" t="str">
        <f>+IFERROR(VLOOKUP(A331,[1]Directorio!$B$1:$Y$1001,13,FALSE),"")</f>
        <v/>
      </c>
      <c r="N331" s="12" t="str">
        <f>+IFERROR(VLOOKUP(A331,[1]Directorio!$B$1:$Y$1001,14,FALSE),"")</f>
        <v/>
      </c>
      <c r="O331" s="12" t="str">
        <f>+IFERROR(VLOOKUP(A331,[1]Directorio!$B$1:$Y$1001,15,FALSE),"")</f>
        <v/>
      </c>
      <c r="P331" s="12" t="str">
        <f>+IFERROR(VLOOKUP(A331,[1]Directorio!$B$1:$Y$1001,16,FALSE),"")</f>
        <v/>
      </c>
      <c r="Q331" s="12" t="str">
        <f>+IFERROR(VLOOKUP(A331,[1]Directorio!$B$1:$Y$1001,17,FALSE),"")</f>
        <v/>
      </c>
      <c r="R331" s="12" t="str">
        <f>+IFERROR(VLOOKUP(A331,[1]Directorio!$B$1:$Y$1001,18,FALSE),"")</f>
        <v/>
      </c>
      <c r="S331" s="12" t="str">
        <f>+IFERROR(VLOOKUP(A331,[1]Directorio!$B$1:$Y$1001,19,FALSE),"")</f>
        <v/>
      </c>
      <c r="T331" s="12" t="str">
        <f>+IFERROR(VLOOKUP(A331,[1]Directorio!$B$1:$Y$1001,20,FALSE),"")</f>
        <v/>
      </c>
      <c r="U331" s="15" t="str">
        <f>+IFERROR(VLOOKUP(A331,[1]Directorio!$B$1:$Y$1001,21,FALSE),"")</f>
        <v/>
      </c>
      <c r="V331" s="15" t="str">
        <f>+IFERROR(VLOOKUP(A331,[1]Directorio!$B$1:$Y$1001,22,FALSE),"")</f>
        <v/>
      </c>
      <c r="W331" s="16" t="str">
        <f>+IFERROR(VLOOKUP(A331,[1]Directorio!$B$1:$Y$1001,23,FALSE),"")</f>
        <v/>
      </c>
      <c r="X331" s="15" t="str">
        <f>+IFERROR(VLOOKUP(A331,[1]Directorio!$B$1:$Y$1001,24,FALSE),"")</f>
        <v/>
      </c>
      <c r="Y331" s="10"/>
      <c r="Z331" s="10"/>
      <c r="AA331" s="17"/>
      <c r="AB331" s="18"/>
      <c r="AC331" s="10"/>
      <c r="AD331" s="18"/>
      <c r="AE331" s="10"/>
      <c r="AF331" s="18"/>
      <c r="AG331" s="18"/>
      <c r="AH331" s="19"/>
    </row>
    <row r="332" spans="1:34" x14ac:dyDescent="0.25">
      <c r="A332" s="11"/>
      <c r="B332" s="12" t="str">
        <f>+IFERROR(VLOOKUP(A332,[1]Directorio!$B$1:$Y$1001,2,FALSE),"")</f>
        <v/>
      </c>
      <c r="C332" s="13" t="str">
        <f>+IFERROR(VLOOKUP(A332,[1]Directorio!$B$1:$Y$1001,3,FALSE),"")</f>
        <v/>
      </c>
      <c r="D332" s="12" t="str">
        <f>+IFERROR(VLOOKUP(A332,[1]Directorio!$B$1:$Y$1001,4,FALSE),"")</f>
        <v/>
      </c>
      <c r="E332" s="12" t="str">
        <f>+IFERROR(VLOOKUP(A332,[1]Directorio!$B$1:$Y$1001,5,FALSE),"")</f>
        <v/>
      </c>
      <c r="F332" s="12" t="str">
        <f>+IFERROR(VLOOKUP(A332,[1]Directorio!$B$1:$Y$1001,6,FALSE),"")</f>
        <v/>
      </c>
      <c r="G332" s="12" t="str">
        <f>+IFERROR(VLOOKUP(A332,[1]Directorio!$B$1:$Y$1001,7,FALSE),"")</f>
        <v/>
      </c>
      <c r="H332" s="12" t="str">
        <f>+IFERROR(VLOOKUP(A332,[1]Directorio!$B$1:$Y$1001,8,FALSE),"")</f>
        <v/>
      </c>
      <c r="I332" s="12" t="str">
        <f>+IFERROR(VLOOKUP(A332,[1]Directorio!$B$1:$Y$1001,9,FALSE),"")</f>
        <v/>
      </c>
      <c r="J332" s="12" t="str">
        <f>+IFERROR(VLOOKUP(A332,[1]Directorio!$B$1:$Y$1001,10,FALSE),"")</f>
        <v/>
      </c>
      <c r="K332" s="12" t="str">
        <f>+IFERROR(VLOOKUP(A332,[1]Directorio!$B$1:$Y$1001,11,FALSE),"")</f>
        <v/>
      </c>
      <c r="L332" s="14" t="str">
        <f>+IFERROR(VLOOKUP(A332,[1]Directorio!$B$1:$Y$1001,12,FALSE),"")</f>
        <v/>
      </c>
      <c r="M332" s="12" t="str">
        <f>+IFERROR(VLOOKUP(A332,[1]Directorio!$B$1:$Y$1001,13,FALSE),"")</f>
        <v/>
      </c>
      <c r="N332" s="12" t="str">
        <f>+IFERROR(VLOOKUP(A332,[1]Directorio!$B$1:$Y$1001,14,FALSE),"")</f>
        <v/>
      </c>
      <c r="O332" s="12" t="str">
        <f>+IFERROR(VLOOKUP(A332,[1]Directorio!$B$1:$Y$1001,15,FALSE),"")</f>
        <v/>
      </c>
      <c r="P332" s="12" t="str">
        <f>+IFERROR(VLOOKUP(A332,[1]Directorio!$B$1:$Y$1001,16,FALSE),"")</f>
        <v/>
      </c>
      <c r="Q332" s="12" t="str">
        <f>+IFERROR(VLOOKUP(A332,[1]Directorio!$B$1:$Y$1001,17,FALSE),"")</f>
        <v/>
      </c>
      <c r="R332" s="12" t="str">
        <f>+IFERROR(VLOOKUP(A332,[1]Directorio!$B$1:$Y$1001,18,FALSE),"")</f>
        <v/>
      </c>
      <c r="S332" s="12" t="str">
        <f>+IFERROR(VLOOKUP(A332,[1]Directorio!$B$1:$Y$1001,19,FALSE),"")</f>
        <v/>
      </c>
      <c r="T332" s="12" t="str">
        <f>+IFERROR(VLOOKUP(A332,[1]Directorio!$B$1:$Y$1001,20,FALSE),"")</f>
        <v/>
      </c>
      <c r="U332" s="15" t="str">
        <f>+IFERROR(VLOOKUP(A332,[1]Directorio!$B$1:$Y$1001,21,FALSE),"")</f>
        <v/>
      </c>
      <c r="V332" s="15" t="str">
        <f>+IFERROR(VLOOKUP(A332,[1]Directorio!$B$1:$Y$1001,22,FALSE),"")</f>
        <v/>
      </c>
      <c r="W332" s="16" t="str">
        <f>+IFERROR(VLOOKUP(A332,[1]Directorio!$B$1:$Y$1001,23,FALSE),"")</f>
        <v/>
      </c>
      <c r="X332" s="15" t="str">
        <f>+IFERROR(VLOOKUP(A332,[1]Directorio!$B$1:$Y$1001,24,FALSE),"")</f>
        <v/>
      </c>
      <c r="Y332" s="10"/>
      <c r="Z332" s="10"/>
      <c r="AA332" s="17"/>
      <c r="AB332" s="18"/>
      <c r="AC332" s="10"/>
      <c r="AD332" s="18"/>
      <c r="AE332" s="10"/>
      <c r="AF332" s="18"/>
      <c r="AG332" s="18"/>
      <c r="AH332" s="19"/>
    </row>
    <row r="333" spans="1:34" x14ac:dyDescent="0.25">
      <c r="A333" s="11"/>
      <c r="B333" s="12" t="str">
        <f>+IFERROR(VLOOKUP(A333,[1]Directorio!$B$1:$Y$1001,2,FALSE),"")</f>
        <v/>
      </c>
      <c r="C333" s="13" t="str">
        <f>+IFERROR(VLOOKUP(A333,[1]Directorio!$B$1:$Y$1001,3,FALSE),"")</f>
        <v/>
      </c>
      <c r="D333" s="12" t="str">
        <f>+IFERROR(VLOOKUP(A333,[1]Directorio!$B$1:$Y$1001,4,FALSE),"")</f>
        <v/>
      </c>
      <c r="E333" s="12" t="str">
        <f>+IFERROR(VLOOKUP(A333,[1]Directorio!$B$1:$Y$1001,5,FALSE),"")</f>
        <v/>
      </c>
      <c r="F333" s="12" t="str">
        <f>+IFERROR(VLOOKUP(A333,[1]Directorio!$B$1:$Y$1001,6,FALSE),"")</f>
        <v/>
      </c>
      <c r="G333" s="12" t="str">
        <f>+IFERROR(VLOOKUP(A333,[1]Directorio!$B$1:$Y$1001,7,FALSE),"")</f>
        <v/>
      </c>
      <c r="H333" s="12" t="str">
        <f>+IFERROR(VLOOKUP(A333,[1]Directorio!$B$1:$Y$1001,8,FALSE),"")</f>
        <v/>
      </c>
      <c r="I333" s="12" t="str">
        <f>+IFERROR(VLOOKUP(A333,[1]Directorio!$B$1:$Y$1001,9,FALSE),"")</f>
        <v/>
      </c>
      <c r="J333" s="12" t="str">
        <f>+IFERROR(VLOOKUP(A333,[1]Directorio!$B$1:$Y$1001,10,FALSE),"")</f>
        <v/>
      </c>
      <c r="K333" s="12" t="str">
        <f>+IFERROR(VLOOKUP(A333,[1]Directorio!$B$1:$Y$1001,11,FALSE),"")</f>
        <v/>
      </c>
      <c r="L333" s="14" t="str">
        <f>+IFERROR(VLOOKUP(A333,[1]Directorio!$B$1:$Y$1001,12,FALSE),"")</f>
        <v/>
      </c>
      <c r="M333" s="12" t="str">
        <f>+IFERROR(VLOOKUP(A333,[1]Directorio!$B$1:$Y$1001,13,FALSE),"")</f>
        <v/>
      </c>
      <c r="N333" s="12" t="str">
        <f>+IFERROR(VLOOKUP(A333,[1]Directorio!$B$1:$Y$1001,14,FALSE),"")</f>
        <v/>
      </c>
      <c r="O333" s="12" t="str">
        <f>+IFERROR(VLOOKUP(A333,[1]Directorio!$B$1:$Y$1001,15,FALSE),"")</f>
        <v/>
      </c>
      <c r="P333" s="12" t="str">
        <f>+IFERROR(VLOOKUP(A333,[1]Directorio!$B$1:$Y$1001,16,FALSE),"")</f>
        <v/>
      </c>
      <c r="Q333" s="12" t="str">
        <f>+IFERROR(VLOOKUP(A333,[1]Directorio!$B$1:$Y$1001,17,FALSE),"")</f>
        <v/>
      </c>
      <c r="R333" s="12" t="str">
        <f>+IFERROR(VLOOKUP(A333,[1]Directorio!$B$1:$Y$1001,18,FALSE),"")</f>
        <v/>
      </c>
      <c r="S333" s="12" t="str">
        <f>+IFERROR(VLOOKUP(A333,[1]Directorio!$B$1:$Y$1001,19,FALSE),"")</f>
        <v/>
      </c>
      <c r="T333" s="12" t="str">
        <f>+IFERROR(VLOOKUP(A333,[1]Directorio!$B$1:$Y$1001,20,FALSE),"")</f>
        <v/>
      </c>
      <c r="U333" s="15" t="str">
        <f>+IFERROR(VLOOKUP(A333,[1]Directorio!$B$1:$Y$1001,21,FALSE),"")</f>
        <v/>
      </c>
      <c r="V333" s="15" t="str">
        <f>+IFERROR(VLOOKUP(A333,[1]Directorio!$B$1:$Y$1001,22,FALSE),"")</f>
        <v/>
      </c>
      <c r="W333" s="16" t="str">
        <f>+IFERROR(VLOOKUP(A333,[1]Directorio!$B$1:$Y$1001,23,FALSE),"")</f>
        <v/>
      </c>
      <c r="X333" s="15" t="str">
        <f>+IFERROR(VLOOKUP(A333,[1]Directorio!$B$1:$Y$1001,24,FALSE),"")</f>
        <v/>
      </c>
      <c r="Y333" s="10"/>
      <c r="Z333" s="10"/>
      <c r="AA333" s="17"/>
      <c r="AB333" s="18"/>
      <c r="AC333" s="10"/>
      <c r="AD333" s="18"/>
      <c r="AE333" s="10"/>
      <c r="AF333" s="18"/>
      <c r="AG333" s="18"/>
      <c r="AH333" s="19"/>
    </row>
    <row r="334" spans="1:34" x14ac:dyDescent="0.25">
      <c r="A334" s="11"/>
      <c r="B334" s="12" t="str">
        <f>+IFERROR(VLOOKUP(A334,[1]Directorio!$B$1:$Y$1001,2,FALSE),"")</f>
        <v/>
      </c>
      <c r="C334" s="13" t="str">
        <f>+IFERROR(VLOOKUP(A334,[1]Directorio!$B$1:$Y$1001,3,FALSE),"")</f>
        <v/>
      </c>
      <c r="D334" s="12" t="str">
        <f>+IFERROR(VLOOKUP(A334,[1]Directorio!$B$1:$Y$1001,4,FALSE),"")</f>
        <v/>
      </c>
      <c r="E334" s="12" t="str">
        <f>+IFERROR(VLOOKUP(A334,[1]Directorio!$B$1:$Y$1001,5,FALSE),"")</f>
        <v/>
      </c>
      <c r="F334" s="12" t="str">
        <f>+IFERROR(VLOOKUP(A334,[1]Directorio!$B$1:$Y$1001,6,FALSE),"")</f>
        <v/>
      </c>
      <c r="G334" s="12" t="str">
        <f>+IFERROR(VLOOKUP(A334,[1]Directorio!$B$1:$Y$1001,7,FALSE),"")</f>
        <v/>
      </c>
      <c r="H334" s="12" t="str">
        <f>+IFERROR(VLOOKUP(A334,[1]Directorio!$B$1:$Y$1001,8,FALSE),"")</f>
        <v/>
      </c>
      <c r="I334" s="12" t="str">
        <f>+IFERROR(VLOOKUP(A334,[1]Directorio!$B$1:$Y$1001,9,FALSE),"")</f>
        <v/>
      </c>
      <c r="J334" s="12" t="str">
        <f>+IFERROR(VLOOKUP(A334,[1]Directorio!$B$1:$Y$1001,10,FALSE),"")</f>
        <v/>
      </c>
      <c r="K334" s="12" t="str">
        <f>+IFERROR(VLOOKUP(A334,[1]Directorio!$B$1:$Y$1001,11,FALSE),"")</f>
        <v/>
      </c>
      <c r="L334" s="14" t="str">
        <f>+IFERROR(VLOOKUP(A334,[1]Directorio!$B$1:$Y$1001,12,FALSE),"")</f>
        <v/>
      </c>
      <c r="M334" s="12" t="str">
        <f>+IFERROR(VLOOKUP(A334,[1]Directorio!$B$1:$Y$1001,13,FALSE),"")</f>
        <v/>
      </c>
      <c r="N334" s="12" t="str">
        <f>+IFERROR(VLOOKUP(A334,[1]Directorio!$B$1:$Y$1001,14,FALSE),"")</f>
        <v/>
      </c>
      <c r="O334" s="12" t="str">
        <f>+IFERROR(VLOOKUP(A334,[1]Directorio!$B$1:$Y$1001,15,FALSE),"")</f>
        <v/>
      </c>
      <c r="P334" s="12" t="str">
        <f>+IFERROR(VLOOKUP(A334,[1]Directorio!$B$1:$Y$1001,16,FALSE),"")</f>
        <v/>
      </c>
      <c r="Q334" s="12" t="str">
        <f>+IFERROR(VLOOKUP(A334,[1]Directorio!$B$1:$Y$1001,17,FALSE),"")</f>
        <v/>
      </c>
      <c r="R334" s="12" t="str">
        <f>+IFERROR(VLOOKUP(A334,[1]Directorio!$B$1:$Y$1001,18,FALSE),"")</f>
        <v/>
      </c>
      <c r="S334" s="12" t="str">
        <f>+IFERROR(VLOOKUP(A334,[1]Directorio!$B$1:$Y$1001,19,FALSE),"")</f>
        <v/>
      </c>
      <c r="T334" s="12" t="str">
        <f>+IFERROR(VLOOKUP(A334,[1]Directorio!$B$1:$Y$1001,20,FALSE),"")</f>
        <v/>
      </c>
      <c r="U334" s="15" t="str">
        <f>+IFERROR(VLOOKUP(A334,[1]Directorio!$B$1:$Y$1001,21,FALSE),"")</f>
        <v/>
      </c>
      <c r="V334" s="15" t="str">
        <f>+IFERROR(VLOOKUP(A334,[1]Directorio!$B$1:$Y$1001,22,FALSE),"")</f>
        <v/>
      </c>
      <c r="W334" s="16" t="str">
        <f>+IFERROR(VLOOKUP(A334,[1]Directorio!$B$1:$Y$1001,23,FALSE),"")</f>
        <v/>
      </c>
      <c r="X334" s="15" t="str">
        <f>+IFERROR(VLOOKUP(A334,[1]Directorio!$B$1:$Y$1001,24,FALSE),"")</f>
        <v/>
      </c>
      <c r="Y334" s="10"/>
      <c r="Z334" s="10"/>
      <c r="AA334" s="17"/>
      <c r="AB334" s="18"/>
      <c r="AC334" s="10"/>
      <c r="AD334" s="18"/>
      <c r="AE334" s="10"/>
      <c r="AF334" s="18"/>
      <c r="AG334" s="18"/>
      <c r="AH334" s="19"/>
    </row>
    <row r="335" spans="1:34" x14ac:dyDescent="0.25">
      <c r="A335" s="11"/>
      <c r="B335" s="12" t="str">
        <f>+IFERROR(VLOOKUP(A335,[1]Directorio!$B$1:$Y$1001,2,FALSE),"")</f>
        <v/>
      </c>
      <c r="C335" s="13" t="str">
        <f>+IFERROR(VLOOKUP(A335,[1]Directorio!$B$1:$Y$1001,3,FALSE),"")</f>
        <v/>
      </c>
      <c r="D335" s="12" t="str">
        <f>+IFERROR(VLOOKUP(A335,[1]Directorio!$B$1:$Y$1001,4,FALSE),"")</f>
        <v/>
      </c>
      <c r="E335" s="12" t="str">
        <f>+IFERROR(VLOOKUP(A335,[1]Directorio!$B$1:$Y$1001,5,FALSE),"")</f>
        <v/>
      </c>
      <c r="F335" s="12" t="str">
        <f>+IFERROR(VLOOKUP(A335,[1]Directorio!$B$1:$Y$1001,6,FALSE),"")</f>
        <v/>
      </c>
      <c r="G335" s="12" t="str">
        <f>+IFERROR(VLOOKUP(A335,[1]Directorio!$B$1:$Y$1001,7,FALSE),"")</f>
        <v/>
      </c>
      <c r="H335" s="12" t="str">
        <f>+IFERROR(VLOOKUP(A335,[1]Directorio!$B$1:$Y$1001,8,FALSE),"")</f>
        <v/>
      </c>
      <c r="I335" s="12" t="str">
        <f>+IFERROR(VLOOKUP(A335,[1]Directorio!$B$1:$Y$1001,9,FALSE),"")</f>
        <v/>
      </c>
      <c r="J335" s="12" t="str">
        <f>+IFERROR(VLOOKUP(A335,[1]Directorio!$B$1:$Y$1001,10,FALSE),"")</f>
        <v/>
      </c>
      <c r="K335" s="12" t="str">
        <f>+IFERROR(VLOOKUP(A335,[1]Directorio!$B$1:$Y$1001,11,FALSE),"")</f>
        <v/>
      </c>
      <c r="L335" s="14" t="str">
        <f>+IFERROR(VLOOKUP(A335,[1]Directorio!$B$1:$Y$1001,12,FALSE),"")</f>
        <v/>
      </c>
      <c r="M335" s="12" t="str">
        <f>+IFERROR(VLOOKUP(A335,[1]Directorio!$B$1:$Y$1001,13,FALSE),"")</f>
        <v/>
      </c>
      <c r="N335" s="12" t="str">
        <f>+IFERROR(VLOOKUP(A335,[1]Directorio!$B$1:$Y$1001,14,FALSE),"")</f>
        <v/>
      </c>
      <c r="O335" s="12" t="str">
        <f>+IFERROR(VLOOKUP(A335,[1]Directorio!$B$1:$Y$1001,15,FALSE),"")</f>
        <v/>
      </c>
      <c r="P335" s="12" t="str">
        <f>+IFERROR(VLOOKUP(A335,[1]Directorio!$B$1:$Y$1001,16,FALSE),"")</f>
        <v/>
      </c>
      <c r="Q335" s="12" t="str">
        <f>+IFERROR(VLOOKUP(A335,[1]Directorio!$B$1:$Y$1001,17,FALSE),"")</f>
        <v/>
      </c>
      <c r="R335" s="12" t="str">
        <f>+IFERROR(VLOOKUP(A335,[1]Directorio!$B$1:$Y$1001,18,FALSE),"")</f>
        <v/>
      </c>
      <c r="S335" s="12" t="str">
        <f>+IFERROR(VLOOKUP(A335,[1]Directorio!$B$1:$Y$1001,19,FALSE),"")</f>
        <v/>
      </c>
      <c r="T335" s="12" t="str">
        <f>+IFERROR(VLOOKUP(A335,[1]Directorio!$B$1:$Y$1001,20,FALSE),"")</f>
        <v/>
      </c>
      <c r="U335" s="15" t="str">
        <f>+IFERROR(VLOOKUP(A335,[1]Directorio!$B$1:$Y$1001,21,FALSE),"")</f>
        <v/>
      </c>
      <c r="V335" s="15" t="str">
        <f>+IFERROR(VLOOKUP(A335,[1]Directorio!$B$1:$Y$1001,22,FALSE),"")</f>
        <v/>
      </c>
      <c r="W335" s="16" t="str">
        <f>+IFERROR(VLOOKUP(A335,[1]Directorio!$B$1:$Y$1001,23,FALSE),"")</f>
        <v/>
      </c>
      <c r="X335" s="15" t="str">
        <f>+IFERROR(VLOOKUP(A335,[1]Directorio!$B$1:$Y$1001,24,FALSE),"")</f>
        <v/>
      </c>
      <c r="Y335" s="10"/>
      <c r="Z335" s="10"/>
      <c r="AA335" s="17"/>
      <c r="AB335" s="18"/>
      <c r="AC335" s="10"/>
      <c r="AD335" s="18"/>
      <c r="AE335" s="10"/>
      <c r="AF335" s="18"/>
      <c r="AG335" s="18"/>
      <c r="AH335" s="19"/>
    </row>
    <row r="336" spans="1:34" x14ac:dyDescent="0.25">
      <c r="A336" s="11"/>
      <c r="B336" s="12" t="str">
        <f>+IFERROR(VLOOKUP(A336,[1]Directorio!$B$1:$Y$1001,2,FALSE),"")</f>
        <v/>
      </c>
      <c r="C336" s="13" t="str">
        <f>+IFERROR(VLOOKUP(A336,[1]Directorio!$B$1:$Y$1001,3,FALSE),"")</f>
        <v/>
      </c>
      <c r="D336" s="12" t="str">
        <f>+IFERROR(VLOOKUP(A336,[1]Directorio!$B$1:$Y$1001,4,FALSE),"")</f>
        <v/>
      </c>
      <c r="E336" s="12" t="str">
        <f>+IFERROR(VLOOKUP(A336,[1]Directorio!$B$1:$Y$1001,5,FALSE),"")</f>
        <v/>
      </c>
      <c r="F336" s="12" t="str">
        <f>+IFERROR(VLOOKUP(A336,[1]Directorio!$B$1:$Y$1001,6,FALSE),"")</f>
        <v/>
      </c>
      <c r="G336" s="12" t="str">
        <f>+IFERROR(VLOOKUP(A336,[1]Directorio!$B$1:$Y$1001,7,FALSE),"")</f>
        <v/>
      </c>
      <c r="H336" s="12" t="str">
        <f>+IFERROR(VLOOKUP(A336,[1]Directorio!$B$1:$Y$1001,8,FALSE),"")</f>
        <v/>
      </c>
      <c r="I336" s="12" t="str">
        <f>+IFERROR(VLOOKUP(A336,[1]Directorio!$B$1:$Y$1001,9,FALSE),"")</f>
        <v/>
      </c>
      <c r="J336" s="12" t="str">
        <f>+IFERROR(VLOOKUP(A336,[1]Directorio!$B$1:$Y$1001,10,FALSE),"")</f>
        <v/>
      </c>
      <c r="K336" s="12" t="str">
        <f>+IFERROR(VLOOKUP(A336,[1]Directorio!$B$1:$Y$1001,11,FALSE),"")</f>
        <v/>
      </c>
      <c r="L336" s="14" t="str">
        <f>+IFERROR(VLOOKUP(A336,[1]Directorio!$B$1:$Y$1001,12,FALSE),"")</f>
        <v/>
      </c>
      <c r="M336" s="12" t="str">
        <f>+IFERROR(VLOOKUP(A336,[1]Directorio!$B$1:$Y$1001,13,FALSE),"")</f>
        <v/>
      </c>
      <c r="N336" s="12" t="str">
        <f>+IFERROR(VLOOKUP(A336,[1]Directorio!$B$1:$Y$1001,14,FALSE),"")</f>
        <v/>
      </c>
      <c r="O336" s="12" t="str">
        <f>+IFERROR(VLOOKUP(A336,[1]Directorio!$B$1:$Y$1001,15,FALSE),"")</f>
        <v/>
      </c>
      <c r="P336" s="12" t="str">
        <f>+IFERROR(VLOOKUP(A336,[1]Directorio!$B$1:$Y$1001,16,FALSE),"")</f>
        <v/>
      </c>
      <c r="Q336" s="12" t="str">
        <f>+IFERROR(VLOOKUP(A336,[1]Directorio!$B$1:$Y$1001,17,FALSE),"")</f>
        <v/>
      </c>
      <c r="R336" s="12" t="str">
        <f>+IFERROR(VLOOKUP(A336,[1]Directorio!$B$1:$Y$1001,18,FALSE),"")</f>
        <v/>
      </c>
      <c r="S336" s="12" t="str">
        <f>+IFERROR(VLOOKUP(A336,[1]Directorio!$B$1:$Y$1001,19,FALSE),"")</f>
        <v/>
      </c>
      <c r="T336" s="12" t="str">
        <f>+IFERROR(VLOOKUP(A336,[1]Directorio!$B$1:$Y$1001,20,FALSE),"")</f>
        <v/>
      </c>
      <c r="U336" s="15" t="str">
        <f>+IFERROR(VLOOKUP(A336,[1]Directorio!$B$1:$Y$1001,21,FALSE),"")</f>
        <v/>
      </c>
      <c r="V336" s="15" t="str">
        <f>+IFERROR(VLOOKUP(A336,[1]Directorio!$B$1:$Y$1001,22,FALSE),"")</f>
        <v/>
      </c>
      <c r="W336" s="16" t="str">
        <f>+IFERROR(VLOOKUP(A336,[1]Directorio!$B$1:$Y$1001,23,FALSE),"")</f>
        <v/>
      </c>
      <c r="X336" s="15" t="str">
        <f>+IFERROR(VLOOKUP(A336,[1]Directorio!$B$1:$Y$1001,24,FALSE),"")</f>
        <v/>
      </c>
      <c r="Y336" s="10"/>
      <c r="Z336" s="10"/>
      <c r="AA336" s="17"/>
      <c r="AB336" s="18"/>
      <c r="AC336" s="10"/>
      <c r="AD336" s="18"/>
      <c r="AE336" s="10"/>
      <c r="AF336" s="18"/>
      <c r="AG336" s="18"/>
      <c r="AH336" s="19"/>
    </row>
    <row r="337" spans="1:34" x14ac:dyDescent="0.25">
      <c r="A337" s="11"/>
      <c r="B337" s="12" t="str">
        <f>+IFERROR(VLOOKUP(A337,[1]Directorio!$B$1:$Y$1001,2,FALSE),"")</f>
        <v/>
      </c>
      <c r="C337" s="13" t="str">
        <f>+IFERROR(VLOOKUP(A337,[1]Directorio!$B$1:$Y$1001,3,FALSE),"")</f>
        <v/>
      </c>
      <c r="D337" s="12" t="str">
        <f>+IFERROR(VLOOKUP(A337,[1]Directorio!$B$1:$Y$1001,4,FALSE),"")</f>
        <v/>
      </c>
      <c r="E337" s="12" t="str">
        <f>+IFERROR(VLOOKUP(A337,[1]Directorio!$B$1:$Y$1001,5,FALSE),"")</f>
        <v/>
      </c>
      <c r="F337" s="12" t="str">
        <f>+IFERROR(VLOOKUP(A337,[1]Directorio!$B$1:$Y$1001,6,FALSE),"")</f>
        <v/>
      </c>
      <c r="G337" s="12" t="str">
        <f>+IFERROR(VLOOKUP(A337,[1]Directorio!$B$1:$Y$1001,7,FALSE),"")</f>
        <v/>
      </c>
      <c r="H337" s="12" t="str">
        <f>+IFERROR(VLOOKUP(A337,[1]Directorio!$B$1:$Y$1001,8,FALSE),"")</f>
        <v/>
      </c>
      <c r="I337" s="12" t="str">
        <f>+IFERROR(VLOOKUP(A337,[1]Directorio!$B$1:$Y$1001,9,FALSE),"")</f>
        <v/>
      </c>
      <c r="J337" s="12" t="str">
        <f>+IFERROR(VLOOKUP(A337,[1]Directorio!$B$1:$Y$1001,10,FALSE),"")</f>
        <v/>
      </c>
      <c r="K337" s="12" t="str">
        <f>+IFERROR(VLOOKUP(A337,[1]Directorio!$B$1:$Y$1001,11,FALSE),"")</f>
        <v/>
      </c>
      <c r="L337" s="14" t="str">
        <f>+IFERROR(VLOOKUP(A337,[1]Directorio!$B$1:$Y$1001,12,FALSE),"")</f>
        <v/>
      </c>
      <c r="M337" s="12" t="str">
        <f>+IFERROR(VLOOKUP(A337,[1]Directorio!$B$1:$Y$1001,13,FALSE),"")</f>
        <v/>
      </c>
      <c r="N337" s="12" t="str">
        <f>+IFERROR(VLOOKUP(A337,[1]Directorio!$B$1:$Y$1001,14,FALSE),"")</f>
        <v/>
      </c>
      <c r="O337" s="12" t="str">
        <f>+IFERROR(VLOOKUP(A337,[1]Directorio!$B$1:$Y$1001,15,FALSE),"")</f>
        <v/>
      </c>
      <c r="P337" s="12" t="str">
        <f>+IFERROR(VLOOKUP(A337,[1]Directorio!$B$1:$Y$1001,16,FALSE),"")</f>
        <v/>
      </c>
      <c r="Q337" s="12" t="str">
        <f>+IFERROR(VLOOKUP(A337,[1]Directorio!$B$1:$Y$1001,17,FALSE),"")</f>
        <v/>
      </c>
      <c r="R337" s="12" t="str">
        <f>+IFERROR(VLOOKUP(A337,[1]Directorio!$B$1:$Y$1001,18,FALSE),"")</f>
        <v/>
      </c>
      <c r="S337" s="12" t="str">
        <f>+IFERROR(VLOOKUP(A337,[1]Directorio!$B$1:$Y$1001,19,FALSE),"")</f>
        <v/>
      </c>
      <c r="T337" s="12" t="str">
        <f>+IFERROR(VLOOKUP(A337,[1]Directorio!$B$1:$Y$1001,20,FALSE),"")</f>
        <v/>
      </c>
      <c r="U337" s="15" t="str">
        <f>+IFERROR(VLOOKUP(A337,[1]Directorio!$B$1:$Y$1001,21,FALSE),"")</f>
        <v/>
      </c>
      <c r="V337" s="15" t="str">
        <f>+IFERROR(VLOOKUP(A337,[1]Directorio!$B$1:$Y$1001,22,FALSE),"")</f>
        <v/>
      </c>
      <c r="W337" s="16" t="str">
        <f>+IFERROR(VLOOKUP(A337,[1]Directorio!$B$1:$Y$1001,23,FALSE),"")</f>
        <v/>
      </c>
      <c r="X337" s="15" t="str">
        <f>+IFERROR(VLOOKUP(A337,[1]Directorio!$B$1:$Y$1001,24,FALSE),"")</f>
        <v/>
      </c>
      <c r="Y337" s="10"/>
      <c r="Z337" s="10"/>
      <c r="AA337" s="17"/>
      <c r="AB337" s="18"/>
      <c r="AC337" s="10"/>
      <c r="AD337" s="18"/>
      <c r="AE337" s="10"/>
      <c r="AF337" s="18"/>
      <c r="AG337" s="18"/>
      <c r="AH337" s="19"/>
    </row>
    <row r="338" spans="1:34" x14ac:dyDescent="0.25">
      <c r="A338" s="11"/>
      <c r="B338" s="12" t="str">
        <f>+IFERROR(VLOOKUP(A338,[1]Directorio!$B$1:$Y$1001,2,FALSE),"")</f>
        <v/>
      </c>
      <c r="C338" s="13" t="str">
        <f>+IFERROR(VLOOKUP(A338,[1]Directorio!$B$1:$Y$1001,3,FALSE),"")</f>
        <v/>
      </c>
      <c r="D338" s="12" t="str">
        <f>+IFERROR(VLOOKUP(A338,[1]Directorio!$B$1:$Y$1001,4,FALSE),"")</f>
        <v/>
      </c>
      <c r="E338" s="12" t="str">
        <f>+IFERROR(VLOOKUP(A338,[1]Directorio!$B$1:$Y$1001,5,FALSE),"")</f>
        <v/>
      </c>
      <c r="F338" s="12" t="str">
        <f>+IFERROR(VLOOKUP(A338,[1]Directorio!$B$1:$Y$1001,6,FALSE),"")</f>
        <v/>
      </c>
      <c r="G338" s="12" t="str">
        <f>+IFERROR(VLOOKUP(A338,[1]Directorio!$B$1:$Y$1001,7,FALSE),"")</f>
        <v/>
      </c>
      <c r="H338" s="12" t="str">
        <f>+IFERROR(VLOOKUP(A338,[1]Directorio!$B$1:$Y$1001,8,FALSE),"")</f>
        <v/>
      </c>
      <c r="I338" s="12" t="str">
        <f>+IFERROR(VLOOKUP(A338,[1]Directorio!$B$1:$Y$1001,9,FALSE),"")</f>
        <v/>
      </c>
      <c r="J338" s="12" t="str">
        <f>+IFERROR(VLOOKUP(A338,[1]Directorio!$B$1:$Y$1001,10,FALSE),"")</f>
        <v/>
      </c>
      <c r="K338" s="12" t="str">
        <f>+IFERROR(VLOOKUP(A338,[1]Directorio!$B$1:$Y$1001,11,FALSE),"")</f>
        <v/>
      </c>
      <c r="L338" s="14" t="str">
        <f>+IFERROR(VLOOKUP(A338,[1]Directorio!$B$1:$Y$1001,12,FALSE),"")</f>
        <v/>
      </c>
      <c r="M338" s="12" t="str">
        <f>+IFERROR(VLOOKUP(A338,[1]Directorio!$B$1:$Y$1001,13,FALSE),"")</f>
        <v/>
      </c>
      <c r="N338" s="12" t="str">
        <f>+IFERROR(VLOOKUP(A338,[1]Directorio!$B$1:$Y$1001,14,FALSE),"")</f>
        <v/>
      </c>
      <c r="O338" s="12" t="str">
        <f>+IFERROR(VLOOKUP(A338,[1]Directorio!$B$1:$Y$1001,15,FALSE),"")</f>
        <v/>
      </c>
      <c r="P338" s="12" t="str">
        <f>+IFERROR(VLOOKUP(A338,[1]Directorio!$B$1:$Y$1001,16,FALSE),"")</f>
        <v/>
      </c>
      <c r="Q338" s="12" t="str">
        <f>+IFERROR(VLOOKUP(A338,[1]Directorio!$B$1:$Y$1001,17,FALSE),"")</f>
        <v/>
      </c>
      <c r="R338" s="12" t="str">
        <f>+IFERROR(VLOOKUP(A338,[1]Directorio!$B$1:$Y$1001,18,FALSE),"")</f>
        <v/>
      </c>
      <c r="S338" s="12" t="str">
        <f>+IFERROR(VLOOKUP(A338,[1]Directorio!$B$1:$Y$1001,19,FALSE),"")</f>
        <v/>
      </c>
      <c r="T338" s="12" t="str">
        <f>+IFERROR(VLOOKUP(A338,[1]Directorio!$B$1:$Y$1001,20,FALSE),"")</f>
        <v/>
      </c>
      <c r="U338" s="15" t="str">
        <f>+IFERROR(VLOOKUP(A338,[1]Directorio!$B$1:$Y$1001,21,FALSE),"")</f>
        <v/>
      </c>
      <c r="V338" s="15" t="str">
        <f>+IFERROR(VLOOKUP(A338,[1]Directorio!$B$1:$Y$1001,22,FALSE),"")</f>
        <v/>
      </c>
      <c r="W338" s="16" t="str">
        <f>+IFERROR(VLOOKUP(A338,[1]Directorio!$B$1:$Y$1001,23,FALSE),"")</f>
        <v/>
      </c>
      <c r="X338" s="15" t="str">
        <f>+IFERROR(VLOOKUP(A338,[1]Directorio!$B$1:$Y$1001,24,FALSE),"")</f>
        <v/>
      </c>
      <c r="Y338" s="10"/>
      <c r="Z338" s="10"/>
      <c r="AA338" s="17"/>
      <c r="AB338" s="18"/>
      <c r="AC338" s="10"/>
      <c r="AD338" s="18"/>
      <c r="AE338" s="10"/>
      <c r="AF338" s="18"/>
      <c r="AG338" s="18"/>
      <c r="AH338" s="19"/>
    </row>
    <row r="339" spans="1:34" x14ac:dyDescent="0.25">
      <c r="A339" s="11"/>
      <c r="B339" s="12" t="str">
        <f>+IFERROR(VLOOKUP(A339,[1]Directorio!$B$1:$Y$1001,2,FALSE),"")</f>
        <v/>
      </c>
      <c r="C339" s="13" t="str">
        <f>+IFERROR(VLOOKUP(A339,[1]Directorio!$B$1:$Y$1001,3,FALSE),"")</f>
        <v/>
      </c>
      <c r="D339" s="12" t="str">
        <f>+IFERROR(VLOOKUP(A339,[1]Directorio!$B$1:$Y$1001,4,FALSE),"")</f>
        <v/>
      </c>
      <c r="E339" s="12" t="str">
        <f>+IFERROR(VLOOKUP(A339,[1]Directorio!$B$1:$Y$1001,5,FALSE),"")</f>
        <v/>
      </c>
      <c r="F339" s="12" t="str">
        <f>+IFERROR(VLOOKUP(A339,[1]Directorio!$B$1:$Y$1001,6,FALSE),"")</f>
        <v/>
      </c>
      <c r="G339" s="12" t="str">
        <f>+IFERROR(VLOOKUP(A339,[1]Directorio!$B$1:$Y$1001,7,FALSE),"")</f>
        <v/>
      </c>
      <c r="H339" s="12" t="str">
        <f>+IFERROR(VLOOKUP(A339,[1]Directorio!$B$1:$Y$1001,8,FALSE),"")</f>
        <v/>
      </c>
      <c r="I339" s="12" t="str">
        <f>+IFERROR(VLOOKUP(A339,[1]Directorio!$B$1:$Y$1001,9,FALSE),"")</f>
        <v/>
      </c>
      <c r="J339" s="12" t="str">
        <f>+IFERROR(VLOOKUP(A339,[1]Directorio!$B$1:$Y$1001,10,FALSE),"")</f>
        <v/>
      </c>
      <c r="K339" s="12" t="str">
        <f>+IFERROR(VLOOKUP(A339,[1]Directorio!$B$1:$Y$1001,11,FALSE),"")</f>
        <v/>
      </c>
      <c r="L339" s="14" t="str">
        <f>+IFERROR(VLOOKUP(A339,[1]Directorio!$B$1:$Y$1001,12,FALSE),"")</f>
        <v/>
      </c>
      <c r="M339" s="12" t="str">
        <f>+IFERROR(VLOOKUP(A339,[1]Directorio!$B$1:$Y$1001,13,FALSE),"")</f>
        <v/>
      </c>
      <c r="N339" s="12" t="str">
        <f>+IFERROR(VLOOKUP(A339,[1]Directorio!$B$1:$Y$1001,14,FALSE),"")</f>
        <v/>
      </c>
      <c r="O339" s="12" t="str">
        <f>+IFERROR(VLOOKUP(A339,[1]Directorio!$B$1:$Y$1001,15,FALSE),"")</f>
        <v/>
      </c>
      <c r="P339" s="12" t="str">
        <f>+IFERROR(VLOOKUP(A339,[1]Directorio!$B$1:$Y$1001,16,FALSE),"")</f>
        <v/>
      </c>
      <c r="Q339" s="12" t="str">
        <f>+IFERROR(VLOOKUP(A339,[1]Directorio!$B$1:$Y$1001,17,FALSE),"")</f>
        <v/>
      </c>
      <c r="R339" s="12" t="str">
        <f>+IFERROR(VLOOKUP(A339,[1]Directorio!$B$1:$Y$1001,18,FALSE),"")</f>
        <v/>
      </c>
      <c r="S339" s="12" t="str">
        <f>+IFERROR(VLOOKUP(A339,[1]Directorio!$B$1:$Y$1001,19,FALSE),"")</f>
        <v/>
      </c>
      <c r="T339" s="12" t="str">
        <f>+IFERROR(VLOOKUP(A339,[1]Directorio!$B$1:$Y$1001,20,FALSE),"")</f>
        <v/>
      </c>
      <c r="U339" s="15" t="str">
        <f>+IFERROR(VLOOKUP(A339,[1]Directorio!$B$1:$Y$1001,21,FALSE),"")</f>
        <v/>
      </c>
      <c r="V339" s="15" t="str">
        <f>+IFERROR(VLOOKUP(A339,[1]Directorio!$B$1:$Y$1001,22,FALSE),"")</f>
        <v/>
      </c>
      <c r="W339" s="16" t="str">
        <f>+IFERROR(VLOOKUP(A339,[1]Directorio!$B$1:$Y$1001,23,FALSE),"")</f>
        <v/>
      </c>
      <c r="X339" s="15" t="str">
        <f>+IFERROR(VLOOKUP(A339,[1]Directorio!$B$1:$Y$1001,24,FALSE),"")</f>
        <v/>
      </c>
      <c r="Y339" s="10"/>
      <c r="Z339" s="10"/>
      <c r="AA339" s="17"/>
      <c r="AB339" s="18"/>
      <c r="AC339" s="10"/>
      <c r="AD339" s="18"/>
      <c r="AE339" s="10"/>
      <c r="AF339" s="18"/>
      <c r="AG339" s="18"/>
      <c r="AH339" s="19"/>
    </row>
    <row r="340" spans="1:34" x14ac:dyDescent="0.25">
      <c r="A340" s="11"/>
      <c r="B340" s="12" t="str">
        <f>+IFERROR(VLOOKUP(A340,[1]Directorio!$B$1:$Y$1001,2,FALSE),"")</f>
        <v/>
      </c>
      <c r="C340" s="13" t="str">
        <f>+IFERROR(VLOOKUP(A340,[1]Directorio!$B$1:$Y$1001,3,FALSE),"")</f>
        <v/>
      </c>
      <c r="D340" s="12" t="str">
        <f>+IFERROR(VLOOKUP(A340,[1]Directorio!$B$1:$Y$1001,4,FALSE),"")</f>
        <v/>
      </c>
      <c r="E340" s="12" t="str">
        <f>+IFERROR(VLOOKUP(A340,[1]Directorio!$B$1:$Y$1001,5,FALSE),"")</f>
        <v/>
      </c>
      <c r="F340" s="12" t="str">
        <f>+IFERROR(VLOOKUP(A340,[1]Directorio!$B$1:$Y$1001,6,FALSE),"")</f>
        <v/>
      </c>
      <c r="G340" s="12" t="str">
        <f>+IFERROR(VLOOKUP(A340,[1]Directorio!$B$1:$Y$1001,7,FALSE),"")</f>
        <v/>
      </c>
      <c r="H340" s="12" t="str">
        <f>+IFERROR(VLOOKUP(A340,[1]Directorio!$B$1:$Y$1001,8,FALSE),"")</f>
        <v/>
      </c>
      <c r="I340" s="12" t="str">
        <f>+IFERROR(VLOOKUP(A340,[1]Directorio!$B$1:$Y$1001,9,FALSE),"")</f>
        <v/>
      </c>
      <c r="J340" s="12" t="str">
        <f>+IFERROR(VLOOKUP(A340,[1]Directorio!$B$1:$Y$1001,10,FALSE),"")</f>
        <v/>
      </c>
      <c r="K340" s="12" t="str">
        <f>+IFERROR(VLOOKUP(A340,[1]Directorio!$B$1:$Y$1001,11,FALSE),"")</f>
        <v/>
      </c>
      <c r="L340" s="14" t="str">
        <f>+IFERROR(VLOOKUP(A340,[1]Directorio!$B$1:$Y$1001,12,FALSE),"")</f>
        <v/>
      </c>
      <c r="M340" s="12" t="str">
        <f>+IFERROR(VLOOKUP(A340,[1]Directorio!$B$1:$Y$1001,13,FALSE),"")</f>
        <v/>
      </c>
      <c r="N340" s="12" t="str">
        <f>+IFERROR(VLOOKUP(A340,[1]Directorio!$B$1:$Y$1001,14,FALSE),"")</f>
        <v/>
      </c>
      <c r="O340" s="12" t="str">
        <f>+IFERROR(VLOOKUP(A340,[1]Directorio!$B$1:$Y$1001,15,FALSE),"")</f>
        <v/>
      </c>
      <c r="P340" s="12" t="str">
        <f>+IFERROR(VLOOKUP(A340,[1]Directorio!$B$1:$Y$1001,16,FALSE),"")</f>
        <v/>
      </c>
      <c r="Q340" s="12" t="str">
        <f>+IFERROR(VLOOKUP(A340,[1]Directorio!$B$1:$Y$1001,17,FALSE),"")</f>
        <v/>
      </c>
      <c r="R340" s="12" t="str">
        <f>+IFERROR(VLOOKUP(A340,[1]Directorio!$B$1:$Y$1001,18,FALSE),"")</f>
        <v/>
      </c>
      <c r="S340" s="12" t="str">
        <f>+IFERROR(VLOOKUP(A340,[1]Directorio!$B$1:$Y$1001,19,FALSE),"")</f>
        <v/>
      </c>
      <c r="T340" s="12" t="str">
        <f>+IFERROR(VLOOKUP(A340,[1]Directorio!$B$1:$Y$1001,20,FALSE),"")</f>
        <v/>
      </c>
      <c r="U340" s="15" t="str">
        <f>+IFERROR(VLOOKUP(A340,[1]Directorio!$B$1:$Y$1001,21,FALSE),"")</f>
        <v/>
      </c>
      <c r="V340" s="15" t="str">
        <f>+IFERROR(VLOOKUP(A340,[1]Directorio!$B$1:$Y$1001,22,FALSE),"")</f>
        <v/>
      </c>
      <c r="W340" s="16" t="str">
        <f>+IFERROR(VLOOKUP(A340,[1]Directorio!$B$1:$Y$1001,23,FALSE),"")</f>
        <v/>
      </c>
      <c r="X340" s="15" t="str">
        <f>+IFERROR(VLOOKUP(A340,[1]Directorio!$B$1:$Y$1001,24,FALSE),"")</f>
        <v/>
      </c>
      <c r="Y340" s="10"/>
      <c r="Z340" s="10"/>
      <c r="AA340" s="17"/>
      <c r="AB340" s="18"/>
      <c r="AC340" s="10"/>
      <c r="AD340" s="18"/>
      <c r="AE340" s="10"/>
      <c r="AF340" s="18"/>
      <c r="AG340" s="18"/>
      <c r="AH340" s="19"/>
    </row>
    <row r="341" spans="1:34" x14ac:dyDescent="0.25">
      <c r="A341" s="11"/>
      <c r="B341" s="12" t="str">
        <f>+IFERROR(VLOOKUP(A341,[1]Directorio!$B$1:$Y$1001,2,FALSE),"")</f>
        <v/>
      </c>
      <c r="C341" s="13" t="str">
        <f>+IFERROR(VLOOKUP(A341,[1]Directorio!$B$1:$Y$1001,3,FALSE),"")</f>
        <v/>
      </c>
      <c r="D341" s="12" t="str">
        <f>+IFERROR(VLOOKUP(A341,[1]Directorio!$B$1:$Y$1001,4,FALSE),"")</f>
        <v/>
      </c>
      <c r="E341" s="12" t="str">
        <f>+IFERROR(VLOOKUP(A341,[1]Directorio!$B$1:$Y$1001,5,FALSE),"")</f>
        <v/>
      </c>
      <c r="F341" s="12" t="str">
        <f>+IFERROR(VLOOKUP(A341,[1]Directorio!$B$1:$Y$1001,6,FALSE),"")</f>
        <v/>
      </c>
      <c r="G341" s="12" t="str">
        <f>+IFERROR(VLOOKUP(A341,[1]Directorio!$B$1:$Y$1001,7,FALSE),"")</f>
        <v/>
      </c>
      <c r="H341" s="12" t="str">
        <f>+IFERROR(VLOOKUP(A341,[1]Directorio!$B$1:$Y$1001,8,FALSE),"")</f>
        <v/>
      </c>
      <c r="I341" s="12" t="str">
        <f>+IFERROR(VLOOKUP(A341,[1]Directorio!$B$1:$Y$1001,9,FALSE),"")</f>
        <v/>
      </c>
      <c r="J341" s="12" t="str">
        <f>+IFERROR(VLOOKUP(A341,[1]Directorio!$B$1:$Y$1001,10,FALSE),"")</f>
        <v/>
      </c>
      <c r="K341" s="12" t="str">
        <f>+IFERROR(VLOOKUP(A341,[1]Directorio!$B$1:$Y$1001,11,FALSE),"")</f>
        <v/>
      </c>
      <c r="L341" s="14" t="str">
        <f>+IFERROR(VLOOKUP(A341,[1]Directorio!$B$1:$Y$1001,12,FALSE),"")</f>
        <v/>
      </c>
      <c r="M341" s="12" t="str">
        <f>+IFERROR(VLOOKUP(A341,[1]Directorio!$B$1:$Y$1001,13,FALSE),"")</f>
        <v/>
      </c>
      <c r="N341" s="12" t="str">
        <f>+IFERROR(VLOOKUP(A341,[1]Directorio!$B$1:$Y$1001,14,FALSE),"")</f>
        <v/>
      </c>
      <c r="O341" s="12" t="str">
        <f>+IFERROR(VLOOKUP(A341,[1]Directorio!$B$1:$Y$1001,15,FALSE),"")</f>
        <v/>
      </c>
      <c r="P341" s="12" t="str">
        <f>+IFERROR(VLOOKUP(A341,[1]Directorio!$B$1:$Y$1001,16,FALSE),"")</f>
        <v/>
      </c>
      <c r="Q341" s="12" t="str">
        <f>+IFERROR(VLOOKUP(A341,[1]Directorio!$B$1:$Y$1001,17,FALSE),"")</f>
        <v/>
      </c>
      <c r="R341" s="12" t="str">
        <f>+IFERROR(VLOOKUP(A341,[1]Directorio!$B$1:$Y$1001,18,FALSE),"")</f>
        <v/>
      </c>
      <c r="S341" s="12" t="str">
        <f>+IFERROR(VLOOKUP(A341,[1]Directorio!$B$1:$Y$1001,19,FALSE),"")</f>
        <v/>
      </c>
      <c r="T341" s="12" t="str">
        <f>+IFERROR(VLOOKUP(A341,[1]Directorio!$B$1:$Y$1001,20,FALSE),"")</f>
        <v/>
      </c>
      <c r="U341" s="15" t="str">
        <f>+IFERROR(VLOOKUP(A341,[1]Directorio!$B$1:$Y$1001,21,FALSE),"")</f>
        <v/>
      </c>
      <c r="V341" s="15" t="str">
        <f>+IFERROR(VLOOKUP(A341,[1]Directorio!$B$1:$Y$1001,22,FALSE),"")</f>
        <v/>
      </c>
      <c r="W341" s="16" t="str">
        <f>+IFERROR(VLOOKUP(A341,[1]Directorio!$B$1:$Y$1001,23,FALSE),"")</f>
        <v/>
      </c>
      <c r="X341" s="15" t="str">
        <f>+IFERROR(VLOOKUP(A341,[1]Directorio!$B$1:$Y$1001,24,FALSE),"")</f>
        <v/>
      </c>
      <c r="Y341" s="10"/>
      <c r="Z341" s="10"/>
      <c r="AA341" s="17"/>
      <c r="AB341" s="18"/>
      <c r="AC341" s="10"/>
      <c r="AD341" s="18"/>
      <c r="AE341" s="10"/>
      <c r="AF341" s="18"/>
      <c r="AG341" s="18"/>
      <c r="AH341" s="19"/>
    </row>
    <row r="342" spans="1:34" x14ac:dyDescent="0.25">
      <c r="A342" s="11"/>
      <c r="B342" s="12" t="str">
        <f>+IFERROR(VLOOKUP(A342,[1]Directorio!$B$1:$Y$1001,2,FALSE),"")</f>
        <v/>
      </c>
      <c r="C342" s="13" t="str">
        <f>+IFERROR(VLOOKUP(A342,[1]Directorio!$B$1:$Y$1001,3,FALSE),"")</f>
        <v/>
      </c>
      <c r="D342" s="12" t="str">
        <f>+IFERROR(VLOOKUP(A342,[1]Directorio!$B$1:$Y$1001,4,FALSE),"")</f>
        <v/>
      </c>
      <c r="E342" s="12" t="str">
        <f>+IFERROR(VLOOKUP(A342,[1]Directorio!$B$1:$Y$1001,5,FALSE),"")</f>
        <v/>
      </c>
      <c r="F342" s="12" t="str">
        <f>+IFERROR(VLOOKUP(A342,[1]Directorio!$B$1:$Y$1001,6,FALSE),"")</f>
        <v/>
      </c>
      <c r="G342" s="12" t="str">
        <f>+IFERROR(VLOOKUP(A342,[1]Directorio!$B$1:$Y$1001,7,FALSE),"")</f>
        <v/>
      </c>
      <c r="H342" s="12" t="str">
        <f>+IFERROR(VLOOKUP(A342,[1]Directorio!$B$1:$Y$1001,8,FALSE),"")</f>
        <v/>
      </c>
      <c r="I342" s="12" t="str">
        <f>+IFERROR(VLOOKUP(A342,[1]Directorio!$B$1:$Y$1001,9,FALSE),"")</f>
        <v/>
      </c>
      <c r="J342" s="12" t="str">
        <f>+IFERROR(VLOOKUP(A342,[1]Directorio!$B$1:$Y$1001,10,FALSE),"")</f>
        <v/>
      </c>
      <c r="K342" s="12" t="str">
        <f>+IFERROR(VLOOKUP(A342,[1]Directorio!$B$1:$Y$1001,11,FALSE),"")</f>
        <v/>
      </c>
      <c r="L342" s="14" t="str">
        <f>+IFERROR(VLOOKUP(A342,[1]Directorio!$B$1:$Y$1001,12,FALSE),"")</f>
        <v/>
      </c>
      <c r="M342" s="12" t="str">
        <f>+IFERROR(VLOOKUP(A342,[1]Directorio!$B$1:$Y$1001,13,FALSE),"")</f>
        <v/>
      </c>
      <c r="N342" s="12" t="str">
        <f>+IFERROR(VLOOKUP(A342,[1]Directorio!$B$1:$Y$1001,14,FALSE),"")</f>
        <v/>
      </c>
      <c r="O342" s="12" t="str">
        <f>+IFERROR(VLOOKUP(A342,[1]Directorio!$B$1:$Y$1001,15,FALSE),"")</f>
        <v/>
      </c>
      <c r="P342" s="12" t="str">
        <f>+IFERROR(VLOOKUP(A342,[1]Directorio!$B$1:$Y$1001,16,FALSE),"")</f>
        <v/>
      </c>
      <c r="Q342" s="12" t="str">
        <f>+IFERROR(VLOOKUP(A342,[1]Directorio!$B$1:$Y$1001,17,FALSE),"")</f>
        <v/>
      </c>
      <c r="R342" s="12" t="str">
        <f>+IFERROR(VLOOKUP(A342,[1]Directorio!$B$1:$Y$1001,18,FALSE),"")</f>
        <v/>
      </c>
      <c r="S342" s="12" t="str">
        <f>+IFERROR(VLOOKUP(A342,[1]Directorio!$B$1:$Y$1001,19,FALSE),"")</f>
        <v/>
      </c>
      <c r="T342" s="12" t="str">
        <f>+IFERROR(VLOOKUP(A342,[1]Directorio!$B$1:$Y$1001,20,FALSE),"")</f>
        <v/>
      </c>
      <c r="U342" s="15" t="str">
        <f>+IFERROR(VLOOKUP(A342,[1]Directorio!$B$1:$Y$1001,21,FALSE),"")</f>
        <v/>
      </c>
      <c r="V342" s="15" t="str">
        <f>+IFERROR(VLOOKUP(A342,[1]Directorio!$B$1:$Y$1001,22,FALSE),"")</f>
        <v/>
      </c>
      <c r="W342" s="16" t="str">
        <f>+IFERROR(VLOOKUP(A342,[1]Directorio!$B$1:$Y$1001,23,FALSE),"")</f>
        <v/>
      </c>
      <c r="X342" s="15" t="str">
        <f>+IFERROR(VLOOKUP(A342,[1]Directorio!$B$1:$Y$1001,24,FALSE),"")</f>
        <v/>
      </c>
      <c r="Y342" s="10"/>
      <c r="Z342" s="10"/>
      <c r="AA342" s="17"/>
      <c r="AB342" s="18"/>
      <c r="AC342" s="10"/>
      <c r="AD342" s="18"/>
      <c r="AE342" s="10"/>
      <c r="AF342" s="18"/>
      <c r="AG342" s="18"/>
      <c r="AH342" s="19"/>
    </row>
    <row r="343" spans="1:34" x14ac:dyDescent="0.25">
      <c r="A343" s="11"/>
      <c r="B343" s="12" t="str">
        <f>+IFERROR(VLOOKUP(A343,[1]Directorio!$B$1:$Y$1001,2,FALSE),"")</f>
        <v/>
      </c>
      <c r="C343" s="13" t="str">
        <f>+IFERROR(VLOOKUP(A343,[1]Directorio!$B$1:$Y$1001,3,FALSE),"")</f>
        <v/>
      </c>
      <c r="D343" s="12" t="str">
        <f>+IFERROR(VLOOKUP(A343,[1]Directorio!$B$1:$Y$1001,4,FALSE),"")</f>
        <v/>
      </c>
      <c r="E343" s="12" t="str">
        <f>+IFERROR(VLOOKUP(A343,[1]Directorio!$B$1:$Y$1001,5,FALSE),"")</f>
        <v/>
      </c>
      <c r="F343" s="12" t="str">
        <f>+IFERROR(VLOOKUP(A343,[1]Directorio!$B$1:$Y$1001,6,FALSE),"")</f>
        <v/>
      </c>
      <c r="G343" s="12" t="str">
        <f>+IFERROR(VLOOKUP(A343,[1]Directorio!$B$1:$Y$1001,7,FALSE),"")</f>
        <v/>
      </c>
      <c r="H343" s="12" t="str">
        <f>+IFERROR(VLOOKUP(A343,[1]Directorio!$B$1:$Y$1001,8,FALSE),"")</f>
        <v/>
      </c>
      <c r="I343" s="12" t="str">
        <f>+IFERROR(VLOOKUP(A343,[1]Directorio!$B$1:$Y$1001,9,FALSE),"")</f>
        <v/>
      </c>
      <c r="J343" s="12" t="str">
        <f>+IFERROR(VLOOKUP(A343,[1]Directorio!$B$1:$Y$1001,10,FALSE),"")</f>
        <v/>
      </c>
      <c r="K343" s="12" t="str">
        <f>+IFERROR(VLOOKUP(A343,[1]Directorio!$B$1:$Y$1001,11,FALSE),"")</f>
        <v/>
      </c>
      <c r="L343" s="14" t="str">
        <f>+IFERROR(VLOOKUP(A343,[1]Directorio!$B$1:$Y$1001,12,FALSE),"")</f>
        <v/>
      </c>
      <c r="M343" s="12" t="str">
        <f>+IFERROR(VLOOKUP(A343,[1]Directorio!$B$1:$Y$1001,13,FALSE),"")</f>
        <v/>
      </c>
      <c r="N343" s="12" t="str">
        <f>+IFERROR(VLOOKUP(A343,[1]Directorio!$B$1:$Y$1001,14,FALSE),"")</f>
        <v/>
      </c>
      <c r="O343" s="12" t="str">
        <f>+IFERROR(VLOOKUP(A343,[1]Directorio!$B$1:$Y$1001,15,FALSE),"")</f>
        <v/>
      </c>
      <c r="P343" s="12" t="str">
        <f>+IFERROR(VLOOKUP(A343,[1]Directorio!$B$1:$Y$1001,16,FALSE),"")</f>
        <v/>
      </c>
      <c r="Q343" s="12" t="str">
        <f>+IFERROR(VLOOKUP(A343,[1]Directorio!$B$1:$Y$1001,17,FALSE),"")</f>
        <v/>
      </c>
      <c r="R343" s="12" t="str">
        <f>+IFERROR(VLOOKUP(A343,[1]Directorio!$B$1:$Y$1001,18,FALSE),"")</f>
        <v/>
      </c>
      <c r="S343" s="12" t="str">
        <f>+IFERROR(VLOOKUP(A343,[1]Directorio!$B$1:$Y$1001,19,FALSE),"")</f>
        <v/>
      </c>
      <c r="T343" s="12" t="str">
        <f>+IFERROR(VLOOKUP(A343,[1]Directorio!$B$1:$Y$1001,20,FALSE),"")</f>
        <v/>
      </c>
      <c r="U343" s="15" t="str">
        <f>+IFERROR(VLOOKUP(A343,[1]Directorio!$B$1:$Y$1001,21,FALSE),"")</f>
        <v/>
      </c>
      <c r="V343" s="15" t="str">
        <f>+IFERROR(VLOOKUP(A343,[1]Directorio!$B$1:$Y$1001,22,FALSE),"")</f>
        <v/>
      </c>
      <c r="W343" s="16" t="str">
        <f>+IFERROR(VLOOKUP(A343,[1]Directorio!$B$1:$Y$1001,23,FALSE),"")</f>
        <v/>
      </c>
      <c r="X343" s="15" t="str">
        <f>+IFERROR(VLOOKUP(A343,[1]Directorio!$B$1:$Y$1001,24,FALSE),"")</f>
        <v/>
      </c>
      <c r="Y343" s="10"/>
      <c r="Z343" s="10"/>
      <c r="AA343" s="17"/>
      <c r="AB343" s="18"/>
      <c r="AC343" s="10"/>
      <c r="AD343" s="18"/>
      <c r="AE343" s="10"/>
      <c r="AF343" s="18"/>
      <c r="AG343" s="18"/>
      <c r="AH343" s="19"/>
    </row>
    <row r="344" spans="1:34" x14ac:dyDescent="0.25">
      <c r="A344" s="11"/>
      <c r="B344" s="12" t="str">
        <f>+IFERROR(VLOOKUP(A344,[1]Directorio!$B$1:$Y$1001,2,FALSE),"")</f>
        <v/>
      </c>
      <c r="C344" s="13" t="str">
        <f>+IFERROR(VLOOKUP(A344,[1]Directorio!$B$1:$Y$1001,3,FALSE),"")</f>
        <v/>
      </c>
      <c r="D344" s="12" t="str">
        <f>+IFERROR(VLOOKUP(A344,[1]Directorio!$B$1:$Y$1001,4,FALSE),"")</f>
        <v/>
      </c>
      <c r="E344" s="12" t="str">
        <f>+IFERROR(VLOOKUP(A344,[1]Directorio!$B$1:$Y$1001,5,FALSE),"")</f>
        <v/>
      </c>
      <c r="F344" s="12" t="str">
        <f>+IFERROR(VLOOKUP(A344,[1]Directorio!$B$1:$Y$1001,6,FALSE),"")</f>
        <v/>
      </c>
      <c r="G344" s="12" t="str">
        <f>+IFERROR(VLOOKUP(A344,[1]Directorio!$B$1:$Y$1001,7,FALSE),"")</f>
        <v/>
      </c>
      <c r="H344" s="12" t="str">
        <f>+IFERROR(VLOOKUP(A344,[1]Directorio!$B$1:$Y$1001,8,FALSE),"")</f>
        <v/>
      </c>
      <c r="I344" s="12" t="str">
        <f>+IFERROR(VLOOKUP(A344,[1]Directorio!$B$1:$Y$1001,9,FALSE),"")</f>
        <v/>
      </c>
      <c r="J344" s="12" t="str">
        <f>+IFERROR(VLOOKUP(A344,[1]Directorio!$B$1:$Y$1001,10,FALSE),"")</f>
        <v/>
      </c>
      <c r="K344" s="12" t="str">
        <f>+IFERROR(VLOOKUP(A344,[1]Directorio!$B$1:$Y$1001,11,FALSE),"")</f>
        <v/>
      </c>
      <c r="L344" s="14" t="str">
        <f>+IFERROR(VLOOKUP(A344,[1]Directorio!$B$1:$Y$1001,12,FALSE),"")</f>
        <v/>
      </c>
      <c r="M344" s="12" t="str">
        <f>+IFERROR(VLOOKUP(A344,[1]Directorio!$B$1:$Y$1001,13,FALSE),"")</f>
        <v/>
      </c>
      <c r="N344" s="12" t="str">
        <f>+IFERROR(VLOOKUP(A344,[1]Directorio!$B$1:$Y$1001,14,FALSE),"")</f>
        <v/>
      </c>
      <c r="O344" s="12" t="str">
        <f>+IFERROR(VLOOKUP(A344,[1]Directorio!$B$1:$Y$1001,15,FALSE),"")</f>
        <v/>
      </c>
      <c r="P344" s="12" t="str">
        <f>+IFERROR(VLOOKUP(A344,[1]Directorio!$B$1:$Y$1001,16,FALSE),"")</f>
        <v/>
      </c>
      <c r="Q344" s="12" t="str">
        <f>+IFERROR(VLOOKUP(A344,[1]Directorio!$B$1:$Y$1001,17,FALSE),"")</f>
        <v/>
      </c>
      <c r="R344" s="12" t="str">
        <f>+IFERROR(VLOOKUP(A344,[1]Directorio!$B$1:$Y$1001,18,FALSE),"")</f>
        <v/>
      </c>
      <c r="S344" s="12" t="str">
        <f>+IFERROR(VLOOKUP(A344,[1]Directorio!$B$1:$Y$1001,19,FALSE),"")</f>
        <v/>
      </c>
      <c r="T344" s="12" t="str">
        <f>+IFERROR(VLOOKUP(A344,[1]Directorio!$B$1:$Y$1001,20,FALSE),"")</f>
        <v/>
      </c>
      <c r="U344" s="15" t="str">
        <f>+IFERROR(VLOOKUP(A344,[1]Directorio!$B$1:$Y$1001,21,FALSE),"")</f>
        <v/>
      </c>
      <c r="V344" s="15" t="str">
        <f>+IFERROR(VLOOKUP(A344,[1]Directorio!$B$1:$Y$1001,22,FALSE),"")</f>
        <v/>
      </c>
      <c r="W344" s="16" t="str">
        <f>+IFERROR(VLOOKUP(A344,[1]Directorio!$B$1:$Y$1001,23,FALSE),"")</f>
        <v/>
      </c>
      <c r="X344" s="15" t="str">
        <f>+IFERROR(VLOOKUP(A344,[1]Directorio!$B$1:$Y$1001,24,FALSE),"")</f>
        <v/>
      </c>
      <c r="Y344" s="10"/>
      <c r="Z344" s="10"/>
      <c r="AA344" s="17"/>
      <c r="AB344" s="18"/>
      <c r="AC344" s="10"/>
      <c r="AD344" s="18"/>
      <c r="AE344" s="10"/>
      <c r="AF344" s="18"/>
      <c r="AG344" s="18"/>
      <c r="AH344" s="19"/>
    </row>
    <row r="345" spans="1:34" x14ac:dyDescent="0.25">
      <c r="A345" s="11"/>
      <c r="B345" s="12" t="str">
        <f>+IFERROR(VLOOKUP(A345,[1]Directorio!$B$1:$Y$1001,2,FALSE),"")</f>
        <v/>
      </c>
      <c r="C345" s="13" t="str">
        <f>+IFERROR(VLOOKUP(A345,[1]Directorio!$B$1:$Y$1001,3,FALSE),"")</f>
        <v/>
      </c>
      <c r="D345" s="12" t="str">
        <f>+IFERROR(VLOOKUP(A345,[1]Directorio!$B$1:$Y$1001,4,FALSE),"")</f>
        <v/>
      </c>
      <c r="E345" s="12" t="str">
        <f>+IFERROR(VLOOKUP(A345,[1]Directorio!$B$1:$Y$1001,5,FALSE),"")</f>
        <v/>
      </c>
      <c r="F345" s="12" t="str">
        <f>+IFERROR(VLOOKUP(A345,[1]Directorio!$B$1:$Y$1001,6,FALSE),"")</f>
        <v/>
      </c>
      <c r="G345" s="12" t="str">
        <f>+IFERROR(VLOOKUP(A345,[1]Directorio!$B$1:$Y$1001,7,FALSE),"")</f>
        <v/>
      </c>
      <c r="H345" s="12" t="str">
        <f>+IFERROR(VLOOKUP(A345,[1]Directorio!$B$1:$Y$1001,8,FALSE),"")</f>
        <v/>
      </c>
      <c r="I345" s="12" t="str">
        <f>+IFERROR(VLOOKUP(A345,[1]Directorio!$B$1:$Y$1001,9,FALSE),"")</f>
        <v/>
      </c>
      <c r="J345" s="12" t="str">
        <f>+IFERROR(VLOOKUP(A345,[1]Directorio!$B$1:$Y$1001,10,FALSE),"")</f>
        <v/>
      </c>
      <c r="K345" s="12" t="str">
        <f>+IFERROR(VLOOKUP(A345,[1]Directorio!$B$1:$Y$1001,11,FALSE),"")</f>
        <v/>
      </c>
      <c r="L345" s="14" t="str">
        <f>+IFERROR(VLOOKUP(A345,[1]Directorio!$B$1:$Y$1001,12,FALSE),"")</f>
        <v/>
      </c>
      <c r="M345" s="12" t="str">
        <f>+IFERROR(VLOOKUP(A345,[1]Directorio!$B$1:$Y$1001,13,FALSE),"")</f>
        <v/>
      </c>
      <c r="N345" s="12" t="str">
        <f>+IFERROR(VLOOKUP(A345,[1]Directorio!$B$1:$Y$1001,14,FALSE),"")</f>
        <v/>
      </c>
      <c r="O345" s="12" t="str">
        <f>+IFERROR(VLOOKUP(A345,[1]Directorio!$B$1:$Y$1001,15,FALSE),"")</f>
        <v/>
      </c>
      <c r="P345" s="12" t="str">
        <f>+IFERROR(VLOOKUP(A345,[1]Directorio!$B$1:$Y$1001,16,FALSE),"")</f>
        <v/>
      </c>
      <c r="Q345" s="12" t="str">
        <f>+IFERROR(VLOOKUP(A345,[1]Directorio!$B$1:$Y$1001,17,FALSE),"")</f>
        <v/>
      </c>
      <c r="R345" s="12" t="str">
        <f>+IFERROR(VLOOKUP(A345,[1]Directorio!$B$1:$Y$1001,18,FALSE),"")</f>
        <v/>
      </c>
      <c r="S345" s="12" t="str">
        <f>+IFERROR(VLOOKUP(A345,[1]Directorio!$B$1:$Y$1001,19,FALSE),"")</f>
        <v/>
      </c>
      <c r="T345" s="12" t="str">
        <f>+IFERROR(VLOOKUP(A345,[1]Directorio!$B$1:$Y$1001,20,FALSE),"")</f>
        <v/>
      </c>
      <c r="U345" s="15" t="str">
        <f>+IFERROR(VLOOKUP(A345,[1]Directorio!$B$1:$Y$1001,21,FALSE),"")</f>
        <v/>
      </c>
      <c r="V345" s="15" t="str">
        <f>+IFERROR(VLOOKUP(A345,[1]Directorio!$B$1:$Y$1001,22,FALSE),"")</f>
        <v/>
      </c>
      <c r="W345" s="16" t="str">
        <f>+IFERROR(VLOOKUP(A345,[1]Directorio!$B$1:$Y$1001,23,FALSE),"")</f>
        <v/>
      </c>
      <c r="X345" s="15" t="str">
        <f>+IFERROR(VLOOKUP(A345,[1]Directorio!$B$1:$Y$1001,24,FALSE),"")</f>
        <v/>
      </c>
      <c r="Y345" s="10"/>
      <c r="Z345" s="10"/>
      <c r="AA345" s="17"/>
      <c r="AB345" s="18"/>
      <c r="AC345" s="10"/>
      <c r="AD345" s="18"/>
      <c r="AE345" s="10"/>
      <c r="AF345" s="18"/>
      <c r="AG345" s="18"/>
      <c r="AH345" s="19"/>
    </row>
    <row r="346" spans="1:34" x14ac:dyDescent="0.25">
      <c r="A346" s="11"/>
      <c r="B346" s="12" t="str">
        <f>+IFERROR(VLOOKUP(A346,[1]Directorio!$B$1:$Y$1001,2,FALSE),"")</f>
        <v/>
      </c>
      <c r="C346" s="13" t="str">
        <f>+IFERROR(VLOOKUP(A346,[1]Directorio!$B$1:$Y$1001,3,FALSE),"")</f>
        <v/>
      </c>
      <c r="D346" s="12" t="str">
        <f>+IFERROR(VLOOKUP(A346,[1]Directorio!$B$1:$Y$1001,4,FALSE),"")</f>
        <v/>
      </c>
      <c r="E346" s="12" t="str">
        <f>+IFERROR(VLOOKUP(A346,[1]Directorio!$B$1:$Y$1001,5,FALSE),"")</f>
        <v/>
      </c>
      <c r="F346" s="12" t="str">
        <f>+IFERROR(VLOOKUP(A346,[1]Directorio!$B$1:$Y$1001,6,FALSE),"")</f>
        <v/>
      </c>
      <c r="G346" s="12" t="str">
        <f>+IFERROR(VLOOKUP(A346,[1]Directorio!$B$1:$Y$1001,7,FALSE),"")</f>
        <v/>
      </c>
      <c r="H346" s="12" t="str">
        <f>+IFERROR(VLOOKUP(A346,[1]Directorio!$B$1:$Y$1001,8,FALSE),"")</f>
        <v/>
      </c>
      <c r="I346" s="12" t="str">
        <f>+IFERROR(VLOOKUP(A346,[1]Directorio!$B$1:$Y$1001,9,FALSE),"")</f>
        <v/>
      </c>
      <c r="J346" s="12" t="str">
        <f>+IFERROR(VLOOKUP(A346,[1]Directorio!$B$1:$Y$1001,10,FALSE),"")</f>
        <v/>
      </c>
      <c r="K346" s="12" t="str">
        <f>+IFERROR(VLOOKUP(A346,[1]Directorio!$B$1:$Y$1001,11,FALSE),"")</f>
        <v/>
      </c>
      <c r="L346" s="14" t="str">
        <f>+IFERROR(VLOOKUP(A346,[1]Directorio!$B$1:$Y$1001,12,FALSE),"")</f>
        <v/>
      </c>
      <c r="M346" s="12" t="str">
        <f>+IFERROR(VLOOKUP(A346,[1]Directorio!$B$1:$Y$1001,13,FALSE),"")</f>
        <v/>
      </c>
      <c r="N346" s="12" t="str">
        <f>+IFERROR(VLOOKUP(A346,[1]Directorio!$B$1:$Y$1001,14,FALSE),"")</f>
        <v/>
      </c>
      <c r="O346" s="12" t="str">
        <f>+IFERROR(VLOOKUP(A346,[1]Directorio!$B$1:$Y$1001,15,FALSE),"")</f>
        <v/>
      </c>
      <c r="P346" s="12" t="str">
        <f>+IFERROR(VLOOKUP(A346,[1]Directorio!$B$1:$Y$1001,16,FALSE),"")</f>
        <v/>
      </c>
      <c r="Q346" s="12" t="str">
        <f>+IFERROR(VLOOKUP(A346,[1]Directorio!$B$1:$Y$1001,17,FALSE),"")</f>
        <v/>
      </c>
      <c r="R346" s="12" t="str">
        <f>+IFERROR(VLOOKUP(A346,[1]Directorio!$B$1:$Y$1001,18,FALSE),"")</f>
        <v/>
      </c>
      <c r="S346" s="12" t="str">
        <f>+IFERROR(VLOOKUP(A346,[1]Directorio!$B$1:$Y$1001,19,FALSE),"")</f>
        <v/>
      </c>
      <c r="T346" s="12" t="str">
        <f>+IFERROR(VLOOKUP(A346,[1]Directorio!$B$1:$Y$1001,20,FALSE),"")</f>
        <v/>
      </c>
      <c r="U346" s="15" t="str">
        <f>+IFERROR(VLOOKUP(A346,[1]Directorio!$B$1:$Y$1001,21,FALSE),"")</f>
        <v/>
      </c>
      <c r="V346" s="15" t="str">
        <f>+IFERROR(VLOOKUP(A346,[1]Directorio!$B$1:$Y$1001,22,FALSE),"")</f>
        <v/>
      </c>
      <c r="W346" s="16" t="str">
        <f>+IFERROR(VLOOKUP(A346,[1]Directorio!$B$1:$Y$1001,23,FALSE),"")</f>
        <v/>
      </c>
      <c r="X346" s="15" t="str">
        <f>+IFERROR(VLOOKUP(A346,[1]Directorio!$B$1:$Y$1001,24,FALSE),"")</f>
        <v/>
      </c>
      <c r="Y346" s="10"/>
      <c r="Z346" s="10"/>
      <c r="AA346" s="17"/>
      <c r="AB346" s="18"/>
      <c r="AC346" s="10"/>
      <c r="AD346" s="18"/>
      <c r="AE346" s="10"/>
      <c r="AF346" s="18"/>
      <c r="AG346" s="18"/>
      <c r="AH346" s="19"/>
    </row>
    <row r="347" spans="1:34" x14ac:dyDescent="0.25">
      <c r="A347" s="11"/>
      <c r="B347" s="12" t="str">
        <f>+IFERROR(VLOOKUP(A347,[1]Directorio!$B$1:$Y$1001,2,FALSE),"")</f>
        <v/>
      </c>
      <c r="C347" s="13" t="str">
        <f>+IFERROR(VLOOKUP(A347,[1]Directorio!$B$1:$Y$1001,3,FALSE),"")</f>
        <v/>
      </c>
      <c r="D347" s="12" t="str">
        <f>+IFERROR(VLOOKUP(A347,[1]Directorio!$B$1:$Y$1001,4,FALSE),"")</f>
        <v/>
      </c>
      <c r="E347" s="12" t="str">
        <f>+IFERROR(VLOOKUP(A347,[1]Directorio!$B$1:$Y$1001,5,FALSE),"")</f>
        <v/>
      </c>
      <c r="F347" s="12" t="str">
        <f>+IFERROR(VLOOKUP(A347,[1]Directorio!$B$1:$Y$1001,6,FALSE),"")</f>
        <v/>
      </c>
      <c r="G347" s="12" t="str">
        <f>+IFERROR(VLOOKUP(A347,[1]Directorio!$B$1:$Y$1001,7,FALSE),"")</f>
        <v/>
      </c>
      <c r="H347" s="12" t="str">
        <f>+IFERROR(VLOOKUP(A347,[1]Directorio!$B$1:$Y$1001,8,FALSE),"")</f>
        <v/>
      </c>
      <c r="I347" s="12" t="str">
        <f>+IFERROR(VLOOKUP(A347,[1]Directorio!$B$1:$Y$1001,9,FALSE),"")</f>
        <v/>
      </c>
      <c r="J347" s="12" t="str">
        <f>+IFERROR(VLOOKUP(A347,[1]Directorio!$B$1:$Y$1001,10,FALSE),"")</f>
        <v/>
      </c>
      <c r="K347" s="12" t="str">
        <f>+IFERROR(VLOOKUP(A347,[1]Directorio!$B$1:$Y$1001,11,FALSE),"")</f>
        <v/>
      </c>
      <c r="L347" s="14" t="str">
        <f>+IFERROR(VLOOKUP(A347,[1]Directorio!$B$1:$Y$1001,12,FALSE),"")</f>
        <v/>
      </c>
      <c r="M347" s="12" t="str">
        <f>+IFERROR(VLOOKUP(A347,[1]Directorio!$B$1:$Y$1001,13,FALSE),"")</f>
        <v/>
      </c>
      <c r="N347" s="12" t="str">
        <f>+IFERROR(VLOOKUP(A347,[1]Directorio!$B$1:$Y$1001,14,FALSE),"")</f>
        <v/>
      </c>
      <c r="O347" s="12" t="str">
        <f>+IFERROR(VLOOKUP(A347,[1]Directorio!$B$1:$Y$1001,15,FALSE),"")</f>
        <v/>
      </c>
      <c r="P347" s="12" t="str">
        <f>+IFERROR(VLOOKUP(A347,[1]Directorio!$B$1:$Y$1001,16,FALSE),"")</f>
        <v/>
      </c>
      <c r="Q347" s="12" t="str">
        <f>+IFERROR(VLOOKUP(A347,[1]Directorio!$B$1:$Y$1001,17,FALSE),"")</f>
        <v/>
      </c>
      <c r="R347" s="12" t="str">
        <f>+IFERROR(VLOOKUP(A347,[1]Directorio!$B$1:$Y$1001,18,FALSE),"")</f>
        <v/>
      </c>
      <c r="S347" s="12" t="str">
        <f>+IFERROR(VLOOKUP(A347,[1]Directorio!$B$1:$Y$1001,19,FALSE),"")</f>
        <v/>
      </c>
      <c r="T347" s="12" t="str">
        <f>+IFERROR(VLOOKUP(A347,[1]Directorio!$B$1:$Y$1001,20,FALSE),"")</f>
        <v/>
      </c>
      <c r="U347" s="15" t="str">
        <f>+IFERROR(VLOOKUP(A347,[1]Directorio!$B$1:$Y$1001,21,FALSE),"")</f>
        <v/>
      </c>
      <c r="V347" s="15" t="str">
        <f>+IFERROR(VLOOKUP(A347,[1]Directorio!$B$1:$Y$1001,22,FALSE),"")</f>
        <v/>
      </c>
      <c r="W347" s="16" t="str">
        <f>+IFERROR(VLOOKUP(A347,[1]Directorio!$B$1:$Y$1001,23,FALSE),"")</f>
        <v/>
      </c>
      <c r="X347" s="15" t="str">
        <f>+IFERROR(VLOOKUP(A347,[1]Directorio!$B$1:$Y$1001,24,FALSE),"")</f>
        <v/>
      </c>
      <c r="Y347" s="10"/>
      <c r="Z347" s="10"/>
      <c r="AA347" s="17"/>
      <c r="AB347" s="18"/>
      <c r="AC347" s="10"/>
      <c r="AD347" s="18"/>
      <c r="AE347" s="10"/>
      <c r="AF347" s="18"/>
      <c r="AG347" s="18"/>
      <c r="AH347" s="19"/>
    </row>
    <row r="348" spans="1:34" x14ac:dyDescent="0.25">
      <c r="A348" s="11"/>
      <c r="B348" s="12" t="str">
        <f>+IFERROR(VLOOKUP(A348,[1]Directorio!$B$1:$Y$1001,2,FALSE),"")</f>
        <v/>
      </c>
      <c r="C348" s="13" t="str">
        <f>+IFERROR(VLOOKUP(A348,[1]Directorio!$B$1:$Y$1001,3,FALSE),"")</f>
        <v/>
      </c>
      <c r="D348" s="12" t="str">
        <f>+IFERROR(VLOOKUP(A348,[1]Directorio!$B$1:$Y$1001,4,FALSE),"")</f>
        <v/>
      </c>
      <c r="E348" s="12" t="str">
        <f>+IFERROR(VLOOKUP(A348,[1]Directorio!$B$1:$Y$1001,5,FALSE),"")</f>
        <v/>
      </c>
      <c r="F348" s="12" t="str">
        <f>+IFERROR(VLOOKUP(A348,[1]Directorio!$B$1:$Y$1001,6,FALSE),"")</f>
        <v/>
      </c>
      <c r="G348" s="12" t="str">
        <f>+IFERROR(VLOOKUP(A348,[1]Directorio!$B$1:$Y$1001,7,FALSE),"")</f>
        <v/>
      </c>
      <c r="H348" s="12" t="str">
        <f>+IFERROR(VLOOKUP(A348,[1]Directorio!$B$1:$Y$1001,8,FALSE),"")</f>
        <v/>
      </c>
      <c r="I348" s="12" t="str">
        <f>+IFERROR(VLOOKUP(A348,[1]Directorio!$B$1:$Y$1001,9,FALSE),"")</f>
        <v/>
      </c>
      <c r="J348" s="12" t="str">
        <f>+IFERROR(VLOOKUP(A348,[1]Directorio!$B$1:$Y$1001,10,FALSE),"")</f>
        <v/>
      </c>
      <c r="K348" s="12" t="str">
        <f>+IFERROR(VLOOKUP(A348,[1]Directorio!$B$1:$Y$1001,11,FALSE),"")</f>
        <v/>
      </c>
      <c r="L348" s="14" t="str">
        <f>+IFERROR(VLOOKUP(A348,[1]Directorio!$B$1:$Y$1001,12,FALSE),"")</f>
        <v/>
      </c>
      <c r="M348" s="12" t="str">
        <f>+IFERROR(VLOOKUP(A348,[1]Directorio!$B$1:$Y$1001,13,FALSE),"")</f>
        <v/>
      </c>
      <c r="N348" s="12" t="str">
        <f>+IFERROR(VLOOKUP(A348,[1]Directorio!$B$1:$Y$1001,14,FALSE),"")</f>
        <v/>
      </c>
      <c r="O348" s="12" t="str">
        <f>+IFERROR(VLOOKUP(A348,[1]Directorio!$B$1:$Y$1001,15,FALSE),"")</f>
        <v/>
      </c>
      <c r="P348" s="12" t="str">
        <f>+IFERROR(VLOOKUP(A348,[1]Directorio!$B$1:$Y$1001,16,FALSE),"")</f>
        <v/>
      </c>
      <c r="Q348" s="12" t="str">
        <f>+IFERROR(VLOOKUP(A348,[1]Directorio!$B$1:$Y$1001,17,FALSE),"")</f>
        <v/>
      </c>
      <c r="R348" s="12" t="str">
        <f>+IFERROR(VLOOKUP(A348,[1]Directorio!$B$1:$Y$1001,18,FALSE),"")</f>
        <v/>
      </c>
      <c r="S348" s="12" t="str">
        <f>+IFERROR(VLOOKUP(A348,[1]Directorio!$B$1:$Y$1001,19,FALSE),"")</f>
        <v/>
      </c>
      <c r="T348" s="12" t="str">
        <f>+IFERROR(VLOOKUP(A348,[1]Directorio!$B$1:$Y$1001,20,FALSE),"")</f>
        <v/>
      </c>
      <c r="U348" s="15" t="str">
        <f>+IFERROR(VLOOKUP(A348,[1]Directorio!$B$1:$Y$1001,21,FALSE),"")</f>
        <v/>
      </c>
      <c r="V348" s="15" t="str">
        <f>+IFERROR(VLOOKUP(A348,[1]Directorio!$B$1:$Y$1001,22,FALSE),"")</f>
        <v/>
      </c>
      <c r="W348" s="16" t="str">
        <f>+IFERROR(VLOOKUP(A348,[1]Directorio!$B$1:$Y$1001,23,FALSE),"")</f>
        <v/>
      </c>
      <c r="X348" s="15" t="str">
        <f>+IFERROR(VLOOKUP(A348,[1]Directorio!$B$1:$Y$1001,24,FALSE),"")</f>
        <v/>
      </c>
      <c r="Y348" s="10"/>
      <c r="Z348" s="10"/>
      <c r="AA348" s="17"/>
      <c r="AB348" s="18"/>
      <c r="AC348" s="10"/>
      <c r="AD348" s="18"/>
      <c r="AE348" s="10"/>
      <c r="AF348" s="18"/>
      <c r="AG348" s="18"/>
      <c r="AH348" s="19"/>
    </row>
    <row r="349" spans="1:34" x14ac:dyDescent="0.25">
      <c r="A349" s="11"/>
      <c r="B349" s="12" t="str">
        <f>+IFERROR(VLOOKUP(A349,[1]Directorio!$B$1:$Y$1001,2,FALSE),"")</f>
        <v/>
      </c>
      <c r="C349" s="13" t="str">
        <f>+IFERROR(VLOOKUP(A349,[1]Directorio!$B$1:$Y$1001,3,FALSE),"")</f>
        <v/>
      </c>
      <c r="D349" s="12" t="str">
        <f>+IFERROR(VLOOKUP(A349,[1]Directorio!$B$1:$Y$1001,4,FALSE),"")</f>
        <v/>
      </c>
      <c r="E349" s="12" t="str">
        <f>+IFERROR(VLOOKUP(A349,[1]Directorio!$B$1:$Y$1001,5,FALSE),"")</f>
        <v/>
      </c>
      <c r="F349" s="12" t="str">
        <f>+IFERROR(VLOOKUP(A349,[1]Directorio!$B$1:$Y$1001,6,FALSE),"")</f>
        <v/>
      </c>
      <c r="G349" s="12" t="str">
        <f>+IFERROR(VLOOKUP(A349,[1]Directorio!$B$1:$Y$1001,7,FALSE),"")</f>
        <v/>
      </c>
      <c r="H349" s="12" t="str">
        <f>+IFERROR(VLOOKUP(A349,[1]Directorio!$B$1:$Y$1001,8,FALSE),"")</f>
        <v/>
      </c>
      <c r="I349" s="12" t="str">
        <f>+IFERROR(VLOOKUP(A349,[1]Directorio!$B$1:$Y$1001,9,FALSE),"")</f>
        <v/>
      </c>
      <c r="J349" s="12" t="str">
        <f>+IFERROR(VLOOKUP(A349,[1]Directorio!$B$1:$Y$1001,10,FALSE),"")</f>
        <v/>
      </c>
      <c r="K349" s="12" t="str">
        <f>+IFERROR(VLOOKUP(A349,[1]Directorio!$B$1:$Y$1001,11,FALSE),"")</f>
        <v/>
      </c>
      <c r="L349" s="14" t="str">
        <f>+IFERROR(VLOOKUP(A349,[1]Directorio!$B$1:$Y$1001,12,FALSE),"")</f>
        <v/>
      </c>
      <c r="M349" s="12" t="str">
        <f>+IFERROR(VLOOKUP(A349,[1]Directorio!$B$1:$Y$1001,13,FALSE),"")</f>
        <v/>
      </c>
      <c r="N349" s="12" t="str">
        <f>+IFERROR(VLOOKUP(A349,[1]Directorio!$B$1:$Y$1001,14,FALSE),"")</f>
        <v/>
      </c>
      <c r="O349" s="12" t="str">
        <f>+IFERROR(VLOOKUP(A349,[1]Directorio!$B$1:$Y$1001,15,FALSE),"")</f>
        <v/>
      </c>
      <c r="P349" s="12" t="str">
        <f>+IFERROR(VLOOKUP(A349,[1]Directorio!$B$1:$Y$1001,16,FALSE),"")</f>
        <v/>
      </c>
      <c r="Q349" s="12" t="str">
        <f>+IFERROR(VLOOKUP(A349,[1]Directorio!$B$1:$Y$1001,17,FALSE),"")</f>
        <v/>
      </c>
      <c r="R349" s="12" t="str">
        <f>+IFERROR(VLOOKUP(A349,[1]Directorio!$B$1:$Y$1001,18,FALSE),"")</f>
        <v/>
      </c>
      <c r="S349" s="12" t="str">
        <f>+IFERROR(VLOOKUP(A349,[1]Directorio!$B$1:$Y$1001,19,FALSE),"")</f>
        <v/>
      </c>
      <c r="T349" s="12" t="str">
        <f>+IFERROR(VLOOKUP(A349,[1]Directorio!$B$1:$Y$1001,20,FALSE),"")</f>
        <v/>
      </c>
      <c r="U349" s="15" t="str">
        <f>+IFERROR(VLOOKUP(A349,[1]Directorio!$B$1:$Y$1001,21,FALSE),"")</f>
        <v/>
      </c>
      <c r="V349" s="15" t="str">
        <f>+IFERROR(VLOOKUP(A349,[1]Directorio!$B$1:$Y$1001,22,FALSE),"")</f>
        <v/>
      </c>
      <c r="W349" s="16" t="str">
        <f>+IFERROR(VLOOKUP(A349,[1]Directorio!$B$1:$Y$1001,23,FALSE),"")</f>
        <v/>
      </c>
      <c r="X349" s="15" t="str">
        <f>+IFERROR(VLOOKUP(A349,[1]Directorio!$B$1:$Y$1001,24,FALSE),"")</f>
        <v/>
      </c>
      <c r="Y349" s="10"/>
      <c r="Z349" s="10"/>
      <c r="AA349" s="17"/>
      <c r="AB349" s="18"/>
      <c r="AC349" s="10"/>
      <c r="AD349" s="18"/>
      <c r="AE349" s="10"/>
      <c r="AF349" s="18"/>
      <c r="AG349" s="18"/>
      <c r="AH349" s="19"/>
    </row>
    <row r="350" spans="1:34" x14ac:dyDescent="0.25">
      <c r="A350" s="11"/>
      <c r="B350" s="12" t="str">
        <f>+IFERROR(VLOOKUP(A350,[1]Directorio!$B$1:$Y$1001,2,FALSE),"")</f>
        <v/>
      </c>
      <c r="C350" s="13" t="str">
        <f>+IFERROR(VLOOKUP(A350,[1]Directorio!$B$1:$Y$1001,3,FALSE),"")</f>
        <v/>
      </c>
      <c r="D350" s="12" t="str">
        <f>+IFERROR(VLOOKUP(A350,[1]Directorio!$B$1:$Y$1001,4,FALSE),"")</f>
        <v/>
      </c>
      <c r="E350" s="12" t="str">
        <f>+IFERROR(VLOOKUP(A350,[1]Directorio!$B$1:$Y$1001,5,FALSE),"")</f>
        <v/>
      </c>
      <c r="F350" s="12" t="str">
        <f>+IFERROR(VLOOKUP(A350,[1]Directorio!$B$1:$Y$1001,6,FALSE),"")</f>
        <v/>
      </c>
      <c r="G350" s="12" t="str">
        <f>+IFERROR(VLOOKUP(A350,[1]Directorio!$B$1:$Y$1001,7,FALSE),"")</f>
        <v/>
      </c>
      <c r="H350" s="12" t="str">
        <f>+IFERROR(VLOOKUP(A350,[1]Directorio!$B$1:$Y$1001,8,FALSE),"")</f>
        <v/>
      </c>
      <c r="I350" s="12" t="str">
        <f>+IFERROR(VLOOKUP(A350,[1]Directorio!$B$1:$Y$1001,9,FALSE),"")</f>
        <v/>
      </c>
      <c r="J350" s="12" t="str">
        <f>+IFERROR(VLOOKUP(A350,[1]Directorio!$B$1:$Y$1001,10,FALSE),"")</f>
        <v/>
      </c>
      <c r="K350" s="12" t="str">
        <f>+IFERROR(VLOOKUP(A350,[1]Directorio!$B$1:$Y$1001,11,FALSE),"")</f>
        <v/>
      </c>
      <c r="L350" s="14" t="str">
        <f>+IFERROR(VLOOKUP(A350,[1]Directorio!$B$1:$Y$1001,12,FALSE),"")</f>
        <v/>
      </c>
      <c r="M350" s="12" t="str">
        <f>+IFERROR(VLOOKUP(A350,[1]Directorio!$B$1:$Y$1001,13,FALSE),"")</f>
        <v/>
      </c>
      <c r="N350" s="12" t="str">
        <f>+IFERROR(VLOOKUP(A350,[1]Directorio!$B$1:$Y$1001,14,FALSE),"")</f>
        <v/>
      </c>
      <c r="O350" s="12" t="str">
        <f>+IFERROR(VLOOKUP(A350,[1]Directorio!$B$1:$Y$1001,15,FALSE),"")</f>
        <v/>
      </c>
      <c r="P350" s="12" t="str">
        <f>+IFERROR(VLOOKUP(A350,[1]Directorio!$B$1:$Y$1001,16,FALSE),"")</f>
        <v/>
      </c>
      <c r="Q350" s="12" t="str">
        <f>+IFERROR(VLOOKUP(A350,[1]Directorio!$B$1:$Y$1001,17,FALSE),"")</f>
        <v/>
      </c>
      <c r="R350" s="12" t="str">
        <f>+IFERROR(VLOOKUP(A350,[1]Directorio!$B$1:$Y$1001,18,FALSE),"")</f>
        <v/>
      </c>
      <c r="S350" s="12" t="str">
        <f>+IFERROR(VLOOKUP(A350,[1]Directorio!$B$1:$Y$1001,19,FALSE),"")</f>
        <v/>
      </c>
      <c r="T350" s="12" t="str">
        <f>+IFERROR(VLOOKUP(A350,[1]Directorio!$B$1:$Y$1001,20,FALSE),"")</f>
        <v/>
      </c>
      <c r="U350" s="15" t="str">
        <f>+IFERROR(VLOOKUP(A350,[1]Directorio!$B$1:$Y$1001,21,FALSE),"")</f>
        <v/>
      </c>
      <c r="V350" s="15" t="str">
        <f>+IFERROR(VLOOKUP(A350,[1]Directorio!$B$1:$Y$1001,22,FALSE),"")</f>
        <v/>
      </c>
      <c r="W350" s="16" t="str">
        <f>+IFERROR(VLOOKUP(A350,[1]Directorio!$B$1:$Y$1001,23,FALSE),"")</f>
        <v/>
      </c>
      <c r="X350" s="15" t="str">
        <f>+IFERROR(VLOOKUP(A350,[1]Directorio!$B$1:$Y$1001,24,FALSE),"")</f>
        <v/>
      </c>
      <c r="Y350" s="10"/>
      <c r="Z350" s="10"/>
      <c r="AA350" s="17"/>
      <c r="AB350" s="18"/>
      <c r="AC350" s="10"/>
      <c r="AD350" s="18"/>
      <c r="AE350" s="10"/>
      <c r="AF350" s="18"/>
      <c r="AG350" s="18"/>
      <c r="AH350" s="19"/>
    </row>
    <row r="351" spans="1:34" x14ac:dyDescent="0.25">
      <c r="A351" s="11"/>
      <c r="B351" s="12" t="str">
        <f>+IFERROR(VLOOKUP(A351,[1]Directorio!$B$1:$Y$1001,2,FALSE),"")</f>
        <v/>
      </c>
      <c r="C351" s="13" t="str">
        <f>+IFERROR(VLOOKUP(A351,[1]Directorio!$B$1:$Y$1001,3,FALSE),"")</f>
        <v/>
      </c>
      <c r="D351" s="12" t="str">
        <f>+IFERROR(VLOOKUP(A351,[1]Directorio!$B$1:$Y$1001,4,FALSE),"")</f>
        <v/>
      </c>
      <c r="E351" s="12" t="str">
        <f>+IFERROR(VLOOKUP(A351,[1]Directorio!$B$1:$Y$1001,5,FALSE),"")</f>
        <v/>
      </c>
      <c r="F351" s="12" t="str">
        <f>+IFERROR(VLOOKUP(A351,[1]Directorio!$B$1:$Y$1001,6,FALSE),"")</f>
        <v/>
      </c>
      <c r="G351" s="12" t="str">
        <f>+IFERROR(VLOOKUP(A351,[1]Directorio!$B$1:$Y$1001,7,FALSE),"")</f>
        <v/>
      </c>
      <c r="H351" s="12" t="str">
        <f>+IFERROR(VLOOKUP(A351,[1]Directorio!$B$1:$Y$1001,8,FALSE),"")</f>
        <v/>
      </c>
      <c r="I351" s="12" t="str">
        <f>+IFERROR(VLOOKUP(A351,[1]Directorio!$B$1:$Y$1001,9,FALSE),"")</f>
        <v/>
      </c>
      <c r="J351" s="12" t="str">
        <f>+IFERROR(VLOOKUP(A351,[1]Directorio!$B$1:$Y$1001,10,FALSE),"")</f>
        <v/>
      </c>
      <c r="K351" s="12" t="str">
        <f>+IFERROR(VLOOKUP(A351,[1]Directorio!$B$1:$Y$1001,11,FALSE),"")</f>
        <v/>
      </c>
      <c r="L351" s="14" t="str">
        <f>+IFERROR(VLOOKUP(A351,[1]Directorio!$B$1:$Y$1001,12,FALSE),"")</f>
        <v/>
      </c>
      <c r="M351" s="12" t="str">
        <f>+IFERROR(VLOOKUP(A351,[1]Directorio!$B$1:$Y$1001,13,FALSE),"")</f>
        <v/>
      </c>
      <c r="N351" s="12" t="str">
        <f>+IFERROR(VLOOKUP(A351,[1]Directorio!$B$1:$Y$1001,14,FALSE),"")</f>
        <v/>
      </c>
      <c r="O351" s="12" t="str">
        <f>+IFERROR(VLOOKUP(A351,[1]Directorio!$B$1:$Y$1001,15,FALSE),"")</f>
        <v/>
      </c>
      <c r="P351" s="12" t="str">
        <f>+IFERROR(VLOOKUP(A351,[1]Directorio!$B$1:$Y$1001,16,FALSE),"")</f>
        <v/>
      </c>
      <c r="Q351" s="12" t="str">
        <f>+IFERROR(VLOOKUP(A351,[1]Directorio!$B$1:$Y$1001,17,FALSE),"")</f>
        <v/>
      </c>
      <c r="R351" s="12" t="str">
        <f>+IFERROR(VLOOKUP(A351,[1]Directorio!$B$1:$Y$1001,18,FALSE),"")</f>
        <v/>
      </c>
      <c r="S351" s="12" t="str">
        <f>+IFERROR(VLOOKUP(A351,[1]Directorio!$B$1:$Y$1001,19,FALSE),"")</f>
        <v/>
      </c>
      <c r="T351" s="12" t="str">
        <f>+IFERROR(VLOOKUP(A351,[1]Directorio!$B$1:$Y$1001,20,FALSE),"")</f>
        <v/>
      </c>
      <c r="U351" s="15" t="str">
        <f>+IFERROR(VLOOKUP(A351,[1]Directorio!$B$1:$Y$1001,21,FALSE),"")</f>
        <v/>
      </c>
      <c r="V351" s="15" t="str">
        <f>+IFERROR(VLOOKUP(A351,[1]Directorio!$B$1:$Y$1001,22,FALSE),"")</f>
        <v/>
      </c>
      <c r="W351" s="16" t="str">
        <f>+IFERROR(VLOOKUP(A351,[1]Directorio!$B$1:$Y$1001,23,FALSE),"")</f>
        <v/>
      </c>
      <c r="X351" s="15" t="str">
        <f>+IFERROR(VLOOKUP(A351,[1]Directorio!$B$1:$Y$1001,24,FALSE),"")</f>
        <v/>
      </c>
      <c r="Y351" s="10"/>
      <c r="Z351" s="10"/>
      <c r="AA351" s="17"/>
      <c r="AB351" s="18"/>
      <c r="AC351" s="10"/>
      <c r="AD351" s="18"/>
      <c r="AE351" s="10"/>
      <c r="AF351" s="18"/>
      <c r="AG351" s="18"/>
      <c r="AH351" s="19"/>
    </row>
    <row r="352" spans="1:34" x14ac:dyDescent="0.25">
      <c r="A352" s="11"/>
      <c r="B352" s="12" t="str">
        <f>+IFERROR(VLOOKUP(A352,[1]Directorio!$B$1:$Y$1001,2,FALSE),"")</f>
        <v/>
      </c>
      <c r="C352" s="13" t="str">
        <f>+IFERROR(VLOOKUP(A352,[1]Directorio!$B$1:$Y$1001,3,FALSE),"")</f>
        <v/>
      </c>
      <c r="D352" s="12" t="str">
        <f>+IFERROR(VLOOKUP(A352,[1]Directorio!$B$1:$Y$1001,4,FALSE),"")</f>
        <v/>
      </c>
      <c r="E352" s="12" t="str">
        <f>+IFERROR(VLOOKUP(A352,[1]Directorio!$B$1:$Y$1001,5,FALSE),"")</f>
        <v/>
      </c>
      <c r="F352" s="12" t="str">
        <f>+IFERROR(VLOOKUP(A352,[1]Directorio!$B$1:$Y$1001,6,FALSE),"")</f>
        <v/>
      </c>
      <c r="G352" s="12" t="str">
        <f>+IFERROR(VLOOKUP(A352,[1]Directorio!$B$1:$Y$1001,7,FALSE),"")</f>
        <v/>
      </c>
      <c r="H352" s="12" t="str">
        <f>+IFERROR(VLOOKUP(A352,[1]Directorio!$B$1:$Y$1001,8,FALSE),"")</f>
        <v/>
      </c>
      <c r="I352" s="12" t="str">
        <f>+IFERROR(VLOOKUP(A352,[1]Directorio!$B$1:$Y$1001,9,FALSE),"")</f>
        <v/>
      </c>
      <c r="J352" s="12" t="str">
        <f>+IFERROR(VLOOKUP(A352,[1]Directorio!$B$1:$Y$1001,10,FALSE),"")</f>
        <v/>
      </c>
      <c r="K352" s="12" t="str">
        <f>+IFERROR(VLOOKUP(A352,[1]Directorio!$B$1:$Y$1001,11,FALSE),"")</f>
        <v/>
      </c>
      <c r="L352" s="14" t="str">
        <f>+IFERROR(VLOOKUP(A352,[1]Directorio!$B$1:$Y$1001,12,FALSE),"")</f>
        <v/>
      </c>
      <c r="M352" s="12" t="str">
        <f>+IFERROR(VLOOKUP(A352,[1]Directorio!$B$1:$Y$1001,13,FALSE),"")</f>
        <v/>
      </c>
      <c r="N352" s="12" t="str">
        <f>+IFERROR(VLOOKUP(A352,[1]Directorio!$B$1:$Y$1001,14,FALSE),"")</f>
        <v/>
      </c>
      <c r="O352" s="12" t="str">
        <f>+IFERROR(VLOOKUP(A352,[1]Directorio!$B$1:$Y$1001,15,FALSE),"")</f>
        <v/>
      </c>
      <c r="P352" s="12" t="str">
        <f>+IFERROR(VLOOKUP(A352,[1]Directorio!$B$1:$Y$1001,16,FALSE),"")</f>
        <v/>
      </c>
      <c r="Q352" s="12" t="str">
        <f>+IFERROR(VLOOKUP(A352,[1]Directorio!$B$1:$Y$1001,17,FALSE),"")</f>
        <v/>
      </c>
      <c r="R352" s="12" t="str">
        <f>+IFERROR(VLOOKUP(A352,[1]Directorio!$B$1:$Y$1001,18,FALSE),"")</f>
        <v/>
      </c>
      <c r="S352" s="12" t="str">
        <f>+IFERROR(VLOOKUP(A352,[1]Directorio!$B$1:$Y$1001,19,FALSE),"")</f>
        <v/>
      </c>
      <c r="T352" s="12" t="str">
        <f>+IFERROR(VLOOKUP(A352,[1]Directorio!$B$1:$Y$1001,20,FALSE),"")</f>
        <v/>
      </c>
      <c r="U352" s="15" t="str">
        <f>+IFERROR(VLOOKUP(A352,[1]Directorio!$B$1:$Y$1001,21,FALSE),"")</f>
        <v/>
      </c>
      <c r="V352" s="15" t="str">
        <f>+IFERROR(VLOOKUP(A352,[1]Directorio!$B$1:$Y$1001,22,FALSE),"")</f>
        <v/>
      </c>
      <c r="W352" s="16" t="str">
        <f>+IFERROR(VLOOKUP(A352,[1]Directorio!$B$1:$Y$1001,23,FALSE),"")</f>
        <v/>
      </c>
      <c r="X352" s="15" t="str">
        <f>+IFERROR(VLOOKUP(A352,[1]Directorio!$B$1:$Y$1001,24,FALSE),"")</f>
        <v/>
      </c>
      <c r="Y352" s="10"/>
      <c r="Z352" s="10"/>
      <c r="AA352" s="17"/>
      <c r="AB352" s="18"/>
      <c r="AC352" s="10"/>
      <c r="AD352" s="18"/>
      <c r="AE352" s="10"/>
      <c r="AF352" s="18"/>
      <c r="AG352" s="18"/>
      <c r="AH352" s="19"/>
    </row>
    <row r="353" spans="1:34" x14ac:dyDescent="0.25">
      <c r="A353" s="11"/>
      <c r="B353" s="12" t="str">
        <f>+IFERROR(VLOOKUP(A353,[1]Directorio!$B$1:$Y$1001,2,FALSE),"")</f>
        <v/>
      </c>
      <c r="C353" s="13" t="str">
        <f>+IFERROR(VLOOKUP(A353,[1]Directorio!$B$1:$Y$1001,3,FALSE),"")</f>
        <v/>
      </c>
      <c r="D353" s="12" t="str">
        <f>+IFERROR(VLOOKUP(A353,[1]Directorio!$B$1:$Y$1001,4,FALSE),"")</f>
        <v/>
      </c>
      <c r="E353" s="12" t="str">
        <f>+IFERROR(VLOOKUP(A353,[1]Directorio!$B$1:$Y$1001,5,FALSE),"")</f>
        <v/>
      </c>
      <c r="F353" s="12" t="str">
        <f>+IFERROR(VLOOKUP(A353,[1]Directorio!$B$1:$Y$1001,6,FALSE),"")</f>
        <v/>
      </c>
      <c r="G353" s="12" t="str">
        <f>+IFERROR(VLOOKUP(A353,[1]Directorio!$B$1:$Y$1001,7,FALSE),"")</f>
        <v/>
      </c>
      <c r="H353" s="12" t="str">
        <f>+IFERROR(VLOOKUP(A353,[1]Directorio!$B$1:$Y$1001,8,FALSE),"")</f>
        <v/>
      </c>
      <c r="I353" s="12" t="str">
        <f>+IFERROR(VLOOKUP(A353,[1]Directorio!$B$1:$Y$1001,9,FALSE),"")</f>
        <v/>
      </c>
      <c r="J353" s="12" t="str">
        <f>+IFERROR(VLOOKUP(A353,[1]Directorio!$B$1:$Y$1001,10,FALSE),"")</f>
        <v/>
      </c>
      <c r="K353" s="12" t="str">
        <f>+IFERROR(VLOOKUP(A353,[1]Directorio!$B$1:$Y$1001,11,FALSE),"")</f>
        <v/>
      </c>
      <c r="L353" s="14" t="str">
        <f>+IFERROR(VLOOKUP(A353,[1]Directorio!$B$1:$Y$1001,12,FALSE),"")</f>
        <v/>
      </c>
      <c r="M353" s="12" t="str">
        <f>+IFERROR(VLOOKUP(A353,[1]Directorio!$B$1:$Y$1001,13,FALSE),"")</f>
        <v/>
      </c>
      <c r="N353" s="12" t="str">
        <f>+IFERROR(VLOOKUP(A353,[1]Directorio!$B$1:$Y$1001,14,FALSE),"")</f>
        <v/>
      </c>
      <c r="O353" s="12" t="str">
        <f>+IFERROR(VLOOKUP(A353,[1]Directorio!$B$1:$Y$1001,15,FALSE),"")</f>
        <v/>
      </c>
      <c r="P353" s="12" t="str">
        <f>+IFERROR(VLOOKUP(A353,[1]Directorio!$B$1:$Y$1001,16,FALSE),"")</f>
        <v/>
      </c>
      <c r="Q353" s="12" t="str">
        <f>+IFERROR(VLOOKUP(A353,[1]Directorio!$B$1:$Y$1001,17,FALSE),"")</f>
        <v/>
      </c>
      <c r="R353" s="12" t="str">
        <f>+IFERROR(VLOOKUP(A353,[1]Directorio!$B$1:$Y$1001,18,FALSE),"")</f>
        <v/>
      </c>
      <c r="S353" s="12" t="str">
        <f>+IFERROR(VLOOKUP(A353,[1]Directorio!$B$1:$Y$1001,19,FALSE),"")</f>
        <v/>
      </c>
      <c r="T353" s="12" t="str">
        <f>+IFERROR(VLOOKUP(A353,[1]Directorio!$B$1:$Y$1001,20,FALSE),"")</f>
        <v/>
      </c>
      <c r="U353" s="15" t="str">
        <f>+IFERROR(VLOOKUP(A353,[1]Directorio!$B$1:$Y$1001,21,FALSE),"")</f>
        <v/>
      </c>
      <c r="V353" s="15" t="str">
        <f>+IFERROR(VLOOKUP(A353,[1]Directorio!$B$1:$Y$1001,22,FALSE),"")</f>
        <v/>
      </c>
      <c r="W353" s="16" t="str">
        <f>+IFERROR(VLOOKUP(A353,[1]Directorio!$B$1:$Y$1001,23,FALSE),"")</f>
        <v/>
      </c>
      <c r="X353" s="15" t="str">
        <f>+IFERROR(VLOOKUP(A353,[1]Directorio!$B$1:$Y$1001,24,FALSE),"")</f>
        <v/>
      </c>
      <c r="Y353" s="10"/>
      <c r="Z353" s="10"/>
      <c r="AA353" s="17"/>
      <c r="AB353" s="18"/>
      <c r="AC353" s="10"/>
      <c r="AD353" s="18"/>
      <c r="AE353" s="10"/>
      <c r="AF353" s="18"/>
      <c r="AG353" s="18"/>
      <c r="AH353" s="19"/>
    </row>
    <row r="354" spans="1:34" x14ac:dyDescent="0.25">
      <c r="A354" s="11"/>
      <c r="B354" s="12" t="str">
        <f>+IFERROR(VLOOKUP(A354,[1]Directorio!$B$1:$Y$1001,2,FALSE),"")</f>
        <v/>
      </c>
      <c r="C354" s="13" t="str">
        <f>+IFERROR(VLOOKUP(A354,[1]Directorio!$B$1:$Y$1001,3,FALSE),"")</f>
        <v/>
      </c>
      <c r="D354" s="12" t="str">
        <f>+IFERROR(VLOOKUP(A354,[1]Directorio!$B$1:$Y$1001,4,FALSE),"")</f>
        <v/>
      </c>
      <c r="E354" s="12" t="str">
        <f>+IFERROR(VLOOKUP(A354,[1]Directorio!$B$1:$Y$1001,5,FALSE),"")</f>
        <v/>
      </c>
      <c r="F354" s="12" t="str">
        <f>+IFERROR(VLOOKUP(A354,[1]Directorio!$B$1:$Y$1001,6,FALSE),"")</f>
        <v/>
      </c>
      <c r="G354" s="12" t="str">
        <f>+IFERROR(VLOOKUP(A354,[1]Directorio!$B$1:$Y$1001,7,FALSE),"")</f>
        <v/>
      </c>
      <c r="H354" s="12" t="str">
        <f>+IFERROR(VLOOKUP(A354,[1]Directorio!$B$1:$Y$1001,8,FALSE),"")</f>
        <v/>
      </c>
      <c r="I354" s="12" t="str">
        <f>+IFERROR(VLOOKUP(A354,[1]Directorio!$B$1:$Y$1001,9,FALSE),"")</f>
        <v/>
      </c>
      <c r="J354" s="12" t="str">
        <f>+IFERROR(VLOOKUP(A354,[1]Directorio!$B$1:$Y$1001,10,FALSE),"")</f>
        <v/>
      </c>
      <c r="K354" s="12" t="str">
        <f>+IFERROR(VLOOKUP(A354,[1]Directorio!$B$1:$Y$1001,11,FALSE),"")</f>
        <v/>
      </c>
      <c r="L354" s="14" t="str">
        <f>+IFERROR(VLOOKUP(A354,[1]Directorio!$B$1:$Y$1001,12,FALSE),"")</f>
        <v/>
      </c>
      <c r="M354" s="12" t="str">
        <f>+IFERROR(VLOOKUP(A354,[1]Directorio!$B$1:$Y$1001,13,FALSE),"")</f>
        <v/>
      </c>
      <c r="N354" s="12" t="str">
        <f>+IFERROR(VLOOKUP(A354,[1]Directorio!$B$1:$Y$1001,14,FALSE),"")</f>
        <v/>
      </c>
      <c r="O354" s="12" t="str">
        <f>+IFERROR(VLOOKUP(A354,[1]Directorio!$B$1:$Y$1001,15,FALSE),"")</f>
        <v/>
      </c>
      <c r="P354" s="12" t="str">
        <f>+IFERROR(VLOOKUP(A354,[1]Directorio!$B$1:$Y$1001,16,FALSE),"")</f>
        <v/>
      </c>
      <c r="Q354" s="12" t="str">
        <f>+IFERROR(VLOOKUP(A354,[1]Directorio!$B$1:$Y$1001,17,FALSE),"")</f>
        <v/>
      </c>
      <c r="R354" s="12" t="str">
        <f>+IFERROR(VLOOKUP(A354,[1]Directorio!$B$1:$Y$1001,18,FALSE),"")</f>
        <v/>
      </c>
      <c r="S354" s="12" t="str">
        <f>+IFERROR(VLOOKUP(A354,[1]Directorio!$B$1:$Y$1001,19,FALSE),"")</f>
        <v/>
      </c>
      <c r="T354" s="12" t="str">
        <f>+IFERROR(VLOOKUP(A354,[1]Directorio!$B$1:$Y$1001,20,FALSE),"")</f>
        <v/>
      </c>
      <c r="U354" s="15" t="str">
        <f>+IFERROR(VLOOKUP(A354,[1]Directorio!$B$1:$Y$1001,21,FALSE),"")</f>
        <v/>
      </c>
      <c r="V354" s="15" t="str">
        <f>+IFERROR(VLOOKUP(A354,[1]Directorio!$B$1:$Y$1001,22,FALSE),"")</f>
        <v/>
      </c>
      <c r="W354" s="16" t="str">
        <f>+IFERROR(VLOOKUP(A354,[1]Directorio!$B$1:$Y$1001,23,FALSE),"")</f>
        <v/>
      </c>
      <c r="X354" s="15" t="str">
        <f>+IFERROR(VLOOKUP(A354,[1]Directorio!$B$1:$Y$1001,24,FALSE),"")</f>
        <v/>
      </c>
      <c r="Y354" s="10"/>
      <c r="Z354" s="10"/>
      <c r="AA354" s="17"/>
      <c r="AB354" s="18"/>
      <c r="AC354" s="10"/>
      <c r="AD354" s="18"/>
      <c r="AE354" s="10"/>
      <c r="AF354" s="18"/>
      <c r="AG354" s="18"/>
      <c r="AH354" s="19"/>
    </row>
    <row r="355" spans="1:34" x14ac:dyDescent="0.25">
      <c r="A355" s="11"/>
      <c r="B355" s="12" t="str">
        <f>+IFERROR(VLOOKUP(A355,[1]Directorio!$B$1:$Y$1001,2,FALSE),"")</f>
        <v/>
      </c>
      <c r="C355" s="13" t="str">
        <f>+IFERROR(VLOOKUP(A355,[1]Directorio!$B$1:$Y$1001,3,FALSE),"")</f>
        <v/>
      </c>
      <c r="D355" s="12" t="str">
        <f>+IFERROR(VLOOKUP(A355,[1]Directorio!$B$1:$Y$1001,4,FALSE),"")</f>
        <v/>
      </c>
      <c r="E355" s="12" t="str">
        <f>+IFERROR(VLOOKUP(A355,[1]Directorio!$B$1:$Y$1001,5,FALSE),"")</f>
        <v/>
      </c>
      <c r="F355" s="12" t="str">
        <f>+IFERROR(VLOOKUP(A355,[1]Directorio!$B$1:$Y$1001,6,FALSE),"")</f>
        <v/>
      </c>
      <c r="G355" s="12" t="str">
        <f>+IFERROR(VLOOKUP(A355,[1]Directorio!$B$1:$Y$1001,7,FALSE),"")</f>
        <v/>
      </c>
      <c r="H355" s="12" t="str">
        <f>+IFERROR(VLOOKUP(A355,[1]Directorio!$B$1:$Y$1001,8,FALSE),"")</f>
        <v/>
      </c>
      <c r="I355" s="12" t="str">
        <f>+IFERROR(VLOOKUP(A355,[1]Directorio!$B$1:$Y$1001,9,FALSE),"")</f>
        <v/>
      </c>
      <c r="J355" s="12" t="str">
        <f>+IFERROR(VLOOKUP(A355,[1]Directorio!$B$1:$Y$1001,10,FALSE),"")</f>
        <v/>
      </c>
      <c r="K355" s="12" t="str">
        <f>+IFERROR(VLOOKUP(A355,[1]Directorio!$B$1:$Y$1001,11,FALSE),"")</f>
        <v/>
      </c>
      <c r="L355" s="14" t="str">
        <f>+IFERROR(VLOOKUP(A355,[1]Directorio!$B$1:$Y$1001,12,FALSE),"")</f>
        <v/>
      </c>
      <c r="M355" s="12" t="str">
        <f>+IFERROR(VLOOKUP(A355,[1]Directorio!$B$1:$Y$1001,13,FALSE),"")</f>
        <v/>
      </c>
      <c r="N355" s="12" t="str">
        <f>+IFERROR(VLOOKUP(A355,[1]Directorio!$B$1:$Y$1001,14,FALSE),"")</f>
        <v/>
      </c>
      <c r="O355" s="12" t="str">
        <f>+IFERROR(VLOOKUP(A355,[1]Directorio!$B$1:$Y$1001,15,FALSE),"")</f>
        <v/>
      </c>
      <c r="P355" s="12" t="str">
        <f>+IFERROR(VLOOKUP(A355,[1]Directorio!$B$1:$Y$1001,16,FALSE),"")</f>
        <v/>
      </c>
      <c r="Q355" s="12" t="str">
        <f>+IFERROR(VLOOKUP(A355,[1]Directorio!$B$1:$Y$1001,17,FALSE),"")</f>
        <v/>
      </c>
      <c r="R355" s="12" t="str">
        <f>+IFERROR(VLOOKUP(A355,[1]Directorio!$B$1:$Y$1001,18,FALSE),"")</f>
        <v/>
      </c>
      <c r="S355" s="12" t="str">
        <f>+IFERROR(VLOOKUP(A355,[1]Directorio!$B$1:$Y$1001,19,FALSE),"")</f>
        <v/>
      </c>
      <c r="T355" s="12" t="str">
        <f>+IFERROR(VLOOKUP(A355,[1]Directorio!$B$1:$Y$1001,20,FALSE),"")</f>
        <v/>
      </c>
      <c r="U355" s="15" t="str">
        <f>+IFERROR(VLOOKUP(A355,[1]Directorio!$B$1:$Y$1001,21,FALSE),"")</f>
        <v/>
      </c>
      <c r="V355" s="15" t="str">
        <f>+IFERROR(VLOOKUP(A355,[1]Directorio!$B$1:$Y$1001,22,FALSE),"")</f>
        <v/>
      </c>
      <c r="W355" s="16" t="str">
        <f>+IFERROR(VLOOKUP(A355,[1]Directorio!$B$1:$Y$1001,23,FALSE),"")</f>
        <v/>
      </c>
      <c r="X355" s="15" t="str">
        <f>+IFERROR(VLOOKUP(A355,[1]Directorio!$B$1:$Y$1001,24,FALSE),"")</f>
        <v/>
      </c>
      <c r="Y355" s="10"/>
      <c r="Z355" s="10"/>
      <c r="AA355" s="17"/>
      <c r="AB355" s="18"/>
      <c r="AC355" s="10"/>
      <c r="AD355" s="18"/>
      <c r="AE355" s="10"/>
      <c r="AF355" s="18"/>
      <c r="AG355" s="18"/>
      <c r="AH355" s="19"/>
    </row>
    <row r="356" spans="1:34" x14ac:dyDescent="0.25">
      <c r="A356" s="11"/>
      <c r="B356" s="12" t="str">
        <f>+IFERROR(VLOOKUP(A356,[1]Directorio!$B$1:$Y$1001,2,FALSE),"")</f>
        <v/>
      </c>
      <c r="C356" s="13" t="str">
        <f>+IFERROR(VLOOKUP(A356,[1]Directorio!$B$1:$Y$1001,3,FALSE),"")</f>
        <v/>
      </c>
      <c r="D356" s="12" t="str">
        <f>+IFERROR(VLOOKUP(A356,[1]Directorio!$B$1:$Y$1001,4,FALSE),"")</f>
        <v/>
      </c>
      <c r="E356" s="12" t="str">
        <f>+IFERROR(VLOOKUP(A356,[1]Directorio!$B$1:$Y$1001,5,FALSE),"")</f>
        <v/>
      </c>
      <c r="F356" s="12" t="str">
        <f>+IFERROR(VLOOKUP(A356,[1]Directorio!$B$1:$Y$1001,6,FALSE),"")</f>
        <v/>
      </c>
      <c r="G356" s="12" t="str">
        <f>+IFERROR(VLOOKUP(A356,[1]Directorio!$B$1:$Y$1001,7,FALSE),"")</f>
        <v/>
      </c>
      <c r="H356" s="12" t="str">
        <f>+IFERROR(VLOOKUP(A356,[1]Directorio!$B$1:$Y$1001,8,FALSE),"")</f>
        <v/>
      </c>
      <c r="I356" s="12" t="str">
        <f>+IFERROR(VLOOKUP(A356,[1]Directorio!$B$1:$Y$1001,9,FALSE),"")</f>
        <v/>
      </c>
      <c r="J356" s="12" t="str">
        <f>+IFERROR(VLOOKUP(A356,[1]Directorio!$B$1:$Y$1001,10,FALSE),"")</f>
        <v/>
      </c>
      <c r="K356" s="12" t="str">
        <f>+IFERROR(VLOOKUP(A356,[1]Directorio!$B$1:$Y$1001,11,FALSE),"")</f>
        <v/>
      </c>
      <c r="L356" s="14" t="str">
        <f>+IFERROR(VLOOKUP(A356,[1]Directorio!$B$1:$Y$1001,12,FALSE),"")</f>
        <v/>
      </c>
      <c r="M356" s="12" t="str">
        <f>+IFERROR(VLOOKUP(A356,[1]Directorio!$B$1:$Y$1001,13,FALSE),"")</f>
        <v/>
      </c>
      <c r="N356" s="12" t="str">
        <f>+IFERROR(VLOOKUP(A356,[1]Directorio!$B$1:$Y$1001,14,FALSE),"")</f>
        <v/>
      </c>
      <c r="O356" s="12" t="str">
        <f>+IFERROR(VLOOKUP(A356,[1]Directorio!$B$1:$Y$1001,15,FALSE),"")</f>
        <v/>
      </c>
      <c r="P356" s="12" t="str">
        <f>+IFERROR(VLOOKUP(A356,[1]Directorio!$B$1:$Y$1001,16,FALSE),"")</f>
        <v/>
      </c>
      <c r="Q356" s="12" t="str">
        <f>+IFERROR(VLOOKUP(A356,[1]Directorio!$B$1:$Y$1001,17,FALSE),"")</f>
        <v/>
      </c>
      <c r="R356" s="12" t="str">
        <f>+IFERROR(VLOOKUP(A356,[1]Directorio!$B$1:$Y$1001,18,FALSE),"")</f>
        <v/>
      </c>
      <c r="S356" s="12" t="str">
        <f>+IFERROR(VLOOKUP(A356,[1]Directorio!$B$1:$Y$1001,19,FALSE),"")</f>
        <v/>
      </c>
      <c r="T356" s="12" t="str">
        <f>+IFERROR(VLOOKUP(A356,[1]Directorio!$B$1:$Y$1001,20,FALSE),"")</f>
        <v/>
      </c>
      <c r="U356" s="15" t="str">
        <f>+IFERROR(VLOOKUP(A356,[1]Directorio!$B$1:$Y$1001,21,FALSE),"")</f>
        <v/>
      </c>
      <c r="V356" s="15" t="str">
        <f>+IFERROR(VLOOKUP(A356,[1]Directorio!$B$1:$Y$1001,22,FALSE),"")</f>
        <v/>
      </c>
      <c r="W356" s="16" t="str">
        <f>+IFERROR(VLOOKUP(A356,[1]Directorio!$B$1:$Y$1001,23,FALSE),"")</f>
        <v/>
      </c>
      <c r="X356" s="15" t="str">
        <f>+IFERROR(VLOOKUP(A356,[1]Directorio!$B$1:$Y$1001,24,FALSE),"")</f>
        <v/>
      </c>
      <c r="Y356" s="10"/>
      <c r="Z356" s="10"/>
      <c r="AA356" s="17"/>
      <c r="AB356" s="18"/>
      <c r="AC356" s="10"/>
      <c r="AD356" s="18"/>
      <c r="AE356" s="10"/>
      <c r="AF356" s="18"/>
      <c r="AG356" s="18"/>
      <c r="AH356" s="19"/>
    </row>
    <row r="357" spans="1:34" x14ac:dyDescent="0.25">
      <c r="A357" s="11"/>
      <c r="B357" s="12" t="str">
        <f>+IFERROR(VLOOKUP(A357,[1]Directorio!$B$1:$Y$1001,2,FALSE),"")</f>
        <v/>
      </c>
      <c r="C357" s="13" t="str">
        <f>+IFERROR(VLOOKUP(A357,[1]Directorio!$B$1:$Y$1001,3,FALSE),"")</f>
        <v/>
      </c>
      <c r="D357" s="12" t="str">
        <f>+IFERROR(VLOOKUP(A357,[1]Directorio!$B$1:$Y$1001,4,FALSE),"")</f>
        <v/>
      </c>
      <c r="E357" s="12" t="str">
        <f>+IFERROR(VLOOKUP(A357,[1]Directorio!$B$1:$Y$1001,5,FALSE),"")</f>
        <v/>
      </c>
      <c r="F357" s="12" t="str">
        <f>+IFERROR(VLOOKUP(A357,[1]Directorio!$B$1:$Y$1001,6,FALSE),"")</f>
        <v/>
      </c>
      <c r="G357" s="12" t="str">
        <f>+IFERROR(VLOOKUP(A357,[1]Directorio!$B$1:$Y$1001,7,FALSE),"")</f>
        <v/>
      </c>
      <c r="H357" s="12" t="str">
        <f>+IFERROR(VLOOKUP(A357,[1]Directorio!$B$1:$Y$1001,8,FALSE),"")</f>
        <v/>
      </c>
      <c r="I357" s="12" t="str">
        <f>+IFERROR(VLOOKUP(A357,[1]Directorio!$B$1:$Y$1001,9,FALSE),"")</f>
        <v/>
      </c>
      <c r="J357" s="12" t="str">
        <f>+IFERROR(VLOOKUP(A357,[1]Directorio!$B$1:$Y$1001,10,FALSE),"")</f>
        <v/>
      </c>
      <c r="K357" s="12" t="str">
        <f>+IFERROR(VLOOKUP(A357,[1]Directorio!$B$1:$Y$1001,11,FALSE),"")</f>
        <v/>
      </c>
      <c r="L357" s="14" t="str">
        <f>+IFERROR(VLOOKUP(A357,[1]Directorio!$B$1:$Y$1001,12,FALSE),"")</f>
        <v/>
      </c>
      <c r="M357" s="12" t="str">
        <f>+IFERROR(VLOOKUP(A357,[1]Directorio!$B$1:$Y$1001,13,FALSE),"")</f>
        <v/>
      </c>
      <c r="N357" s="12" t="str">
        <f>+IFERROR(VLOOKUP(A357,[1]Directorio!$B$1:$Y$1001,14,FALSE),"")</f>
        <v/>
      </c>
      <c r="O357" s="12" t="str">
        <f>+IFERROR(VLOOKUP(A357,[1]Directorio!$B$1:$Y$1001,15,FALSE),"")</f>
        <v/>
      </c>
      <c r="P357" s="12" t="str">
        <f>+IFERROR(VLOOKUP(A357,[1]Directorio!$B$1:$Y$1001,16,FALSE),"")</f>
        <v/>
      </c>
      <c r="Q357" s="12" t="str">
        <f>+IFERROR(VLOOKUP(A357,[1]Directorio!$B$1:$Y$1001,17,FALSE),"")</f>
        <v/>
      </c>
      <c r="R357" s="12" t="str">
        <f>+IFERROR(VLOOKUP(A357,[1]Directorio!$B$1:$Y$1001,18,FALSE),"")</f>
        <v/>
      </c>
      <c r="S357" s="12" t="str">
        <f>+IFERROR(VLOOKUP(A357,[1]Directorio!$B$1:$Y$1001,19,FALSE),"")</f>
        <v/>
      </c>
      <c r="T357" s="12" t="str">
        <f>+IFERROR(VLOOKUP(A357,[1]Directorio!$B$1:$Y$1001,20,FALSE),"")</f>
        <v/>
      </c>
      <c r="U357" s="15" t="str">
        <f>+IFERROR(VLOOKUP(A357,[1]Directorio!$B$1:$Y$1001,21,FALSE),"")</f>
        <v/>
      </c>
      <c r="V357" s="15" t="str">
        <f>+IFERROR(VLOOKUP(A357,[1]Directorio!$B$1:$Y$1001,22,FALSE),"")</f>
        <v/>
      </c>
      <c r="W357" s="16" t="str">
        <f>+IFERROR(VLOOKUP(A357,[1]Directorio!$B$1:$Y$1001,23,FALSE),"")</f>
        <v/>
      </c>
      <c r="X357" s="15" t="str">
        <f>+IFERROR(VLOOKUP(A357,[1]Directorio!$B$1:$Y$1001,24,FALSE),"")</f>
        <v/>
      </c>
      <c r="Y357" s="10"/>
      <c r="Z357" s="10"/>
      <c r="AA357" s="17"/>
      <c r="AB357" s="18"/>
      <c r="AC357" s="10"/>
      <c r="AD357" s="18"/>
      <c r="AE357" s="10"/>
      <c r="AF357" s="18"/>
      <c r="AG357" s="18"/>
      <c r="AH357" s="19"/>
    </row>
    <row r="358" spans="1:34" x14ac:dyDescent="0.25">
      <c r="A358" s="11"/>
      <c r="B358" s="12" t="str">
        <f>+IFERROR(VLOOKUP(A358,[1]Directorio!$B$1:$Y$1001,2,FALSE),"")</f>
        <v/>
      </c>
      <c r="C358" s="13" t="str">
        <f>+IFERROR(VLOOKUP(A358,[1]Directorio!$B$1:$Y$1001,3,FALSE),"")</f>
        <v/>
      </c>
      <c r="D358" s="12" t="str">
        <f>+IFERROR(VLOOKUP(A358,[1]Directorio!$B$1:$Y$1001,4,FALSE),"")</f>
        <v/>
      </c>
      <c r="E358" s="12" t="str">
        <f>+IFERROR(VLOOKUP(A358,[1]Directorio!$B$1:$Y$1001,5,FALSE),"")</f>
        <v/>
      </c>
      <c r="F358" s="12" t="str">
        <f>+IFERROR(VLOOKUP(A358,[1]Directorio!$B$1:$Y$1001,6,FALSE),"")</f>
        <v/>
      </c>
      <c r="G358" s="12" t="str">
        <f>+IFERROR(VLOOKUP(A358,[1]Directorio!$B$1:$Y$1001,7,FALSE),"")</f>
        <v/>
      </c>
      <c r="H358" s="12" t="str">
        <f>+IFERROR(VLOOKUP(A358,[1]Directorio!$B$1:$Y$1001,8,FALSE),"")</f>
        <v/>
      </c>
      <c r="I358" s="12" t="str">
        <f>+IFERROR(VLOOKUP(A358,[1]Directorio!$B$1:$Y$1001,9,FALSE),"")</f>
        <v/>
      </c>
      <c r="J358" s="12" t="str">
        <f>+IFERROR(VLOOKUP(A358,[1]Directorio!$B$1:$Y$1001,10,FALSE),"")</f>
        <v/>
      </c>
      <c r="K358" s="12" t="str">
        <f>+IFERROR(VLOOKUP(A358,[1]Directorio!$B$1:$Y$1001,11,FALSE),"")</f>
        <v/>
      </c>
      <c r="L358" s="14" t="str">
        <f>+IFERROR(VLOOKUP(A358,[1]Directorio!$B$1:$Y$1001,12,FALSE),"")</f>
        <v/>
      </c>
      <c r="M358" s="12" t="str">
        <f>+IFERROR(VLOOKUP(A358,[1]Directorio!$B$1:$Y$1001,13,FALSE),"")</f>
        <v/>
      </c>
      <c r="N358" s="12" t="str">
        <f>+IFERROR(VLOOKUP(A358,[1]Directorio!$B$1:$Y$1001,14,FALSE),"")</f>
        <v/>
      </c>
      <c r="O358" s="12" t="str">
        <f>+IFERROR(VLOOKUP(A358,[1]Directorio!$B$1:$Y$1001,15,FALSE),"")</f>
        <v/>
      </c>
      <c r="P358" s="12" t="str">
        <f>+IFERROR(VLOOKUP(A358,[1]Directorio!$B$1:$Y$1001,16,FALSE),"")</f>
        <v/>
      </c>
      <c r="Q358" s="12" t="str">
        <f>+IFERROR(VLOOKUP(A358,[1]Directorio!$B$1:$Y$1001,17,FALSE),"")</f>
        <v/>
      </c>
      <c r="R358" s="12" t="str">
        <f>+IFERROR(VLOOKUP(A358,[1]Directorio!$B$1:$Y$1001,18,FALSE),"")</f>
        <v/>
      </c>
      <c r="S358" s="12" t="str">
        <f>+IFERROR(VLOOKUP(A358,[1]Directorio!$B$1:$Y$1001,19,FALSE),"")</f>
        <v/>
      </c>
      <c r="T358" s="12" t="str">
        <f>+IFERROR(VLOOKUP(A358,[1]Directorio!$B$1:$Y$1001,20,FALSE),"")</f>
        <v/>
      </c>
      <c r="U358" s="15" t="str">
        <f>+IFERROR(VLOOKUP(A358,[1]Directorio!$B$1:$Y$1001,21,FALSE),"")</f>
        <v/>
      </c>
      <c r="V358" s="15" t="str">
        <f>+IFERROR(VLOOKUP(A358,[1]Directorio!$B$1:$Y$1001,22,FALSE),"")</f>
        <v/>
      </c>
      <c r="W358" s="16" t="str">
        <f>+IFERROR(VLOOKUP(A358,[1]Directorio!$B$1:$Y$1001,23,FALSE),"")</f>
        <v/>
      </c>
      <c r="X358" s="15" t="str">
        <f>+IFERROR(VLOOKUP(A358,[1]Directorio!$B$1:$Y$1001,24,FALSE),"")</f>
        <v/>
      </c>
      <c r="Y358" s="10"/>
      <c r="Z358" s="10"/>
      <c r="AA358" s="17"/>
      <c r="AB358" s="18"/>
      <c r="AC358" s="10"/>
      <c r="AD358" s="18"/>
      <c r="AE358" s="10"/>
      <c r="AF358" s="18"/>
      <c r="AG358" s="18"/>
      <c r="AH358" s="19"/>
    </row>
    <row r="359" spans="1:34" x14ac:dyDescent="0.25">
      <c r="A359" s="11"/>
      <c r="B359" s="12" t="str">
        <f>+IFERROR(VLOOKUP(A359,[1]Directorio!$B$1:$Y$1001,2,FALSE),"")</f>
        <v/>
      </c>
      <c r="C359" s="13" t="str">
        <f>+IFERROR(VLOOKUP(A359,[1]Directorio!$B$1:$Y$1001,3,FALSE),"")</f>
        <v/>
      </c>
      <c r="D359" s="12" t="str">
        <f>+IFERROR(VLOOKUP(A359,[1]Directorio!$B$1:$Y$1001,4,FALSE),"")</f>
        <v/>
      </c>
      <c r="E359" s="12" t="str">
        <f>+IFERROR(VLOOKUP(A359,[1]Directorio!$B$1:$Y$1001,5,FALSE),"")</f>
        <v/>
      </c>
      <c r="F359" s="12" t="str">
        <f>+IFERROR(VLOOKUP(A359,[1]Directorio!$B$1:$Y$1001,6,FALSE),"")</f>
        <v/>
      </c>
      <c r="G359" s="12" t="str">
        <f>+IFERROR(VLOOKUP(A359,[1]Directorio!$B$1:$Y$1001,7,FALSE),"")</f>
        <v/>
      </c>
      <c r="H359" s="12" t="str">
        <f>+IFERROR(VLOOKUP(A359,[1]Directorio!$B$1:$Y$1001,8,FALSE),"")</f>
        <v/>
      </c>
      <c r="I359" s="12" t="str">
        <f>+IFERROR(VLOOKUP(A359,[1]Directorio!$B$1:$Y$1001,9,FALSE),"")</f>
        <v/>
      </c>
      <c r="J359" s="12" t="str">
        <f>+IFERROR(VLOOKUP(A359,[1]Directorio!$B$1:$Y$1001,10,FALSE),"")</f>
        <v/>
      </c>
      <c r="K359" s="12" t="str">
        <f>+IFERROR(VLOOKUP(A359,[1]Directorio!$B$1:$Y$1001,11,FALSE),"")</f>
        <v/>
      </c>
      <c r="L359" s="14" t="str">
        <f>+IFERROR(VLOOKUP(A359,[1]Directorio!$B$1:$Y$1001,12,FALSE),"")</f>
        <v/>
      </c>
      <c r="M359" s="12" t="str">
        <f>+IFERROR(VLOOKUP(A359,[1]Directorio!$B$1:$Y$1001,13,FALSE),"")</f>
        <v/>
      </c>
      <c r="N359" s="12" t="str">
        <f>+IFERROR(VLOOKUP(A359,[1]Directorio!$B$1:$Y$1001,14,FALSE),"")</f>
        <v/>
      </c>
      <c r="O359" s="12" t="str">
        <f>+IFERROR(VLOOKUP(A359,[1]Directorio!$B$1:$Y$1001,15,FALSE),"")</f>
        <v/>
      </c>
      <c r="P359" s="12" t="str">
        <f>+IFERROR(VLOOKUP(A359,[1]Directorio!$B$1:$Y$1001,16,FALSE),"")</f>
        <v/>
      </c>
      <c r="Q359" s="12" t="str">
        <f>+IFERROR(VLOOKUP(A359,[1]Directorio!$B$1:$Y$1001,17,FALSE),"")</f>
        <v/>
      </c>
      <c r="R359" s="12" t="str">
        <f>+IFERROR(VLOOKUP(A359,[1]Directorio!$B$1:$Y$1001,18,FALSE),"")</f>
        <v/>
      </c>
      <c r="S359" s="12" t="str">
        <f>+IFERROR(VLOOKUP(A359,[1]Directorio!$B$1:$Y$1001,19,FALSE),"")</f>
        <v/>
      </c>
      <c r="T359" s="12" t="str">
        <f>+IFERROR(VLOOKUP(A359,[1]Directorio!$B$1:$Y$1001,20,FALSE),"")</f>
        <v/>
      </c>
      <c r="U359" s="15" t="str">
        <f>+IFERROR(VLOOKUP(A359,[1]Directorio!$B$1:$Y$1001,21,FALSE),"")</f>
        <v/>
      </c>
      <c r="V359" s="15" t="str">
        <f>+IFERROR(VLOOKUP(A359,[1]Directorio!$B$1:$Y$1001,22,FALSE),"")</f>
        <v/>
      </c>
      <c r="W359" s="16" t="str">
        <f>+IFERROR(VLOOKUP(A359,[1]Directorio!$B$1:$Y$1001,23,FALSE),"")</f>
        <v/>
      </c>
      <c r="X359" s="15" t="str">
        <f>+IFERROR(VLOOKUP(A359,[1]Directorio!$B$1:$Y$1001,24,FALSE),"")</f>
        <v/>
      </c>
      <c r="Y359" s="10"/>
      <c r="Z359" s="10"/>
      <c r="AA359" s="17"/>
      <c r="AB359" s="18"/>
      <c r="AC359" s="10"/>
      <c r="AD359" s="18"/>
      <c r="AE359" s="10"/>
      <c r="AF359" s="18"/>
      <c r="AG359" s="18"/>
      <c r="AH359" s="19"/>
    </row>
    <row r="360" spans="1:34" x14ac:dyDescent="0.25">
      <c r="A360" s="11"/>
      <c r="B360" s="12" t="str">
        <f>+IFERROR(VLOOKUP(A360,[1]Directorio!$B$1:$Y$1001,2,FALSE),"")</f>
        <v/>
      </c>
      <c r="C360" s="13" t="str">
        <f>+IFERROR(VLOOKUP(A360,[1]Directorio!$B$1:$Y$1001,3,FALSE),"")</f>
        <v/>
      </c>
      <c r="D360" s="12" t="str">
        <f>+IFERROR(VLOOKUP(A360,[1]Directorio!$B$1:$Y$1001,4,FALSE),"")</f>
        <v/>
      </c>
      <c r="E360" s="12" t="str">
        <f>+IFERROR(VLOOKUP(A360,[1]Directorio!$B$1:$Y$1001,5,FALSE),"")</f>
        <v/>
      </c>
      <c r="F360" s="12" t="str">
        <f>+IFERROR(VLOOKUP(A360,[1]Directorio!$B$1:$Y$1001,6,FALSE),"")</f>
        <v/>
      </c>
      <c r="G360" s="12" t="str">
        <f>+IFERROR(VLOOKUP(A360,[1]Directorio!$B$1:$Y$1001,7,FALSE),"")</f>
        <v/>
      </c>
      <c r="H360" s="12" t="str">
        <f>+IFERROR(VLOOKUP(A360,[1]Directorio!$B$1:$Y$1001,8,FALSE),"")</f>
        <v/>
      </c>
      <c r="I360" s="12" t="str">
        <f>+IFERROR(VLOOKUP(A360,[1]Directorio!$B$1:$Y$1001,9,FALSE),"")</f>
        <v/>
      </c>
      <c r="J360" s="12" t="str">
        <f>+IFERROR(VLOOKUP(A360,[1]Directorio!$B$1:$Y$1001,10,FALSE),"")</f>
        <v/>
      </c>
      <c r="K360" s="12" t="str">
        <f>+IFERROR(VLOOKUP(A360,[1]Directorio!$B$1:$Y$1001,11,FALSE),"")</f>
        <v/>
      </c>
      <c r="L360" s="14" t="str">
        <f>+IFERROR(VLOOKUP(A360,[1]Directorio!$B$1:$Y$1001,12,FALSE),"")</f>
        <v/>
      </c>
      <c r="M360" s="12" t="str">
        <f>+IFERROR(VLOOKUP(A360,[1]Directorio!$B$1:$Y$1001,13,FALSE),"")</f>
        <v/>
      </c>
      <c r="N360" s="12" t="str">
        <f>+IFERROR(VLOOKUP(A360,[1]Directorio!$B$1:$Y$1001,14,FALSE),"")</f>
        <v/>
      </c>
      <c r="O360" s="12" t="str">
        <f>+IFERROR(VLOOKUP(A360,[1]Directorio!$B$1:$Y$1001,15,FALSE),"")</f>
        <v/>
      </c>
      <c r="P360" s="12" t="str">
        <f>+IFERROR(VLOOKUP(A360,[1]Directorio!$B$1:$Y$1001,16,FALSE),"")</f>
        <v/>
      </c>
      <c r="Q360" s="12" t="str">
        <f>+IFERROR(VLOOKUP(A360,[1]Directorio!$B$1:$Y$1001,17,FALSE),"")</f>
        <v/>
      </c>
      <c r="R360" s="12" t="str">
        <f>+IFERROR(VLOOKUP(A360,[1]Directorio!$B$1:$Y$1001,18,FALSE),"")</f>
        <v/>
      </c>
      <c r="S360" s="12" t="str">
        <f>+IFERROR(VLOOKUP(A360,[1]Directorio!$B$1:$Y$1001,19,FALSE),"")</f>
        <v/>
      </c>
      <c r="T360" s="12" t="str">
        <f>+IFERROR(VLOOKUP(A360,[1]Directorio!$B$1:$Y$1001,20,FALSE),"")</f>
        <v/>
      </c>
      <c r="U360" s="15" t="str">
        <f>+IFERROR(VLOOKUP(A360,[1]Directorio!$B$1:$Y$1001,21,FALSE),"")</f>
        <v/>
      </c>
      <c r="V360" s="15" t="str">
        <f>+IFERROR(VLOOKUP(A360,[1]Directorio!$B$1:$Y$1001,22,FALSE),"")</f>
        <v/>
      </c>
      <c r="W360" s="16" t="str">
        <f>+IFERROR(VLOOKUP(A360,[1]Directorio!$B$1:$Y$1001,23,FALSE),"")</f>
        <v/>
      </c>
      <c r="X360" s="15" t="str">
        <f>+IFERROR(VLOOKUP(A360,[1]Directorio!$B$1:$Y$1001,24,FALSE),"")</f>
        <v/>
      </c>
      <c r="Y360" s="10"/>
      <c r="Z360" s="10"/>
      <c r="AA360" s="17"/>
      <c r="AB360" s="18"/>
      <c r="AC360" s="10"/>
      <c r="AD360" s="18"/>
      <c r="AE360" s="10"/>
      <c r="AF360" s="18"/>
      <c r="AG360" s="18"/>
      <c r="AH360" s="19"/>
    </row>
    <row r="361" spans="1:34" x14ac:dyDescent="0.25">
      <c r="A361" s="11"/>
      <c r="B361" s="12" t="str">
        <f>+IFERROR(VLOOKUP(A361,[1]Directorio!$B$1:$Y$1001,2,FALSE),"")</f>
        <v/>
      </c>
      <c r="C361" s="13" t="str">
        <f>+IFERROR(VLOOKUP(A361,[1]Directorio!$B$1:$Y$1001,3,FALSE),"")</f>
        <v/>
      </c>
      <c r="D361" s="12" t="str">
        <f>+IFERROR(VLOOKUP(A361,[1]Directorio!$B$1:$Y$1001,4,FALSE),"")</f>
        <v/>
      </c>
      <c r="E361" s="12" t="str">
        <f>+IFERROR(VLOOKUP(A361,[1]Directorio!$B$1:$Y$1001,5,FALSE),"")</f>
        <v/>
      </c>
      <c r="F361" s="12" t="str">
        <f>+IFERROR(VLOOKUP(A361,[1]Directorio!$B$1:$Y$1001,6,FALSE),"")</f>
        <v/>
      </c>
      <c r="G361" s="12" t="str">
        <f>+IFERROR(VLOOKUP(A361,[1]Directorio!$B$1:$Y$1001,7,FALSE),"")</f>
        <v/>
      </c>
      <c r="H361" s="12" t="str">
        <f>+IFERROR(VLOOKUP(A361,[1]Directorio!$B$1:$Y$1001,8,FALSE),"")</f>
        <v/>
      </c>
      <c r="I361" s="12" t="str">
        <f>+IFERROR(VLOOKUP(A361,[1]Directorio!$B$1:$Y$1001,9,FALSE),"")</f>
        <v/>
      </c>
      <c r="J361" s="12" t="str">
        <f>+IFERROR(VLOOKUP(A361,[1]Directorio!$B$1:$Y$1001,10,FALSE),"")</f>
        <v/>
      </c>
      <c r="K361" s="12" t="str">
        <f>+IFERROR(VLOOKUP(A361,[1]Directorio!$B$1:$Y$1001,11,FALSE),"")</f>
        <v/>
      </c>
      <c r="L361" s="14" t="str">
        <f>+IFERROR(VLOOKUP(A361,[1]Directorio!$B$1:$Y$1001,12,FALSE),"")</f>
        <v/>
      </c>
      <c r="M361" s="12" t="str">
        <f>+IFERROR(VLOOKUP(A361,[1]Directorio!$B$1:$Y$1001,13,FALSE),"")</f>
        <v/>
      </c>
      <c r="N361" s="12" t="str">
        <f>+IFERROR(VLOOKUP(A361,[1]Directorio!$B$1:$Y$1001,14,FALSE),"")</f>
        <v/>
      </c>
      <c r="O361" s="12" t="str">
        <f>+IFERROR(VLOOKUP(A361,[1]Directorio!$B$1:$Y$1001,15,FALSE),"")</f>
        <v/>
      </c>
      <c r="P361" s="12" t="str">
        <f>+IFERROR(VLOOKUP(A361,[1]Directorio!$B$1:$Y$1001,16,FALSE),"")</f>
        <v/>
      </c>
      <c r="Q361" s="12" t="str">
        <f>+IFERROR(VLOOKUP(A361,[1]Directorio!$B$1:$Y$1001,17,FALSE),"")</f>
        <v/>
      </c>
      <c r="R361" s="12" t="str">
        <f>+IFERROR(VLOOKUP(A361,[1]Directorio!$B$1:$Y$1001,18,FALSE),"")</f>
        <v/>
      </c>
      <c r="S361" s="12" t="str">
        <f>+IFERROR(VLOOKUP(A361,[1]Directorio!$B$1:$Y$1001,19,FALSE),"")</f>
        <v/>
      </c>
      <c r="T361" s="12" t="str">
        <f>+IFERROR(VLOOKUP(A361,[1]Directorio!$B$1:$Y$1001,20,FALSE),"")</f>
        <v/>
      </c>
      <c r="U361" s="15" t="str">
        <f>+IFERROR(VLOOKUP(A361,[1]Directorio!$B$1:$Y$1001,21,FALSE),"")</f>
        <v/>
      </c>
      <c r="V361" s="15" t="str">
        <f>+IFERROR(VLOOKUP(A361,[1]Directorio!$B$1:$Y$1001,22,FALSE),"")</f>
        <v/>
      </c>
      <c r="W361" s="16" t="str">
        <f>+IFERROR(VLOOKUP(A361,[1]Directorio!$B$1:$Y$1001,23,FALSE),"")</f>
        <v/>
      </c>
      <c r="X361" s="15" t="str">
        <f>+IFERROR(VLOOKUP(A361,[1]Directorio!$B$1:$Y$1001,24,FALSE),"")</f>
        <v/>
      </c>
      <c r="Y361" s="10"/>
      <c r="Z361" s="10"/>
      <c r="AA361" s="17"/>
      <c r="AB361" s="18"/>
      <c r="AC361" s="10"/>
      <c r="AD361" s="18"/>
      <c r="AE361" s="10"/>
      <c r="AF361" s="18"/>
      <c r="AG361" s="18"/>
      <c r="AH361" s="19"/>
    </row>
    <row r="362" spans="1:34" x14ac:dyDescent="0.25">
      <c r="A362" s="11"/>
      <c r="B362" s="12" t="str">
        <f>+IFERROR(VLOOKUP(A362,[1]Directorio!$B$1:$Y$1001,2,FALSE),"")</f>
        <v/>
      </c>
      <c r="C362" s="13" t="str">
        <f>+IFERROR(VLOOKUP(A362,[1]Directorio!$B$1:$Y$1001,3,FALSE),"")</f>
        <v/>
      </c>
      <c r="D362" s="12" t="str">
        <f>+IFERROR(VLOOKUP(A362,[1]Directorio!$B$1:$Y$1001,4,FALSE),"")</f>
        <v/>
      </c>
      <c r="E362" s="12" t="str">
        <f>+IFERROR(VLOOKUP(A362,[1]Directorio!$B$1:$Y$1001,5,FALSE),"")</f>
        <v/>
      </c>
      <c r="F362" s="12" t="str">
        <f>+IFERROR(VLOOKUP(A362,[1]Directorio!$B$1:$Y$1001,6,FALSE),"")</f>
        <v/>
      </c>
      <c r="G362" s="12" t="str">
        <f>+IFERROR(VLOOKUP(A362,[1]Directorio!$B$1:$Y$1001,7,FALSE),"")</f>
        <v/>
      </c>
      <c r="H362" s="12" t="str">
        <f>+IFERROR(VLOOKUP(A362,[1]Directorio!$B$1:$Y$1001,8,FALSE),"")</f>
        <v/>
      </c>
      <c r="I362" s="12" t="str">
        <f>+IFERROR(VLOOKUP(A362,[1]Directorio!$B$1:$Y$1001,9,FALSE),"")</f>
        <v/>
      </c>
      <c r="J362" s="12" t="str">
        <f>+IFERROR(VLOOKUP(A362,[1]Directorio!$B$1:$Y$1001,10,FALSE),"")</f>
        <v/>
      </c>
      <c r="K362" s="12" t="str">
        <f>+IFERROR(VLOOKUP(A362,[1]Directorio!$B$1:$Y$1001,11,FALSE),"")</f>
        <v/>
      </c>
      <c r="L362" s="14" t="str">
        <f>+IFERROR(VLOOKUP(A362,[1]Directorio!$B$1:$Y$1001,12,FALSE),"")</f>
        <v/>
      </c>
      <c r="M362" s="12" t="str">
        <f>+IFERROR(VLOOKUP(A362,[1]Directorio!$B$1:$Y$1001,13,FALSE),"")</f>
        <v/>
      </c>
      <c r="N362" s="12" t="str">
        <f>+IFERROR(VLOOKUP(A362,[1]Directorio!$B$1:$Y$1001,14,FALSE),"")</f>
        <v/>
      </c>
      <c r="O362" s="12" t="str">
        <f>+IFERROR(VLOOKUP(A362,[1]Directorio!$B$1:$Y$1001,15,FALSE),"")</f>
        <v/>
      </c>
      <c r="P362" s="12" t="str">
        <f>+IFERROR(VLOOKUP(A362,[1]Directorio!$B$1:$Y$1001,16,FALSE),"")</f>
        <v/>
      </c>
      <c r="Q362" s="12" t="str">
        <f>+IFERROR(VLOOKUP(A362,[1]Directorio!$B$1:$Y$1001,17,FALSE),"")</f>
        <v/>
      </c>
      <c r="R362" s="12" t="str">
        <f>+IFERROR(VLOOKUP(A362,[1]Directorio!$B$1:$Y$1001,18,FALSE),"")</f>
        <v/>
      </c>
      <c r="S362" s="12" t="str">
        <f>+IFERROR(VLOOKUP(A362,[1]Directorio!$B$1:$Y$1001,19,FALSE),"")</f>
        <v/>
      </c>
      <c r="T362" s="12" t="str">
        <f>+IFERROR(VLOOKUP(A362,[1]Directorio!$B$1:$Y$1001,20,FALSE),"")</f>
        <v/>
      </c>
      <c r="U362" s="15" t="str">
        <f>+IFERROR(VLOOKUP(A362,[1]Directorio!$B$1:$Y$1001,21,FALSE),"")</f>
        <v/>
      </c>
      <c r="V362" s="15" t="str">
        <f>+IFERROR(VLOOKUP(A362,[1]Directorio!$B$1:$Y$1001,22,FALSE),"")</f>
        <v/>
      </c>
      <c r="W362" s="16" t="str">
        <f>+IFERROR(VLOOKUP(A362,[1]Directorio!$B$1:$Y$1001,23,FALSE),"")</f>
        <v/>
      </c>
      <c r="X362" s="15" t="str">
        <f>+IFERROR(VLOOKUP(A362,[1]Directorio!$B$1:$Y$1001,24,FALSE),"")</f>
        <v/>
      </c>
      <c r="Y362" s="10"/>
      <c r="Z362" s="10"/>
      <c r="AA362" s="17"/>
      <c r="AB362" s="18"/>
      <c r="AC362" s="10"/>
      <c r="AD362" s="18"/>
      <c r="AE362" s="10"/>
      <c r="AF362" s="18"/>
      <c r="AG362" s="18"/>
      <c r="AH362" s="19"/>
    </row>
    <row r="363" spans="1:34" x14ac:dyDescent="0.25">
      <c r="A363" s="11"/>
      <c r="B363" s="12" t="str">
        <f>+IFERROR(VLOOKUP(A363,[1]Directorio!$B$1:$Y$1001,2,FALSE),"")</f>
        <v/>
      </c>
      <c r="C363" s="13" t="str">
        <f>+IFERROR(VLOOKUP(A363,[1]Directorio!$B$1:$Y$1001,3,FALSE),"")</f>
        <v/>
      </c>
      <c r="D363" s="12" t="str">
        <f>+IFERROR(VLOOKUP(A363,[1]Directorio!$B$1:$Y$1001,4,FALSE),"")</f>
        <v/>
      </c>
      <c r="E363" s="12" t="str">
        <f>+IFERROR(VLOOKUP(A363,[1]Directorio!$B$1:$Y$1001,5,FALSE),"")</f>
        <v/>
      </c>
      <c r="F363" s="12" t="str">
        <f>+IFERROR(VLOOKUP(A363,[1]Directorio!$B$1:$Y$1001,6,FALSE),"")</f>
        <v/>
      </c>
      <c r="G363" s="12" t="str">
        <f>+IFERROR(VLOOKUP(A363,[1]Directorio!$B$1:$Y$1001,7,FALSE),"")</f>
        <v/>
      </c>
      <c r="H363" s="12" t="str">
        <f>+IFERROR(VLOOKUP(A363,[1]Directorio!$B$1:$Y$1001,8,FALSE),"")</f>
        <v/>
      </c>
      <c r="I363" s="12" t="str">
        <f>+IFERROR(VLOOKUP(A363,[1]Directorio!$B$1:$Y$1001,9,FALSE),"")</f>
        <v/>
      </c>
      <c r="J363" s="12" t="str">
        <f>+IFERROR(VLOOKUP(A363,[1]Directorio!$B$1:$Y$1001,10,FALSE),"")</f>
        <v/>
      </c>
      <c r="K363" s="12" t="str">
        <f>+IFERROR(VLOOKUP(A363,[1]Directorio!$B$1:$Y$1001,11,FALSE),"")</f>
        <v/>
      </c>
      <c r="L363" s="14" t="str">
        <f>+IFERROR(VLOOKUP(A363,[1]Directorio!$B$1:$Y$1001,12,FALSE),"")</f>
        <v/>
      </c>
      <c r="M363" s="12" t="str">
        <f>+IFERROR(VLOOKUP(A363,[1]Directorio!$B$1:$Y$1001,13,FALSE),"")</f>
        <v/>
      </c>
      <c r="N363" s="12" t="str">
        <f>+IFERROR(VLOOKUP(A363,[1]Directorio!$B$1:$Y$1001,14,FALSE),"")</f>
        <v/>
      </c>
      <c r="O363" s="12" t="str">
        <f>+IFERROR(VLOOKUP(A363,[1]Directorio!$B$1:$Y$1001,15,FALSE),"")</f>
        <v/>
      </c>
      <c r="P363" s="12" t="str">
        <f>+IFERROR(VLOOKUP(A363,[1]Directorio!$B$1:$Y$1001,16,FALSE),"")</f>
        <v/>
      </c>
      <c r="Q363" s="12" t="str">
        <f>+IFERROR(VLOOKUP(A363,[1]Directorio!$B$1:$Y$1001,17,FALSE),"")</f>
        <v/>
      </c>
      <c r="R363" s="12" t="str">
        <f>+IFERROR(VLOOKUP(A363,[1]Directorio!$B$1:$Y$1001,18,FALSE),"")</f>
        <v/>
      </c>
      <c r="S363" s="12" t="str">
        <f>+IFERROR(VLOOKUP(A363,[1]Directorio!$B$1:$Y$1001,19,FALSE),"")</f>
        <v/>
      </c>
      <c r="T363" s="12" t="str">
        <f>+IFERROR(VLOOKUP(A363,[1]Directorio!$B$1:$Y$1001,20,FALSE),"")</f>
        <v/>
      </c>
      <c r="U363" s="15" t="str">
        <f>+IFERROR(VLOOKUP(A363,[1]Directorio!$B$1:$Y$1001,21,FALSE),"")</f>
        <v/>
      </c>
      <c r="V363" s="15" t="str">
        <f>+IFERROR(VLOOKUP(A363,[1]Directorio!$B$1:$Y$1001,22,FALSE),"")</f>
        <v/>
      </c>
      <c r="W363" s="16" t="str">
        <f>+IFERROR(VLOOKUP(A363,[1]Directorio!$B$1:$Y$1001,23,FALSE),"")</f>
        <v/>
      </c>
      <c r="X363" s="15" t="str">
        <f>+IFERROR(VLOOKUP(A363,[1]Directorio!$B$1:$Y$1001,24,FALSE),"")</f>
        <v/>
      </c>
      <c r="Y363" s="10"/>
      <c r="Z363" s="10"/>
      <c r="AA363" s="17"/>
      <c r="AB363" s="18"/>
      <c r="AC363" s="10"/>
      <c r="AD363" s="18"/>
      <c r="AE363" s="10"/>
      <c r="AF363" s="18"/>
      <c r="AG363" s="18"/>
      <c r="AH363" s="19"/>
    </row>
    <row r="364" spans="1:34" x14ac:dyDescent="0.25">
      <c r="A364" s="11"/>
      <c r="B364" s="12" t="str">
        <f>+IFERROR(VLOOKUP(A364,[1]Directorio!$B$1:$Y$1001,2,FALSE),"")</f>
        <v/>
      </c>
      <c r="C364" s="13" t="str">
        <f>+IFERROR(VLOOKUP(A364,[1]Directorio!$B$1:$Y$1001,3,FALSE),"")</f>
        <v/>
      </c>
      <c r="D364" s="12" t="str">
        <f>+IFERROR(VLOOKUP(A364,[1]Directorio!$B$1:$Y$1001,4,FALSE),"")</f>
        <v/>
      </c>
      <c r="E364" s="12" t="str">
        <f>+IFERROR(VLOOKUP(A364,[1]Directorio!$B$1:$Y$1001,5,FALSE),"")</f>
        <v/>
      </c>
      <c r="F364" s="12" t="str">
        <f>+IFERROR(VLOOKUP(A364,[1]Directorio!$B$1:$Y$1001,6,FALSE),"")</f>
        <v/>
      </c>
      <c r="G364" s="12" t="str">
        <f>+IFERROR(VLOOKUP(A364,[1]Directorio!$B$1:$Y$1001,7,FALSE),"")</f>
        <v/>
      </c>
      <c r="H364" s="12" t="str">
        <f>+IFERROR(VLOOKUP(A364,[1]Directorio!$B$1:$Y$1001,8,FALSE),"")</f>
        <v/>
      </c>
      <c r="I364" s="12" t="str">
        <f>+IFERROR(VLOOKUP(A364,[1]Directorio!$B$1:$Y$1001,9,FALSE),"")</f>
        <v/>
      </c>
      <c r="J364" s="12" t="str">
        <f>+IFERROR(VLOOKUP(A364,[1]Directorio!$B$1:$Y$1001,10,FALSE),"")</f>
        <v/>
      </c>
      <c r="K364" s="12" t="str">
        <f>+IFERROR(VLOOKUP(A364,[1]Directorio!$B$1:$Y$1001,11,FALSE),"")</f>
        <v/>
      </c>
      <c r="L364" s="14" t="str">
        <f>+IFERROR(VLOOKUP(A364,[1]Directorio!$B$1:$Y$1001,12,FALSE),"")</f>
        <v/>
      </c>
      <c r="M364" s="12" t="str">
        <f>+IFERROR(VLOOKUP(A364,[1]Directorio!$B$1:$Y$1001,13,FALSE),"")</f>
        <v/>
      </c>
      <c r="N364" s="12" t="str">
        <f>+IFERROR(VLOOKUP(A364,[1]Directorio!$B$1:$Y$1001,14,FALSE),"")</f>
        <v/>
      </c>
      <c r="O364" s="12" t="str">
        <f>+IFERROR(VLOOKUP(A364,[1]Directorio!$B$1:$Y$1001,15,FALSE),"")</f>
        <v/>
      </c>
      <c r="P364" s="12" t="str">
        <f>+IFERROR(VLOOKUP(A364,[1]Directorio!$B$1:$Y$1001,16,FALSE),"")</f>
        <v/>
      </c>
      <c r="Q364" s="12" t="str">
        <f>+IFERROR(VLOOKUP(A364,[1]Directorio!$B$1:$Y$1001,17,FALSE),"")</f>
        <v/>
      </c>
      <c r="R364" s="12" t="str">
        <f>+IFERROR(VLOOKUP(A364,[1]Directorio!$B$1:$Y$1001,18,FALSE),"")</f>
        <v/>
      </c>
      <c r="S364" s="12" t="str">
        <f>+IFERROR(VLOOKUP(A364,[1]Directorio!$B$1:$Y$1001,19,FALSE),"")</f>
        <v/>
      </c>
      <c r="T364" s="12" t="str">
        <f>+IFERROR(VLOOKUP(A364,[1]Directorio!$B$1:$Y$1001,20,FALSE),"")</f>
        <v/>
      </c>
      <c r="U364" s="15" t="str">
        <f>+IFERROR(VLOOKUP(A364,[1]Directorio!$B$1:$Y$1001,21,FALSE),"")</f>
        <v/>
      </c>
      <c r="V364" s="15" t="str">
        <f>+IFERROR(VLOOKUP(A364,[1]Directorio!$B$1:$Y$1001,22,FALSE),"")</f>
        <v/>
      </c>
      <c r="W364" s="16" t="str">
        <f>+IFERROR(VLOOKUP(A364,[1]Directorio!$B$1:$Y$1001,23,FALSE),"")</f>
        <v/>
      </c>
      <c r="X364" s="15" t="str">
        <f>+IFERROR(VLOOKUP(A364,[1]Directorio!$B$1:$Y$1001,24,FALSE),"")</f>
        <v/>
      </c>
      <c r="Y364" s="10"/>
      <c r="Z364" s="10"/>
      <c r="AA364" s="17"/>
      <c r="AB364" s="18"/>
      <c r="AC364" s="10"/>
      <c r="AD364" s="18"/>
      <c r="AE364" s="10"/>
      <c r="AF364" s="18"/>
      <c r="AG364" s="18"/>
      <c r="AH364" s="19"/>
    </row>
    <row r="365" spans="1:34" x14ac:dyDescent="0.25">
      <c r="A365" s="11"/>
      <c r="B365" s="12" t="str">
        <f>+IFERROR(VLOOKUP(A365,[1]Directorio!$B$1:$Y$1001,2,FALSE),"")</f>
        <v/>
      </c>
      <c r="C365" s="13" t="str">
        <f>+IFERROR(VLOOKUP(A365,[1]Directorio!$B$1:$Y$1001,3,FALSE),"")</f>
        <v/>
      </c>
      <c r="D365" s="12" t="str">
        <f>+IFERROR(VLOOKUP(A365,[1]Directorio!$B$1:$Y$1001,4,FALSE),"")</f>
        <v/>
      </c>
      <c r="E365" s="12" t="str">
        <f>+IFERROR(VLOOKUP(A365,[1]Directorio!$B$1:$Y$1001,5,FALSE),"")</f>
        <v/>
      </c>
      <c r="F365" s="12" t="str">
        <f>+IFERROR(VLOOKUP(A365,[1]Directorio!$B$1:$Y$1001,6,FALSE),"")</f>
        <v/>
      </c>
      <c r="G365" s="12" t="str">
        <f>+IFERROR(VLOOKUP(A365,[1]Directorio!$B$1:$Y$1001,7,FALSE),"")</f>
        <v/>
      </c>
      <c r="H365" s="12" t="str">
        <f>+IFERROR(VLOOKUP(A365,[1]Directorio!$B$1:$Y$1001,8,FALSE),"")</f>
        <v/>
      </c>
      <c r="I365" s="12" t="str">
        <f>+IFERROR(VLOOKUP(A365,[1]Directorio!$B$1:$Y$1001,9,FALSE),"")</f>
        <v/>
      </c>
      <c r="J365" s="12" t="str">
        <f>+IFERROR(VLOOKUP(A365,[1]Directorio!$B$1:$Y$1001,10,FALSE),"")</f>
        <v/>
      </c>
      <c r="K365" s="12" t="str">
        <f>+IFERROR(VLOOKUP(A365,[1]Directorio!$B$1:$Y$1001,11,FALSE),"")</f>
        <v/>
      </c>
      <c r="L365" s="14" t="str">
        <f>+IFERROR(VLOOKUP(A365,[1]Directorio!$B$1:$Y$1001,12,FALSE),"")</f>
        <v/>
      </c>
      <c r="M365" s="12" t="str">
        <f>+IFERROR(VLOOKUP(A365,[1]Directorio!$B$1:$Y$1001,13,FALSE),"")</f>
        <v/>
      </c>
      <c r="N365" s="12" t="str">
        <f>+IFERROR(VLOOKUP(A365,[1]Directorio!$B$1:$Y$1001,14,FALSE),"")</f>
        <v/>
      </c>
      <c r="O365" s="12" t="str">
        <f>+IFERROR(VLOOKUP(A365,[1]Directorio!$B$1:$Y$1001,15,FALSE),"")</f>
        <v/>
      </c>
      <c r="P365" s="12" t="str">
        <f>+IFERROR(VLOOKUP(A365,[1]Directorio!$B$1:$Y$1001,16,FALSE),"")</f>
        <v/>
      </c>
      <c r="Q365" s="12" t="str">
        <f>+IFERROR(VLOOKUP(A365,[1]Directorio!$B$1:$Y$1001,17,FALSE),"")</f>
        <v/>
      </c>
      <c r="R365" s="12" t="str">
        <f>+IFERROR(VLOOKUP(A365,[1]Directorio!$B$1:$Y$1001,18,FALSE),"")</f>
        <v/>
      </c>
      <c r="S365" s="12" t="str">
        <f>+IFERROR(VLOOKUP(A365,[1]Directorio!$B$1:$Y$1001,19,FALSE),"")</f>
        <v/>
      </c>
      <c r="T365" s="12" t="str">
        <f>+IFERROR(VLOOKUP(A365,[1]Directorio!$B$1:$Y$1001,20,FALSE),"")</f>
        <v/>
      </c>
      <c r="U365" s="15" t="str">
        <f>+IFERROR(VLOOKUP(A365,[1]Directorio!$B$1:$Y$1001,21,FALSE),"")</f>
        <v/>
      </c>
      <c r="V365" s="15" t="str">
        <f>+IFERROR(VLOOKUP(A365,[1]Directorio!$B$1:$Y$1001,22,FALSE),"")</f>
        <v/>
      </c>
      <c r="W365" s="16" t="str">
        <f>+IFERROR(VLOOKUP(A365,[1]Directorio!$B$1:$Y$1001,23,FALSE),"")</f>
        <v/>
      </c>
      <c r="X365" s="15" t="str">
        <f>+IFERROR(VLOOKUP(A365,[1]Directorio!$B$1:$Y$1001,24,FALSE),"")</f>
        <v/>
      </c>
      <c r="Y365" s="10"/>
      <c r="Z365" s="10"/>
      <c r="AA365" s="17"/>
      <c r="AB365" s="18"/>
      <c r="AC365" s="10"/>
      <c r="AD365" s="18"/>
      <c r="AE365" s="10"/>
      <c r="AF365" s="18"/>
      <c r="AG365" s="18"/>
      <c r="AH365" s="19"/>
    </row>
    <row r="366" spans="1:34" x14ac:dyDescent="0.25">
      <c r="A366" s="11"/>
      <c r="B366" s="12" t="str">
        <f>+IFERROR(VLOOKUP(A366,[1]Directorio!$B$1:$Y$1001,2,FALSE),"")</f>
        <v/>
      </c>
      <c r="C366" s="13" t="str">
        <f>+IFERROR(VLOOKUP(A366,[1]Directorio!$B$1:$Y$1001,3,FALSE),"")</f>
        <v/>
      </c>
      <c r="D366" s="12" t="str">
        <f>+IFERROR(VLOOKUP(A366,[1]Directorio!$B$1:$Y$1001,4,FALSE),"")</f>
        <v/>
      </c>
      <c r="E366" s="12" t="str">
        <f>+IFERROR(VLOOKUP(A366,[1]Directorio!$B$1:$Y$1001,5,FALSE),"")</f>
        <v/>
      </c>
      <c r="F366" s="12" t="str">
        <f>+IFERROR(VLOOKUP(A366,[1]Directorio!$B$1:$Y$1001,6,FALSE),"")</f>
        <v/>
      </c>
      <c r="G366" s="12" t="str">
        <f>+IFERROR(VLOOKUP(A366,[1]Directorio!$B$1:$Y$1001,7,FALSE),"")</f>
        <v/>
      </c>
      <c r="H366" s="12" t="str">
        <f>+IFERROR(VLOOKUP(A366,[1]Directorio!$B$1:$Y$1001,8,FALSE),"")</f>
        <v/>
      </c>
      <c r="I366" s="12" t="str">
        <f>+IFERROR(VLOOKUP(A366,[1]Directorio!$B$1:$Y$1001,9,FALSE),"")</f>
        <v/>
      </c>
      <c r="J366" s="12" t="str">
        <f>+IFERROR(VLOOKUP(A366,[1]Directorio!$B$1:$Y$1001,10,FALSE),"")</f>
        <v/>
      </c>
      <c r="K366" s="12" t="str">
        <f>+IFERROR(VLOOKUP(A366,[1]Directorio!$B$1:$Y$1001,11,FALSE),"")</f>
        <v/>
      </c>
      <c r="L366" s="14" t="str">
        <f>+IFERROR(VLOOKUP(A366,[1]Directorio!$B$1:$Y$1001,12,FALSE),"")</f>
        <v/>
      </c>
      <c r="M366" s="12" t="str">
        <f>+IFERROR(VLOOKUP(A366,[1]Directorio!$B$1:$Y$1001,13,FALSE),"")</f>
        <v/>
      </c>
      <c r="N366" s="12" t="str">
        <f>+IFERROR(VLOOKUP(A366,[1]Directorio!$B$1:$Y$1001,14,FALSE),"")</f>
        <v/>
      </c>
      <c r="O366" s="12" t="str">
        <f>+IFERROR(VLOOKUP(A366,[1]Directorio!$B$1:$Y$1001,15,FALSE),"")</f>
        <v/>
      </c>
      <c r="P366" s="12" t="str">
        <f>+IFERROR(VLOOKUP(A366,[1]Directorio!$B$1:$Y$1001,16,FALSE),"")</f>
        <v/>
      </c>
      <c r="Q366" s="12" t="str">
        <f>+IFERROR(VLOOKUP(A366,[1]Directorio!$B$1:$Y$1001,17,FALSE),"")</f>
        <v/>
      </c>
      <c r="R366" s="12" t="str">
        <f>+IFERROR(VLOOKUP(A366,[1]Directorio!$B$1:$Y$1001,18,FALSE),"")</f>
        <v/>
      </c>
      <c r="S366" s="12" t="str">
        <f>+IFERROR(VLOOKUP(A366,[1]Directorio!$B$1:$Y$1001,19,FALSE),"")</f>
        <v/>
      </c>
      <c r="T366" s="12" t="str">
        <f>+IFERROR(VLOOKUP(A366,[1]Directorio!$B$1:$Y$1001,20,FALSE),"")</f>
        <v/>
      </c>
      <c r="U366" s="15" t="str">
        <f>+IFERROR(VLOOKUP(A366,[1]Directorio!$B$1:$Y$1001,21,FALSE),"")</f>
        <v/>
      </c>
      <c r="V366" s="15" t="str">
        <f>+IFERROR(VLOOKUP(A366,[1]Directorio!$B$1:$Y$1001,22,FALSE),"")</f>
        <v/>
      </c>
      <c r="W366" s="16" t="str">
        <f>+IFERROR(VLOOKUP(A366,[1]Directorio!$B$1:$Y$1001,23,FALSE),"")</f>
        <v/>
      </c>
      <c r="X366" s="15" t="str">
        <f>+IFERROR(VLOOKUP(A366,[1]Directorio!$B$1:$Y$1001,24,FALSE),"")</f>
        <v/>
      </c>
      <c r="Y366" s="10"/>
      <c r="Z366" s="10"/>
      <c r="AA366" s="17"/>
      <c r="AB366" s="18"/>
      <c r="AC366" s="10"/>
      <c r="AD366" s="18"/>
      <c r="AE366" s="10"/>
      <c r="AF366" s="18"/>
      <c r="AG366" s="18"/>
      <c r="AH366" s="19"/>
    </row>
    <row r="367" spans="1:34" x14ac:dyDescent="0.25">
      <c r="A367" s="11"/>
      <c r="B367" s="12" t="str">
        <f>+IFERROR(VLOOKUP(A367,[1]Directorio!$B$1:$Y$1001,2,FALSE),"")</f>
        <v/>
      </c>
      <c r="C367" s="13" t="str">
        <f>+IFERROR(VLOOKUP(A367,[1]Directorio!$B$1:$Y$1001,3,FALSE),"")</f>
        <v/>
      </c>
      <c r="D367" s="12" t="str">
        <f>+IFERROR(VLOOKUP(A367,[1]Directorio!$B$1:$Y$1001,4,FALSE),"")</f>
        <v/>
      </c>
      <c r="E367" s="12" t="str">
        <f>+IFERROR(VLOOKUP(A367,[1]Directorio!$B$1:$Y$1001,5,FALSE),"")</f>
        <v/>
      </c>
      <c r="F367" s="12" t="str">
        <f>+IFERROR(VLOOKUP(A367,[1]Directorio!$B$1:$Y$1001,6,FALSE),"")</f>
        <v/>
      </c>
      <c r="G367" s="12" t="str">
        <f>+IFERROR(VLOOKUP(A367,[1]Directorio!$B$1:$Y$1001,7,FALSE),"")</f>
        <v/>
      </c>
      <c r="H367" s="12" t="str">
        <f>+IFERROR(VLOOKUP(A367,[1]Directorio!$B$1:$Y$1001,8,FALSE),"")</f>
        <v/>
      </c>
      <c r="I367" s="12" t="str">
        <f>+IFERROR(VLOOKUP(A367,[1]Directorio!$B$1:$Y$1001,9,FALSE),"")</f>
        <v/>
      </c>
      <c r="J367" s="12" t="str">
        <f>+IFERROR(VLOOKUP(A367,[1]Directorio!$B$1:$Y$1001,10,FALSE),"")</f>
        <v/>
      </c>
      <c r="K367" s="12" t="str">
        <f>+IFERROR(VLOOKUP(A367,[1]Directorio!$B$1:$Y$1001,11,FALSE),"")</f>
        <v/>
      </c>
      <c r="L367" s="14" t="str">
        <f>+IFERROR(VLOOKUP(A367,[1]Directorio!$B$1:$Y$1001,12,FALSE),"")</f>
        <v/>
      </c>
      <c r="M367" s="12" t="str">
        <f>+IFERROR(VLOOKUP(A367,[1]Directorio!$B$1:$Y$1001,13,FALSE),"")</f>
        <v/>
      </c>
      <c r="N367" s="12" t="str">
        <f>+IFERROR(VLOOKUP(A367,[1]Directorio!$B$1:$Y$1001,14,FALSE),"")</f>
        <v/>
      </c>
      <c r="O367" s="12" t="str">
        <f>+IFERROR(VLOOKUP(A367,[1]Directorio!$B$1:$Y$1001,15,FALSE),"")</f>
        <v/>
      </c>
      <c r="P367" s="12" t="str">
        <f>+IFERROR(VLOOKUP(A367,[1]Directorio!$B$1:$Y$1001,16,FALSE),"")</f>
        <v/>
      </c>
      <c r="Q367" s="12" t="str">
        <f>+IFERROR(VLOOKUP(A367,[1]Directorio!$B$1:$Y$1001,17,FALSE),"")</f>
        <v/>
      </c>
      <c r="R367" s="12" t="str">
        <f>+IFERROR(VLOOKUP(A367,[1]Directorio!$B$1:$Y$1001,18,FALSE),"")</f>
        <v/>
      </c>
      <c r="S367" s="12" t="str">
        <f>+IFERROR(VLOOKUP(A367,[1]Directorio!$B$1:$Y$1001,19,FALSE),"")</f>
        <v/>
      </c>
      <c r="T367" s="12" t="str">
        <f>+IFERROR(VLOOKUP(A367,[1]Directorio!$B$1:$Y$1001,20,FALSE),"")</f>
        <v/>
      </c>
      <c r="U367" s="15" t="str">
        <f>+IFERROR(VLOOKUP(A367,[1]Directorio!$B$1:$Y$1001,21,FALSE),"")</f>
        <v/>
      </c>
      <c r="V367" s="15" t="str">
        <f>+IFERROR(VLOOKUP(A367,[1]Directorio!$B$1:$Y$1001,22,FALSE),"")</f>
        <v/>
      </c>
      <c r="W367" s="16" t="str">
        <f>+IFERROR(VLOOKUP(A367,[1]Directorio!$B$1:$Y$1001,23,FALSE),"")</f>
        <v/>
      </c>
      <c r="X367" s="15" t="str">
        <f>+IFERROR(VLOOKUP(A367,[1]Directorio!$B$1:$Y$1001,24,FALSE),"")</f>
        <v/>
      </c>
      <c r="Y367" s="10"/>
      <c r="Z367" s="10"/>
      <c r="AA367" s="17"/>
      <c r="AB367" s="18"/>
      <c r="AC367" s="10"/>
      <c r="AD367" s="18"/>
      <c r="AE367" s="10"/>
      <c r="AF367" s="18"/>
      <c r="AG367" s="18"/>
      <c r="AH367" s="19"/>
    </row>
    <row r="368" spans="1:34" x14ac:dyDescent="0.25">
      <c r="A368" s="11"/>
      <c r="B368" s="12" t="str">
        <f>+IFERROR(VLOOKUP(A368,[1]Directorio!$B$1:$Y$1001,2,FALSE),"")</f>
        <v/>
      </c>
      <c r="C368" s="13" t="str">
        <f>+IFERROR(VLOOKUP(A368,[1]Directorio!$B$1:$Y$1001,3,FALSE),"")</f>
        <v/>
      </c>
      <c r="D368" s="12" t="str">
        <f>+IFERROR(VLOOKUP(A368,[1]Directorio!$B$1:$Y$1001,4,FALSE),"")</f>
        <v/>
      </c>
      <c r="E368" s="12" t="str">
        <f>+IFERROR(VLOOKUP(A368,[1]Directorio!$B$1:$Y$1001,5,FALSE),"")</f>
        <v/>
      </c>
      <c r="F368" s="12" t="str">
        <f>+IFERROR(VLOOKUP(A368,[1]Directorio!$B$1:$Y$1001,6,FALSE),"")</f>
        <v/>
      </c>
      <c r="G368" s="12" t="str">
        <f>+IFERROR(VLOOKUP(A368,[1]Directorio!$B$1:$Y$1001,7,FALSE),"")</f>
        <v/>
      </c>
      <c r="H368" s="12" t="str">
        <f>+IFERROR(VLOOKUP(A368,[1]Directorio!$B$1:$Y$1001,8,FALSE),"")</f>
        <v/>
      </c>
      <c r="I368" s="12" t="str">
        <f>+IFERROR(VLOOKUP(A368,[1]Directorio!$B$1:$Y$1001,9,FALSE),"")</f>
        <v/>
      </c>
      <c r="J368" s="12" t="str">
        <f>+IFERROR(VLOOKUP(A368,[1]Directorio!$B$1:$Y$1001,10,FALSE),"")</f>
        <v/>
      </c>
      <c r="K368" s="12" t="str">
        <f>+IFERROR(VLOOKUP(A368,[1]Directorio!$B$1:$Y$1001,11,FALSE),"")</f>
        <v/>
      </c>
      <c r="L368" s="14" t="str">
        <f>+IFERROR(VLOOKUP(A368,[1]Directorio!$B$1:$Y$1001,12,FALSE),"")</f>
        <v/>
      </c>
      <c r="M368" s="12" t="str">
        <f>+IFERROR(VLOOKUP(A368,[1]Directorio!$B$1:$Y$1001,13,FALSE),"")</f>
        <v/>
      </c>
      <c r="N368" s="12" t="str">
        <f>+IFERROR(VLOOKUP(A368,[1]Directorio!$B$1:$Y$1001,14,FALSE),"")</f>
        <v/>
      </c>
      <c r="O368" s="12" t="str">
        <f>+IFERROR(VLOOKUP(A368,[1]Directorio!$B$1:$Y$1001,15,FALSE),"")</f>
        <v/>
      </c>
      <c r="P368" s="12" t="str">
        <f>+IFERROR(VLOOKUP(A368,[1]Directorio!$B$1:$Y$1001,16,FALSE),"")</f>
        <v/>
      </c>
      <c r="Q368" s="12" t="str">
        <f>+IFERROR(VLOOKUP(A368,[1]Directorio!$B$1:$Y$1001,17,FALSE),"")</f>
        <v/>
      </c>
      <c r="R368" s="12" t="str">
        <f>+IFERROR(VLOOKUP(A368,[1]Directorio!$B$1:$Y$1001,18,FALSE),"")</f>
        <v/>
      </c>
      <c r="S368" s="12" t="str">
        <f>+IFERROR(VLOOKUP(A368,[1]Directorio!$B$1:$Y$1001,19,FALSE),"")</f>
        <v/>
      </c>
      <c r="T368" s="12" t="str">
        <f>+IFERROR(VLOOKUP(A368,[1]Directorio!$B$1:$Y$1001,20,FALSE),"")</f>
        <v/>
      </c>
      <c r="U368" s="15" t="str">
        <f>+IFERROR(VLOOKUP(A368,[1]Directorio!$B$1:$Y$1001,21,FALSE),"")</f>
        <v/>
      </c>
      <c r="V368" s="15" t="str">
        <f>+IFERROR(VLOOKUP(A368,[1]Directorio!$B$1:$Y$1001,22,FALSE),"")</f>
        <v/>
      </c>
      <c r="W368" s="16" t="str">
        <f>+IFERROR(VLOOKUP(A368,[1]Directorio!$B$1:$Y$1001,23,FALSE),"")</f>
        <v/>
      </c>
      <c r="X368" s="15" t="str">
        <f>+IFERROR(VLOOKUP(A368,[1]Directorio!$B$1:$Y$1001,24,FALSE),"")</f>
        <v/>
      </c>
      <c r="Y368" s="10"/>
      <c r="Z368" s="10"/>
      <c r="AA368" s="17"/>
      <c r="AB368" s="18"/>
      <c r="AC368" s="10"/>
      <c r="AD368" s="18"/>
      <c r="AE368" s="10"/>
      <c r="AF368" s="18"/>
      <c r="AG368" s="18"/>
      <c r="AH368" s="19"/>
    </row>
    <row r="369" spans="1:34" x14ac:dyDescent="0.25">
      <c r="A369" s="11"/>
      <c r="B369" s="12" t="str">
        <f>+IFERROR(VLOOKUP(A369,[1]Directorio!$B$1:$Y$1001,2,FALSE),"")</f>
        <v/>
      </c>
      <c r="C369" s="13" t="str">
        <f>+IFERROR(VLOOKUP(A369,[1]Directorio!$B$1:$Y$1001,3,FALSE),"")</f>
        <v/>
      </c>
      <c r="D369" s="12" t="str">
        <f>+IFERROR(VLOOKUP(A369,[1]Directorio!$B$1:$Y$1001,4,FALSE),"")</f>
        <v/>
      </c>
      <c r="E369" s="12" t="str">
        <f>+IFERROR(VLOOKUP(A369,[1]Directorio!$B$1:$Y$1001,5,FALSE),"")</f>
        <v/>
      </c>
      <c r="F369" s="12" t="str">
        <f>+IFERROR(VLOOKUP(A369,[1]Directorio!$B$1:$Y$1001,6,FALSE),"")</f>
        <v/>
      </c>
      <c r="G369" s="12" t="str">
        <f>+IFERROR(VLOOKUP(A369,[1]Directorio!$B$1:$Y$1001,7,FALSE),"")</f>
        <v/>
      </c>
      <c r="H369" s="12" t="str">
        <f>+IFERROR(VLOOKUP(A369,[1]Directorio!$B$1:$Y$1001,8,FALSE),"")</f>
        <v/>
      </c>
      <c r="I369" s="12" t="str">
        <f>+IFERROR(VLOOKUP(A369,[1]Directorio!$B$1:$Y$1001,9,FALSE),"")</f>
        <v/>
      </c>
      <c r="J369" s="12" t="str">
        <f>+IFERROR(VLOOKUP(A369,[1]Directorio!$B$1:$Y$1001,10,FALSE),"")</f>
        <v/>
      </c>
      <c r="K369" s="12" t="str">
        <f>+IFERROR(VLOOKUP(A369,[1]Directorio!$B$1:$Y$1001,11,FALSE),"")</f>
        <v/>
      </c>
      <c r="L369" s="14" t="str">
        <f>+IFERROR(VLOOKUP(A369,[1]Directorio!$B$1:$Y$1001,12,FALSE),"")</f>
        <v/>
      </c>
      <c r="M369" s="12" t="str">
        <f>+IFERROR(VLOOKUP(A369,[1]Directorio!$B$1:$Y$1001,13,FALSE),"")</f>
        <v/>
      </c>
      <c r="N369" s="12" t="str">
        <f>+IFERROR(VLOOKUP(A369,[1]Directorio!$B$1:$Y$1001,14,FALSE),"")</f>
        <v/>
      </c>
      <c r="O369" s="12" t="str">
        <f>+IFERROR(VLOOKUP(A369,[1]Directorio!$B$1:$Y$1001,15,FALSE),"")</f>
        <v/>
      </c>
      <c r="P369" s="12" t="str">
        <f>+IFERROR(VLOOKUP(A369,[1]Directorio!$B$1:$Y$1001,16,FALSE),"")</f>
        <v/>
      </c>
      <c r="Q369" s="12" t="str">
        <f>+IFERROR(VLOOKUP(A369,[1]Directorio!$B$1:$Y$1001,17,FALSE),"")</f>
        <v/>
      </c>
      <c r="R369" s="12" t="str">
        <f>+IFERROR(VLOOKUP(A369,[1]Directorio!$B$1:$Y$1001,18,FALSE),"")</f>
        <v/>
      </c>
      <c r="S369" s="12" t="str">
        <f>+IFERROR(VLOOKUP(A369,[1]Directorio!$B$1:$Y$1001,19,FALSE),"")</f>
        <v/>
      </c>
      <c r="T369" s="12" t="str">
        <f>+IFERROR(VLOOKUP(A369,[1]Directorio!$B$1:$Y$1001,20,FALSE),"")</f>
        <v/>
      </c>
      <c r="U369" s="15" t="str">
        <f>+IFERROR(VLOOKUP(A369,[1]Directorio!$B$1:$Y$1001,21,FALSE),"")</f>
        <v/>
      </c>
      <c r="V369" s="15" t="str">
        <f>+IFERROR(VLOOKUP(A369,[1]Directorio!$B$1:$Y$1001,22,FALSE),"")</f>
        <v/>
      </c>
      <c r="W369" s="16" t="str">
        <f>+IFERROR(VLOOKUP(A369,[1]Directorio!$B$1:$Y$1001,23,FALSE),"")</f>
        <v/>
      </c>
      <c r="X369" s="15" t="str">
        <f>+IFERROR(VLOOKUP(A369,[1]Directorio!$B$1:$Y$1001,24,FALSE),"")</f>
        <v/>
      </c>
      <c r="Y369" s="10"/>
      <c r="Z369" s="10"/>
      <c r="AA369" s="17"/>
      <c r="AB369" s="18"/>
      <c r="AC369" s="10"/>
      <c r="AD369" s="18"/>
      <c r="AE369" s="10"/>
      <c r="AF369" s="18"/>
      <c r="AG369" s="18"/>
      <c r="AH369" s="19"/>
    </row>
    <row r="370" spans="1:34" x14ac:dyDescent="0.25">
      <c r="A370" s="11"/>
      <c r="B370" s="12" t="str">
        <f>+IFERROR(VLOOKUP(A370,[1]Directorio!$B$1:$Y$1001,2,FALSE),"")</f>
        <v/>
      </c>
      <c r="C370" s="13" t="str">
        <f>+IFERROR(VLOOKUP(A370,[1]Directorio!$B$1:$Y$1001,3,FALSE),"")</f>
        <v/>
      </c>
      <c r="D370" s="12" t="str">
        <f>+IFERROR(VLOOKUP(A370,[1]Directorio!$B$1:$Y$1001,4,FALSE),"")</f>
        <v/>
      </c>
      <c r="E370" s="12" t="str">
        <f>+IFERROR(VLOOKUP(A370,[1]Directorio!$B$1:$Y$1001,5,FALSE),"")</f>
        <v/>
      </c>
      <c r="F370" s="12" t="str">
        <f>+IFERROR(VLOOKUP(A370,[1]Directorio!$B$1:$Y$1001,6,FALSE),"")</f>
        <v/>
      </c>
      <c r="G370" s="12" t="str">
        <f>+IFERROR(VLOOKUP(A370,[1]Directorio!$B$1:$Y$1001,7,FALSE),"")</f>
        <v/>
      </c>
      <c r="H370" s="12" t="str">
        <f>+IFERROR(VLOOKUP(A370,[1]Directorio!$B$1:$Y$1001,8,FALSE),"")</f>
        <v/>
      </c>
      <c r="I370" s="12" t="str">
        <f>+IFERROR(VLOOKUP(A370,[1]Directorio!$B$1:$Y$1001,9,FALSE),"")</f>
        <v/>
      </c>
      <c r="J370" s="12" t="str">
        <f>+IFERROR(VLOOKUP(A370,[1]Directorio!$B$1:$Y$1001,10,FALSE),"")</f>
        <v/>
      </c>
      <c r="K370" s="12" t="str">
        <f>+IFERROR(VLOOKUP(A370,[1]Directorio!$B$1:$Y$1001,11,FALSE),"")</f>
        <v/>
      </c>
      <c r="L370" s="14" t="str">
        <f>+IFERROR(VLOOKUP(A370,[1]Directorio!$B$1:$Y$1001,12,FALSE),"")</f>
        <v/>
      </c>
      <c r="M370" s="12" t="str">
        <f>+IFERROR(VLOOKUP(A370,[1]Directorio!$B$1:$Y$1001,13,FALSE),"")</f>
        <v/>
      </c>
      <c r="N370" s="12" t="str">
        <f>+IFERROR(VLOOKUP(A370,[1]Directorio!$B$1:$Y$1001,14,FALSE),"")</f>
        <v/>
      </c>
      <c r="O370" s="12" t="str">
        <f>+IFERROR(VLOOKUP(A370,[1]Directorio!$B$1:$Y$1001,15,FALSE),"")</f>
        <v/>
      </c>
      <c r="P370" s="12" t="str">
        <f>+IFERROR(VLOOKUP(A370,[1]Directorio!$B$1:$Y$1001,16,FALSE),"")</f>
        <v/>
      </c>
      <c r="Q370" s="12" t="str">
        <f>+IFERROR(VLOOKUP(A370,[1]Directorio!$B$1:$Y$1001,17,FALSE),"")</f>
        <v/>
      </c>
      <c r="R370" s="12" t="str">
        <f>+IFERROR(VLOOKUP(A370,[1]Directorio!$B$1:$Y$1001,18,FALSE),"")</f>
        <v/>
      </c>
      <c r="S370" s="12" t="str">
        <f>+IFERROR(VLOOKUP(A370,[1]Directorio!$B$1:$Y$1001,19,FALSE),"")</f>
        <v/>
      </c>
      <c r="T370" s="12" t="str">
        <f>+IFERROR(VLOOKUP(A370,[1]Directorio!$B$1:$Y$1001,20,FALSE),"")</f>
        <v/>
      </c>
      <c r="U370" s="15" t="str">
        <f>+IFERROR(VLOOKUP(A370,[1]Directorio!$B$1:$Y$1001,21,FALSE),"")</f>
        <v/>
      </c>
      <c r="V370" s="15" t="str">
        <f>+IFERROR(VLOOKUP(A370,[1]Directorio!$B$1:$Y$1001,22,FALSE),"")</f>
        <v/>
      </c>
      <c r="W370" s="16" t="str">
        <f>+IFERROR(VLOOKUP(A370,[1]Directorio!$B$1:$Y$1001,23,FALSE),"")</f>
        <v/>
      </c>
      <c r="X370" s="15" t="str">
        <f>+IFERROR(VLOOKUP(A370,[1]Directorio!$B$1:$Y$1001,24,FALSE),"")</f>
        <v/>
      </c>
      <c r="Y370" s="10"/>
      <c r="Z370" s="10"/>
      <c r="AA370" s="17"/>
      <c r="AB370" s="18"/>
      <c r="AC370" s="10"/>
      <c r="AD370" s="18"/>
      <c r="AE370" s="10"/>
      <c r="AF370" s="18"/>
      <c r="AG370" s="18"/>
      <c r="AH370" s="19"/>
    </row>
    <row r="371" spans="1:34" x14ac:dyDescent="0.25">
      <c r="A371" s="11"/>
      <c r="B371" s="12" t="str">
        <f>+IFERROR(VLOOKUP(A371,[1]Directorio!$B$1:$Y$1001,2,FALSE),"")</f>
        <v/>
      </c>
      <c r="C371" s="13" t="str">
        <f>+IFERROR(VLOOKUP(A371,[1]Directorio!$B$1:$Y$1001,3,FALSE),"")</f>
        <v/>
      </c>
      <c r="D371" s="12" t="str">
        <f>+IFERROR(VLOOKUP(A371,[1]Directorio!$B$1:$Y$1001,4,FALSE),"")</f>
        <v/>
      </c>
      <c r="E371" s="12" t="str">
        <f>+IFERROR(VLOOKUP(A371,[1]Directorio!$B$1:$Y$1001,5,FALSE),"")</f>
        <v/>
      </c>
      <c r="F371" s="12" t="str">
        <f>+IFERROR(VLOOKUP(A371,[1]Directorio!$B$1:$Y$1001,6,FALSE),"")</f>
        <v/>
      </c>
      <c r="G371" s="12" t="str">
        <f>+IFERROR(VLOOKUP(A371,[1]Directorio!$B$1:$Y$1001,7,FALSE),"")</f>
        <v/>
      </c>
      <c r="H371" s="12" t="str">
        <f>+IFERROR(VLOOKUP(A371,[1]Directorio!$B$1:$Y$1001,8,FALSE),"")</f>
        <v/>
      </c>
      <c r="I371" s="12" t="str">
        <f>+IFERROR(VLOOKUP(A371,[1]Directorio!$B$1:$Y$1001,9,FALSE),"")</f>
        <v/>
      </c>
      <c r="J371" s="12" t="str">
        <f>+IFERROR(VLOOKUP(A371,[1]Directorio!$B$1:$Y$1001,10,FALSE),"")</f>
        <v/>
      </c>
      <c r="K371" s="12" t="str">
        <f>+IFERROR(VLOOKUP(A371,[1]Directorio!$B$1:$Y$1001,11,FALSE),"")</f>
        <v/>
      </c>
      <c r="L371" s="14" t="str">
        <f>+IFERROR(VLOOKUP(A371,[1]Directorio!$B$1:$Y$1001,12,FALSE),"")</f>
        <v/>
      </c>
      <c r="M371" s="12" t="str">
        <f>+IFERROR(VLOOKUP(A371,[1]Directorio!$B$1:$Y$1001,13,FALSE),"")</f>
        <v/>
      </c>
      <c r="N371" s="12" t="str">
        <f>+IFERROR(VLOOKUP(A371,[1]Directorio!$B$1:$Y$1001,14,FALSE),"")</f>
        <v/>
      </c>
      <c r="O371" s="12" t="str">
        <f>+IFERROR(VLOOKUP(A371,[1]Directorio!$B$1:$Y$1001,15,FALSE),"")</f>
        <v/>
      </c>
      <c r="P371" s="12" t="str">
        <f>+IFERROR(VLOOKUP(A371,[1]Directorio!$B$1:$Y$1001,16,FALSE),"")</f>
        <v/>
      </c>
      <c r="Q371" s="12" t="str">
        <f>+IFERROR(VLOOKUP(A371,[1]Directorio!$B$1:$Y$1001,17,FALSE),"")</f>
        <v/>
      </c>
      <c r="R371" s="12" t="str">
        <f>+IFERROR(VLOOKUP(A371,[1]Directorio!$B$1:$Y$1001,18,FALSE),"")</f>
        <v/>
      </c>
      <c r="S371" s="12" t="str">
        <f>+IFERROR(VLOOKUP(A371,[1]Directorio!$B$1:$Y$1001,19,FALSE),"")</f>
        <v/>
      </c>
      <c r="T371" s="12" t="str">
        <f>+IFERROR(VLOOKUP(A371,[1]Directorio!$B$1:$Y$1001,20,FALSE),"")</f>
        <v/>
      </c>
      <c r="U371" s="15" t="str">
        <f>+IFERROR(VLOOKUP(A371,[1]Directorio!$B$1:$Y$1001,21,FALSE),"")</f>
        <v/>
      </c>
      <c r="V371" s="15" t="str">
        <f>+IFERROR(VLOOKUP(A371,[1]Directorio!$B$1:$Y$1001,22,FALSE),"")</f>
        <v/>
      </c>
      <c r="W371" s="16" t="str">
        <f>+IFERROR(VLOOKUP(A371,[1]Directorio!$B$1:$Y$1001,23,FALSE),"")</f>
        <v/>
      </c>
      <c r="X371" s="15" t="str">
        <f>+IFERROR(VLOOKUP(A371,[1]Directorio!$B$1:$Y$1001,24,FALSE),"")</f>
        <v/>
      </c>
      <c r="Y371" s="10"/>
      <c r="Z371" s="10"/>
      <c r="AA371" s="17"/>
      <c r="AB371" s="18"/>
      <c r="AC371" s="10"/>
      <c r="AD371" s="18"/>
      <c r="AE371" s="10"/>
      <c r="AF371" s="18"/>
      <c r="AG371" s="18"/>
      <c r="AH371" s="19"/>
    </row>
    <row r="372" spans="1:34" x14ac:dyDescent="0.25">
      <c r="A372" s="11"/>
      <c r="B372" s="12" t="str">
        <f>+IFERROR(VLOOKUP(A372,[1]Directorio!$B$1:$Y$1001,2,FALSE),"")</f>
        <v/>
      </c>
      <c r="C372" s="13" t="str">
        <f>+IFERROR(VLOOKUP(A372,[1]Directorio!$B$1:$Y$1001,3,FALSE),"")</f>
        <v/>
      </c>
      <c r="D372" s="12" t="str">
        <f>+IFERROR(VLOOKUP(A372,[1]Directorio!$B$1:$Y$1001,4,FALSE),"")</f>
        <v/>
      </c>
      <c r="E372" s="12" t="str">
        <f>+IFERROR(VLOOKUP(A372,[1]Directorio!$B$1:$Y$1001,5,FALSE),"")</f>
        <v/>
      </c>
      <c r="F372" s="12" t="str">
        <f>+IFERROR(VLOOKUP(A372,[1]Directorio!$B$1:$Y$1001,6,FALSE),"")</f>
        <v/>
      </c>
      <c r="G372" s="12" t="str">
        <f>+IFERROR(VLOOKUP(A372,[1]Directorio!$B$1:$Y$1001,7,FALSE),"")</f>
        <v/>
      </c>
      <c r="H372" s="12" t="str">
        <f>+IFERROR(VLOOKUP(A372,[1]Directorio!$B$1:$Y$1001,8,FALSE),"")</f>
        <v/>
      </c>
      <c r="I372" s="12" t="str">
        <f>+IFERROR(VLOOKUP(A372,[1]Directorio!$B$1:$Y$1001,9,FALSE),"")</f>
        <v/>
      </c>
      <c r="J372" s="12" t="str">
        <f>+IFERROR(VLOOKUP(A372,[1]Directorio!$B$1:$Y$1001,10,FALSE),"")</f>
        <v/>
      </c>
      <c r="K372" s="12" t="str">
        <f>+IFERROR(VLOOKUP(A372,[1]Directorio!$B$1:$Y$1001,11,FALSE),"")</f>
        <v/>
      </c>
      <c r="L372" s="14" t="str">
        <f>+IFERROR(VLOOKUP(A372,[1]Directorio!$B$1:$Y$1001,12,FALSE),"")</f>
        <v/>
      </c>
      <c r="M372" s="12" t="str">
        <f>+IFERROR(VLOOKUP(A372,[1]Directorio!$B$1:$Y$1001,13,FALSE),"")</f>
        <v/>
      </c>
      <c r="N372" s="12" t="str">
        <f>+IFERROR(VLOOKUP(A372,[1]Directorio!$B$1:$Y$1001,14,FALSE),"")</f>
        <v/>
      </c>
      <c r="O372" s="12" t="str">
        <f>+IFERROR(VLOOKUP(A372,[1]Directorio!$B$1:$Y$1001,15,FALSE),"")</f>
        <v/>
      </c>
      <c r="P372" s="12" t="str">
        <f>+IFERROR(VLOOKUP(A372,[1]Directorio!$B$1:$Y$1001,16,FALSE),"")</f>
        <v/>
      </c>
      <c r="Q372" s="12" t="str">
        <f>+IFERROR(VLOOKUP(A372,[1]Directorio!$B$1:$Y$1001,17,FALSE),"")</f>
        <v/>
      </c>
      <c r="R372" s="12" t="str">
        <f>+IFERROR(VLOOKUP(A372,[1]Directorio!$B$1:$Y$1001,18,FALSE),"")</f>
        <v/>
      </c>
      <c r="S372" s="12" t="str">
        <f>+IFERROR(VLOOKUP(A372,[1]Directorio!$B$1:$Y$1001,19,FALSE),"")</f>
        <v/>
      </c>
      <c r="T372" s="12" t="str">
        <f>+IFERROR(VLOOKUP(A372,[1]Directorio!$B$1:$Y$1001,20,FALSE),"")</f>
        <v/>
      </c>
      <c r="U372" s="15" t="str">
        <f>+IFERROR(VLOOKUP(A372,[1]Directorio!$B$1:$Y$1001,21,FALSE),"")</f>
        <v/>
      </c>
      <c r="V372" s="15" t="str">
        <f>+IFERROR(VLOOKUP(A372,[1]Directorio!$B$1:$Y$1001,22,FALSE),"")</f>
        <v/>
      </c>
      <c r="W372" s="16" t="str">
        <f>+IFERROR(VLOOKUP(A372,[1]Directorio!$B$1:$Y$1001,23,FALSE),"")</f>
        <v/>
      </c>
      <c r="X372" s="15" t="str">
        <f>+IFERROR(VLOOKUP(A372,[1]Directorio!$B$1:$Y$1001,24,FALSE),"")</f>
        <v/>
      </c>
      <c r="Y372" s="10"/>
      <c r="Z372" s="10"/>
      <c r="AA372" s="17"/>
      <c r="AB372" s="18"/>
      <c r="AC372" s="10"/>
      <c r="AD372" s="18"/>
      <c r="AE372" s="10"/>
      <c r="AF372" s="18"/>
      <c r="AG372" s="18"/>
      <c r="AH372" s="19"/>
    </row>
    <row r="373" spans="1:34" x14ac:dyDescent="0.25">
      <c r="A373" s="11"/>
      <c r="B373" s="12" t="str">
        <f>+IFERROR(VLOOKUP(A373,[1]Directorio!$B$1:$Y$1001,2,FALSE),"")</f>
        <v/>
      </c>
      <c r="C373" s="13" t="str">
        <f>+IFERROR(VLOOKUP(A373,[1]Directorio!$B$1:$Y$1001,3,FALSE),"")</f>
        <v/>
      </c>
      <c r="D373" s="12" t="str">
        <f>+IFERROR(VLOOKUP(A373,[1]Directorio!$B$1:$Y$1001,4,FALSE),"")</f>
        <v/>
      </c>
      <c r="E373" s="12" t="str">
        <f>+IFERROR(VLOOKUP(A373,[1]Directorio!$B$1:$Y$1001,5,FALSE),"")</f>
        <v/>
      </c>
      <c r="F373" s="12" t="str">
        <f>+IFERROR(VLOOKUP(A373,[1]Directorio!$B$1:$Y$1001,6,FALSE),"")</f>
        <v/>
      </c>
      <c r="G373" s="12" t="str">
        <f>+IFERROR(VLOOKUP(A373,[1]Directorio!$B$1:$Y$1001,7,FALSE),"")</f>
        <v/>
      </c>
      <c r="H373" s="12" t="str">
        <f>+IFERROR(VLOOKUP(A373,[1]Directorio!$B$1:$Y$1001,8,FALSE),"")</f>
        <v/>
      </c>
      <c r="I373" s="12" t="str">
        <f>+IFERROR(VLOOKUP(A373,[1]Directorio!$B$1:$Y$1001,9,FALSE),"")</f>
        <v/>
      </c>
      <c r="J373" s="12" t="str">
        <f>+IFERROR(VLOOKUP(A373,[1]Directorio!$B$1:$Y$1001,10,FALSE),"")</f>
        <v/>
      </c>
      <c r="K373" s="12" t="str">
        <f>+IFERROR(VLOOKUP(A373,[1]Directorio!$B$1:$Y$1001,11,FALSE),"")</f>
        <v/>
      </c>
      <c r="L373" s="14" t="str">
        <f>+IFERROR(VLOOKUP(A373,[1]Directorio!$B$1:$Y$1001,12,FALSE),"")</f>
        <v/>
      </c>
      <c r="M373" s="12" t="str">
        <f>+IFERROR(VLOOKUP(A373,[1]Directorio!$B$1:$Y$1001,13,FALSE),"")</f>
        <v/>
      </c>
      <c r="N373" s="12" t="str">
        <f>+IFERROR(VLOOKUP(A373,[1]Directorio!$B$1:$Y$1001,14,FALSE),"")</f>
        <v/>
      </c>
      <c r="O373" s="12" t="str">
        <f>+IFERROR(VLOOKUP(A373,[1]Directorio!$B$1:$Y$1001,15,FALSE),"")</f>
        <v/>
      </c>
      <c r="P373" s="12" t="str">
        <f>+IFERROR(VLOOKUP(A373,[1]Directorio!$B$1:$Y$1001,16,FALSE),"")</f>
        <v/>
      </c>
      <c r="Q373" s="12" t="str">
        <f>+IFERROR(VLOOKUP(A373,[1]Directorio!$B$1:$Y$1001,17,FALSE),"")</f>
        <v/>
      </c>
      <c r="R373" s="12" t="str">
        <f>+IFERROR(VLOOKUP(A373,[1]Directorio!$B$1:$Y$1001,18,FALSE),"")</f>
        <v/>
      </c>
      <c r="S373" s="12" t="str">
        <f>+IFERROR(VLOOKUP(A373,[1]Directorio!$B$1:$Y$1001,19,FALSE),"")</f>
        <v/>
      </c>
      <c r="T373" s="12" t="str">
        <f>+IFERROR(VLOOKUP(A373,[1]Directorio!$B$1:$Y$1001,20,FALSE),"")</f>
        <v/>
      </c>
      <c r="U373" s="15" t="str">
        <f>+IFERROR(VLOOKUP(A373,[1]Directorio!$B$1:$Y$1001,21,FALSE),"")</f>
        <v/>
      </c>
      <c r="V373" s="15" t="str">
        <f>+IFERROR(VLOOKUP(A373,[1]Directorio!$B$1:$Y$1001,22,FALSE),"")</f>
        <v/>
      </c>
      <c r="W373" s="16" t="str">
        <f>+IFERROR(VLOOKUP(A373,[1]Directorio!$B$1:$Y$1001,23,FALSE),"")</f>
        <v/>
      </c>
      <c r="X373" s="15" t="str">
        <f>+IFERROR(VLOOKUP(A373,[1]Directorio!$B$1:$Y$1001,24,FALSE),"")</f>
        <v/>
      </c>
      <c r="Y373" s="10"/>
      <c r="Z373" s="10"/>
      <c r="AA373" s="17"/>
      <c r="AB373" s="18"/>
      <c r="AC373" s="10"/>
      <c r="AD373" s="18"/>
      <c r="AE373" s="10"/>
      <c r="AF373" s="18"/>
      <c r="AG373" s="18"/>
      <c r="AH373" s="19"/>
    </row>
    <row r="374" spans="1:34" x14ac:dyDescent="0.25">
      <c r="A374" s="11"/>
      <c r="B374" s="12" t="str">
        <f>+IFERROR(VLOOKUP(A374,[1]Directorio!$B$1:$Y$1001,2,FALSE),"")</f>
        <v/>
      </c>
      <c r="C374" s="13" t="str">
        <f>+IFERROR(VLOOKUP(A374,[1]Directorio!$B$1:$Y$1001,3,FALSE),"")</f>
        <v/>
      </c>
      <c r="D374" s="12" t="str">
        <f>+IFERROR(VLOOKUP(A374,[1]Directorio!$B$1:$Y$1001,4,FALSE),"")</f>
        <v/>
      </c>
      <c r="E374" s="12" t="str">
        <f>+IFERROR(VLOOKUP(A374,[1]Directorio!$B$1:$Y$1001,5,FALSE),"")</f>
        <v/>
      </c>
      <c r="F374" s="12" t="str">
        <f>+IFERROR(VLOOKUP(A374,[1]Directorio!$B$1:$Y$1001,6,FALSE),"")</f>
        <v/>
      </c>
      <c r="G374" s="12" t="str">
        <f>+IFERROR(VLOOKUP(A374,[1]Directorio!$B$1:$Y$1001,7,FALSE),"")</f>
        <v/>
      </c>
      <c r="H374" s="12" t="str">
        <f>+IFERROR(VLOOKUP(A374,[1]Directorio!$B$1:$Y$1001,8,FALSE),"")</f>
        <v/>
      </c>
      <c r="I374" s="12" t="str">
        <f>+IFERROR(VLOOKUP(A374,[1]Directorio!$B$1:$Y$1001,9,FALSE),"")</f>
        <v/>
      </c>
      <c r="J374" s="12" t="str">
        <f>+IFERROR(VLOOKUP(A374,[1]Directorio!$B$1:$Y$1001,10,FALSE),"")</f>
        <v/>
      </c>
      <c r="K374" s="12" t="str">
        <f>+IFERROR(VLOOKUP(A374,[1]Directorio!$B$1:$Y$1001,11,FALSE),"")</f>
        <v/>
      </c>
      <c r="L374" s="14" t="str">
        <f>+IFERROR(VLOOKUP(A374,[1]Directorio!$B$1:$Y$1001,12,FALSE),"")</f>
        <v/>
      </c>
      <c r="M374" s="12" t="str">
        <f>+IFERROR(VLOOKUP(A374,[1]Directorio!$B$1:$Y$1001,13,FALSE),"")</f>
        <v/>
      </c>
      <c r="N374" s="12" t="str">
        <f>+IFERROR(VLOOKUP(A374,[1]Directorio!$B$1:$Y$1001,14,FALSE),"")</f>
        <v/>
      </c>
      <c r="O374" s="12" t="str">
        <f>+IFERROR(VLOOKUP(A374,[1]Directorio!$B$1:$Y$1001,15,FALSE),"")</f>
        <v/>
      </c>
      <c r="P374" s="12" t="str">
        <f>+IFERROR(VLOOKUP(A374,[1]Directorio!$B$1:$Y$1001,16,FALSE),"")</f>
        <v/>
      </c>
      <c r="Q374" s="12" t="str">
        <f>+IFERROR(VLOOKUP(A374,[1]Directorio!$B$1:$Y$1001,17,FALSE),"")</f>
        <v/>
      </c>
      <c r="R374" s="12" t="str">
        <f>+IFERROR(VLOOKUP(A374,[1]Directorio!$B$1:$Y$1001,18,FALSE),"")</f>
        <v/>
      </c>
      <c r="S374" s="12" t="str">
        <f>+IFERROR(VLOOKUP(A374,[1]Directorio!$B$1:$Y$1001,19,FALSE),"")</f>
        <v/>
      </c>
      <c r="T374" s="12" t="str">
        <f>+IFERROR(VLOOKUP(A374,[1]Directorio!$B$1:$Y$1001,20,FALSE),"")</f>
        <v/>
      </c>
      <c r="U374" s="15" t="str">
        <f>+IFERROR(VLOOKUP(A374,[1]Directorio!$B$1:$Y$1001,21,FALSE),"")</f>
        <v/>
      </c>
      <c r="V374" s="15" t="str">
        <f>+IFERROR(VLOOKUP(A374,[1]Directorio!$B$1:$Y$1001,22,FALSE),"")</f>
        <v/>
      </c>
      <c r="W374" s="16" t="str">
        <f>+IFERROR(VLOOKUP(A374,[1]Directorio!$B$1:$Y$1001,23,FALSE),"")</f>
        <v/>
      </c>
      <c r="X374" s="15" t="str">
        <f>+IFERROR(VLOOKUP(A374,[1]Directorio!$B$1:$Y$1001,24,FALSE),"")</f>
        <v/>
      </c>
      <c r="Y374" s="10"/>
      <c r="Z374" s="10"/>
      <c r="AA374" s="17"/>
      <c r="AB374" s="18"/>
      <c r="AC374" s="10"/>
      <c r="AD374" s="18"/>
      <c r="AE374" s="10"/>
      <c r="AF374" s="18"/>
      <c r="AG374" s="18"/>
      <c r="AH374" s="19"/>
    </row>
    <row r="375" spans="1:34" x14ac:dyDescent="0.25">
      <c r="A375" s="11"/>
      <c r="B375" s="12" t="str">
        <f>+IFERROR(VLOOKUP(A375,[1]Directorio!$B$1:$Y$1001,2,FALSE),"")</f>
        <v/>
      </c>
      <c r="C375" s="13" t="str">
        <f>+IFERROR(VLOOKUP(A375,[1]Directorio!$B$1:$Y$1001,3,FALSE),"")</f>
        <v/>
      </c>
      <c r="D375" s="12" t="str">
        <f>+IFERROR(VLOOKUP(A375,[1]Directorio!$B$1:$Y$1001,4,FALSE),"")</f>
        <v/>
      </c>
      <c r="E375" s="12" t="str">
        <f>+IFERROR(VLOOKUP(A375,[1]Directorio!$B$1:$Y$1001,5,FALSE),"")</f>
        <v/>
      </c>
      <c r="F375" s="12" t="str">
        <f>+IFERROR(VLOOKUP(A375,[1]Directorio!$B$1:$Y$1001,6,FALSE),"")</f>
        <v/>
      </c>
      <c r="G375" s="12" t="str">
        <f>+IFERROR(VLOOKUP(A375,[1]Directorio!$B$1:$Y$1001,7,FALSE),"")</f>
        <v/>
      </c>
      <c r="H375" s="12" t="str">
        <f>+IFERROR(VLOOKUP(A375,[1]Directorio!$B$1:$Y$1001,8,FALSE),"")</f>
        <v/>
      </c>
      <c r="I375" s="12" t="str">
        <f>+IFERROR(VLOOKUP(A375,[1]Directorio!$B$1:$Y$1001,9,FALSE),"")</f>
        <v/>
      </c>
      <c r="J375" s="12" t="str">
        <f>+IFERROR(VLOOKUP(A375,[1]Directorio!$B$1:$Y$1001,10,FALSE),"")</f>
        <v/>
      </c>
      <c r="K375" s="12" t="str">
        <f>+IFERROR(VLOOKUP(A375,[1]Directorio!$B$1:$Y$1001,11,FALSE),"")</f>
        <v/>
      </c>
      <c r="L375" s="14" t="str">
        <f>+IFERROR(VLOOKUP(A375,[1]Directorio!$B$1:$Y$1001,12,FALSE),"")</f>
        <v/>
      </c>
      <c r="M375" s="12" t="str">
        <f>+IFERROR(VLOOKUP(A375,[1]Directorio!$B$1:$Y$1001,13,FALSE),"")</f>
        <v/>
      </c>
      <c r="N375" s="12" t="str">
        <f>+IFERROR(VLOOKUP(A375,[1]Directorio!$B$1:$Y$1001,14,FALSE),"")</f>
        <v/>
      </c>
      <c r="O375" s="12" t="str">
        <f>+IFERROR(VLOOKUP(A375,[1]Directorio!$B$1:$Y$1001,15,FALSE),"")</f>
        <v/>
      </c>
      <c r="P375" s="12" t="str">
        <f>+IFERROR(VLOOKUP(A375,[1]Directorio!$B$1:$Y$1001,16,FALSE),"")</f>
        <v/>
      </c>
      <c r="Q375" s="12" t="str">
        <f>+IFERROR(VLOOKUP(A375,[1]Directorio!$B$1:$Y$1001,17,FALSE),"")</f>
        <v/>
      </c>
      <c r="R375" s="12" t="str">
        <f>+IFERROR(VLOOKUP(A375,[1]Directorio!$B$1:$Y$1001,18,FALSE),"")</f>
        <v/>
      </c>
      <c r="S375" s="12" t="str">
        <f>+IFERROR(VLOOKUP(A375,[1]Directorio!$B$1:$Y$1001,19,FALSE),"")</f>
        <v/>
      </c>
      <c r="T375" s="12" t="str">
        <f>+IFERROR(VLOOKUP(A375,[1]Directorio!$B$1:$Y$1001,20,FALSE),"")</f>
        <v/>
      </c>
      <c r="U375" s="15" t="str">
        <f>+IFERROR(VLOOKUP(A375,[1]Directorio!$B$1:$Y$1001,21,FALSE),"")</f>
        <v/>
      </c>
      <c r="V375" s="15" t="str">
        <f>+IFERROR(VLOOKUP(A375,[1]Directorio!$B$1:$Y$1001,22,FALSE),"")</f>
        <v/>
      </c>
      <c r="W375" s="16" t="str">
        <f>+IFERROR(VLOOKUP(A375,[1]Directorio!$B$1:$Y$1001,23,FALSE),"")</f>
        <v/>
      </c>
      <c r="X375" s="15" t="str">
        <f>+IFERROR(VLOOKUP(A375,[1]Directorio!$B$1:$Y$1001,24,FALSE),"")</f>
        <v/>
      </c>
      <c r="Y375" s="10"/>
      <c r="Z375" s="10"/>
      <c r="AA375" s="17"/>
      <c r="AB375" s="18"/>
      <c r="AC375" s="10"/>
      <c r="AD375" s="18"/>
      <c r="AE375" s="10"/>
      <c r="AF375" s="18"/>
      <c r="AG375" s="18"/>
      <c r="AH375" s="19"/>
    </row>
    <row r="376" spans="1:34" x14ac:dyDescent="0.25">
      <c r="A376" s="11"/>
      <c r="B376" s="12" t="str">
        <f>+IFERROR(VLOOKUP(A376,[1]Directorio!$B$1:$Y$1001,2,FALSE),"")</f>
        <v/>
      </c>
      <c r="C376" s="13" t="str">
        <f>+IFERROR(VLOOKUP(A376,[1]Directorio!$B$1:$Y$1001,3,FALSE),"")</f>
        <v/>
      </c>
      <c r="D376" s="12" t="str">
        <f>+IFERROR(VLOOKUP(A376,[1]Directorio!$B$1:$Y$1001,4,FALSE),"")</f>
        <v/>
      </c>
      <c r="E376" s="12" t="str">
        <f>+IFERROR(VLOOKUP(A376,[1]Directorio!$B$1:$Y$1001,5,FALSE),"")</f>
        <v/>
      </c>
      <c r="F376" s="12" t="str">
        <f>+IFERROR(VLOOKUP(A376,[1]Directorio!$B$1:$Y$1001,6,FALSE),"")</f>
        <v/>
      </c>
      <c r="G376" s="12" t="str">
        <f>+IFERROR(VLOOKUP(A376,[1]Directorio!$B$1:$Y$1001,7,FALSE),"")</f>
        <v/>
      </c>
      <c r="H376" s="12" t="str">
        <f>+IFERROR(VLOOKUP(A376,[1]Directorio!$B$1:$Y$1001,8,FALSE),"")</f>
        <v/>
      </c>
      <c r="I376" s="12" t="str">
        <f>+IFERROR(VLOOKUP(A376,[1]Directorio!$B$1:$Y$1001,9,FALSE),"")</f>
        <v/>
      </c>
      <c r="J376" s="12" t="str">
        <f>+IFERROR(VLOOKUP(A376,[1]Directorio!$B$1:$Y$1001,10,FALSE),"")</f>
        <v/>
      </c>
      <c r="K376" s="12" t="str">
        <f>+IFERROR(VLOOKUP(A376,[1]Directorio!$B$1:$Y$1001,11,FALSE),"")</f>
        <v/>
      </c>
      <c r="L376" s="14" t="str">
        <f>+IFERROR(VLOOKUP(A376,[1]Directorio!$B$1:$Y$1001,12,FALSE),"")</f>
        <v/>
      </c>
      <c r="M376" s="12" t="str">
        <f>+IFERROR(VLOOKUP(A376,[1]Directorio!$B$1:$Y$1001,13,FALSE),"")</f>
        <v/>
      </c>
      <c r="N376" s="12" t="str">
        <f>+IFERROR(VLOOKUP(A376,[1]Directorio!$B$1:$Y$1001,14,FALSE),"")</f>
        <v/>
      </c>
      <c r="O376" s="12" t="str">
        <f>+IFERROR(VLOOKUP(A376,[1]Directorio!$B$1:$Y$1001,15,FALSE),"")</f>
        <v/>
      </c>
      <c r="P376" s="12" t="str">
        <f>+IFERROR(VLOOKUP(A376,[1]Directorio!$B$1:$Y$1001,16,FALSE),"")</f>
        <v/>
      </c>
      <c r="Q376" s="12" t="str">
        <f>+IFERROR(VLOOKUP(A376,[1]Directorio!$B$1:$Y$1001,17,FALSE),"")</f>
        <v/>
      </c>
      <c r="R376" s="12" t="str">
        <f>+IFERROR(VLOOKUP(A376,[1]Directorio!$B$1:$Y$1001,18,FALSE),"")</f>
        <v/>
      </c>
      <c r="S376" s="12" t="str">
        <f>+IFERROR(VLOOKUP(A376,[1]Directorio!$B$1:$Y$1001,19,FALSE),"")</f>
        <v/>
      </c>
      <c r="T376" s="12" t="str">
        <f>+IFERROR(VLOOKUP(A376,[1]Directorio!$B$1:$Y$1001,20,FALSE),"")</f>
        <v/>
      </c>
      <c r="U376" s="15" t="str">
        <f>+IFERROR(VLOOKUP(A376,[1]Directorio!$B$1:$Y$1001,21,FALSE),"")</f>
        <v/>
      </c>
      <c r="V376" s="15" t="str">
        <f>+IFERROR(VLOOKUP(A376,[1]Directorio!$B$1:$Y$1001,22,FALSE),"")</f>
        <v/>
      </c>
      <c r="W376" s="16" t="str">
        <f>+IFERROR(VLOOKUP(A376,[1]Directorio!$B$1:$Y$1001,23,FALSE),"")</f>
        <v/>
      </c>
      <c r="X376" s="15" t="str">
        <f>+IFERROR(VLOOKUP(A376,[1]Directorio!$B$1:$Y$1001,24,FALSE),"")</f>
        <v/>
      </c>
      <c r="Y376" s="10"/>
      <c r="Z376" s="10"/>
      <c r="AA376" s="17"/>
      <c r="AB376" s="18"/>
      <c r="AC376" s="10"/>
      <c r="AD376" s="18"/>
      <c r="AE376" s="10"/>
      <c r="AF376" s="18"/>
      <c r="AG376" s="18"/>
      <c r="AH376" s="19"/>
    </row>
    <row r="377" spans="1:34" x14ac:dyDescent="0.25">
      <c r="A377" s="11"/>
      <c r="B377" s="12" t="str">
        <f>+IFERROR(VLOOKUP(A377,[1]Directorio!$B$1:$Y$1001,2,FALSE),"")</f>
        <v/>
      </c>
      <c r="C377" s="13" t="str">
        <f>+IFERROR(VLOOKUP(A377,[1]Directorio!$B$1:$Y$1001,3,FALSE),"")</f>
        <v/>
      </c>
      <c r="D377" s="12" t="str">
        <f>+IFERROR(VLOOKUP(A377,[1]Directorio!$B$1:$Y$1001,4,FALSE),"")</f>
        <v/>
      </c>
      <c r="E377" s="12" t="str">
        <f>+IFERROR(VLOOKUP(A377,[1]Directorio!$B$1:$Y$1001,5,FALSE),"")</f>
        <v/>
      </c>
      <c r="F377" s="12" t="str">
        <f>+IFERROR(VLOOKUP(A377,[1]Directorio!$B$1:$Y$1001,6,FALSE),"")</f>
        <v/>
      </c>
      <c r="G377" s="12" t="str">
        <f>+IFERROR(VLOOKUP(A377,[1]Directorio!$B$1:$Y$1001,7,FALSE),"")</f>
        <v/>
      </c>
      <c r="H377" s="12" t="str">
        <f>+IFERROR(VLOOKUP(A377,[1]Directorio!$B$1:$Y$1001,8,FALSE),"")</f>
        <v/>
      </c>
      <c r="I377" s="12" t="str">
        <f>+IFERROR(VLOOKUP(A377,[1]Directorio!$B$1:$Y$1001,9,FALSE),"")</f>
        <v/>
      </c>
      <c r="J377" s="12" t="str">
        <f>+IFERROR(VLOOKUP(A377,[1]Directorio!$B$1:$Y$1001,10,FALSE),"")</f>
        <v/>
      </c>
      <c r="K377" s="12" t="str">
        <f>+IFERROR(VLOOKUP(A377,[1]Directorio!$B$1:$Y$1001,11,FALSE),"")</f>
        <v/>
      </c>
      <c r="L377" s="14" t="str">
        <f>+IFERROR(VLOOKUP(A377,[1]Directorio!$B$1:$Y$1001,12,FALSE),"")</f>
        <v/>
      </c>
      <c r="M377" s="12" t="str">
        <f>+IFERROR(VLOOKUP(A377,[1]Directorio!$B$1:$Y$1001,13,FALSE),"")</f>
        <v/>
      </c>
      <c r="N377" s="12" t="str">
        <f>+IFERROR(VLOOKUP(A377,[1]Directorio!$B$1:$Y$1001,14,FALSE),"")</f>
        <v/>
      </c>
      <c r="O377" s="12" t="str">
        <f>+IFERROR(VLOOKUP(A377,[1]Directorio!$B$1:$Y$1001,15,FALSE),"")</f>
        <v/>
      </c>
      <c r="P377" s="12" t="str">
        <f>+IFERROR(VLOOKUP(A377,[1]Directorio!$B$1:$Y$1001,16,FALSE),"")</f>
        <v/>
      </c>
      <c r="Q377" s="12" t="str">
        <f>+IFERROR(VLOOKUP(A377,[1]Directorio!$B$1:$Y$1001,17,FALSE),"")</f>
        <v/>
      </c>
      <c r="R377" s="12" t="str">
        <f>+IFERROR(VLOOKUP(A377,[1]Directorio!$B$1:$Y$1001,18,FALSE),"")</f>
        <v/>
      </c>
      <c r="S377" s="12" t="str">
        <f>+IFERROR(VLOOKUP(A377,[1]Directorio!$B$1:$Y$1001,19,FALSE),"")</f>
        <v/>
      </c>
      <c r="T377" s="12" t="str">
        <f>+IFERROR(VLOOKUP(A377,[1]Directorio!$B$1:$Y$1001,20,FALSE),"")</f>
        <v/>
      </c>
      <c r="U377" s="15" t="str">
        <f>+IFERROR(VLOOKUP(A377,[1]Directorio!$B$1:$Y$1001,21,FALSE),"")</f>
        <v/>
      </c>
      <c r="V377" s="15" t="str">
        <f>+IFERROR(VLOOKUP(A377,[1]Directorio!$B$1:$Y$1001,22,FALSE),"")</f>
        <v/>
      </c>
      <c r="W377" s="16" t="str">
        <f>+IFERROR(VLOOKUP(A377,[1]Directorio!$B$1:$Y$1001,23,FALSE),"")</f>
        <v/>
      </c>
      <c r="X377" s="15" t="str">
        <f>+IFERROR(VLOOKUP(A377,[1]Directorio!$B$1:$Y$1001,24,FALSE),"")</f>
        <v/>
      </c>
      <c r="Y377" s="10"/>
      <c r="Z377" s="10"/>
      <c r="AA377" s="17"/>
      <c r="AB377" s="18"/>
      <c r="AC377" s="10"/>
      <c r="AD377" s="18"/>
      <c r="AE377" s="10"/>
      <c r="AF377" s="18"/>
      <c r="AG377" s="18"/>
      <c r="AH377" s="19"/>
    </row>
    <row r="378" spans="1:34" x14ac:dyDescent="0.25">
      <c r="A378" s="11"/>
      <c r="B378" s="12" t="str">
        <f>+IFERROR(VLOOKUP(A378,[1]Directorio!$B$1:$Y$1001,2,FALSE),"")</f>
        <v/>
      </c>
      <c r="C378" s="13" t="str">
        <f>+IFERROR(VLOOKUP(A378,[1]Directorio!$B$1:$Y$1001,3,FALSE),"")</f>
        <v/>
      </c>
      <c r="D378" s="12" t="str">
        <f>+IFERROR(VLOOKUP(A378,[1]Directorio!$B$1:$Y$1001,4,FALSE),"")</f>
        <v/>
      </c>
      <c r="E378" s="12" t="str">
        <f>+IFERROR(VLOOKUP(A378,[1]Directorio!$B$1:$Y$1001,5,FALSE),"")</f>
        <v/>
      </c>
      <c r="F378" s="12" t="str">
        <f>+IFERROR(VLOOKUP(A378,[1]Directorio!$B$1:$Y$1001,6,FALSE),"")</f>
        <v/>
      </c>
      <c r="G378" s="12" t="str">
        <f>+IFERROR(VLOOKUP(A378,[1]Directorio!$B$1:$Y$1001,7,FALSE),"")</f>
        <v/>
      </c>
      <c r="H378" s="12" t="str">
        <f>+IFERROR(VLOOKUP(A378,[1]Directorio!$B$1:$Y$1001,8,FALSE),"")</f>
        <v/>
      </c>
      <c r="I378" s="12" t="str">
        <f>+IFERROR(VLOOKUP(A378,[1]Directorio!$B$1:$Y$1001,9,FALSE),"")</f>
        <v/>
      </c>
      <c r="J378" s="12" t="str">
        <f>+IFERROR(VLOOKUP(A378,[1]Directorio!$B$1:$Y$1001,10,FALSE),"")</f>
        <v/>
      </c>
      <c r="K378" s="12" t="str">
        <f>+IFERROR(VLOOKUP(A378,[1]Directorio!$B$1:$Y$1001,11,FALSE),"")</f>
        <v/>
      </c>
      <c r="L378" s="14" t="str">
        <f>+IFERROR(VLOOKUP(A378,[1]Directorio!$B$1:$Y$1001,12,FALSE),"")</f>
        <v/>
      </c>
      <c r="M378" s="12" t="str">
        <f>+IFERROR(VLOOKUP(A378,[1]Directorio!$B$1:$Y$1001,13,FALSE),"")</f>
        <v/>
      </c>
      <c r="N378" s="12" t="str">
        <f>+IFERROR(VLOOKUP(A378,[1]Directorio!$B$1:$Y$1001,14,FALSE),"")</f>
        <v/>
      </c>
      <c r="O378" s="12" t="str">
        <f>+IFERROR(VLOOKUP(A378,[1]Directorio!$B$1:$Y$1001,15,FALSE),"")</f>
        <v/>
      </c>
      <c r="P378" s="12" t="str">
        <f>+IFERROR(VLOOKUP(A378,[1]Directorio!$B$1:$Y$1001,16,FALSE),"")</f>
        <v/>
      </c>
      <c r="Q378" s="12" t="str">
        <f>+IFERROR(VLOOKUP(A378,[1]Directorio!$B$1:$Y$1001,17,FALSE),"")</f>
        <v/>
      </c>
      <c r="R378" s="12" t="str">
        <f>+IFERROR(VLOOKUP(A378,[1]Directorio!$B$1:$Y$1001,18,FALSE),"")</f>
        <v/>
      </c>
      <c r="S378" s="12" t="str">
        <f>+IFERROR(VLOOKUP(A378,[1]Directorio!$B$1:$Y$1001,19,FALSE),"")</f>
        <v/>
      </c>
      <c r="T378" s="12" t="str">
        <f>+IFERROR(VLOOKUP(A378,[1]Directorio!$B$1:$Y$1001,20,FALSE),"")</f>
        <v/>
      </c>
      <c r="U378" s="15" t="str">
        <f>+IFERROR(VLOOKUP(A378,[1]Directorio!$B$1:$Y$1001,21,FALSE),"")</f>
        <v/>
      </c>
      <c r="V378" s="15" t="str">
        <f>+IFERROR(VLOOKUP(A378,[1]Directorio!$B$1:$Y$1001,22,FALSE),"")</f>
        <v/>
      </c>
      <c r="W378" s="16" t="str">
        <f>+IFERROR(VLOOKUP(A378,[1]Directorio!$B$1:$Y$1001,23,FALSE),"")</f>
        <v/>
      </c>
      <c r="X378" s="15" t="str">
        <f>+IFERROR(VLOOKUP(A378,[1]Directorio!$B$1:$Y$1001,24,FALSE),"")</f>
        <v/>
      </c>
      <c r="Y378" s="10"/>
      <c r="Z378" s="10"/>
      <c r="AA378" s="17"/>
      <c r="AB378" s="18"/>
      <c r="AC378" s="10"/>
      <c r="AD378" s="18"/>
      <c r="AE378" s="10"/>
      <c r="AF378" s="18"/>
      <c r="AG378" s="18"/>
      <c r="AH378" s="19"/>
    </row>
    <row r="379" spans="1:34" x14ac:dyDescent="0.25">
      <c r="A379" s="11"/>
      <c r="B379" s="12" t="str">
        <f>+IFERROR(VLOOKUP(A379,[1]Directorio!$B$1:$Y$1001,2,FALSE),"")</f>
        <v/>
      </c>
      <c r="C379" s="13" t="str">
        <f>+IFERROR(VLOOKUP(A379,[1]Directorio!$B$1:$Y$1001,3,FALSE),"")</f>
        <v/>
      </c>
      <c r="D379" s="12" t="str">
        <f>+IFERROR(VLOOKUP(A379,[1]Directorio!$B$1:$Y$1001,4,FALSE),"")</f>
        <v/>
      </c>
      <c r="E379" s="12" t="str">
        <f>+IFERROR(VLOOKUP(A379,[1]Directorio!$B$1:$Y$1001,5,FALSE),"")</f>
        <v/>
      </c>
      <c r="F379" s="12" t="str">
        <f>+IFERROR(VLOOKUP(A379,[1]Directorio!$B$1:$Y$1001,6,FALSE),"")</f>
        <v/>
      </c>
      <c r="G379" s="12" t="str">
        <f>+IFERROR(VLOOKUP(A379,[1]Directorio!$B$1:$Y$1001,7,FALSE),"")</f>
        <v/>
      </c>
      <c r="H379" s="12" t="str">
        <f>+IFERROR(VLOOKUP(A379,[1]Directorio!$B$1:$Y$1001,8,FALSE),"")</f>
        <v/>
      </c>
      <c r="I379" s="12" t="str">
        <f>+IFERROR(VLOOKUP(A379,[1]Directorio!$B$1:$Y$1001,9,FALSE),"")</f>
        <v/>
      </c>
      <c r="J379" s="12" t="str">
        <f>+IFERROR(VLOOKUP(A379,[1]Directorio!$B$1:$Y$1001,10,FALSE),"")</f>
        <v/>
      </c>
      <c r="K379" s="12" t="str">
        <f>+IFERROR(VLOOKUP(A379,[1]Directorio!$B$1:$Y$1001,11,FALSE),"")</f>
        <v/>
      </c>
      <c r="L379" s="14" t="str">
        <f>+IFERROR(VLOOKUP(A379,[1]Directorio!$B$1:$Y$1001,12,FALSE),"")</f>
        <v/>
      </c>
      <c r="M379" s="12" t="str">
        <f>+IFERROR(VLOOKUP(A379,[1]Directorio!$B$1:$Y$1001,13,FALSE),"")</f>
        <v/>
      </c>
      <c r="N379" s="12" t="str">
        <f>+IFERROR(VLOOKUP(A379,[1]Directorio!$B$1:$Y$1001,14,FALSE),"")</f>
        <v/>
      </c>
      <c r="O379" s="12" t="str">
        <f>+IFERROR(VLOOKUP(A379,[1]Directorio!$B$1:$Y$1001,15,FALSE),"")</f>
        <v/>
      </c>
      <c r="P379" s="12" t="str">
        <f>+IFERROR(VLOOKUP(A379,[1]Directorio!$B$1:$Y$1001,16,FALSE),"")</f>
        <v/>
      </c>
      <c r="Q379" s="12" t="str">
        <f>+IFERROR(VLOOKUP(A379,[1]Directorio!$B$1:$Y$1001,17,FALSE),"")</f>
        <v/>
      </c>
      <c r="R379" s="12" t="str">
        <f>+IFERROR(VLOOKUP(A379,[1]Directorio!$B$1:$Y$1001,18,FALSE),"")</f>
        <v/>
      </c>
      <c r="S379" s="12" t="str">
        <f>+IFERROR(VLOOKUP(A379,[1]Directorio!$B$1:$Y$1001,19,FALSE),"")</f>
        <v/>
      </c>
      <c r="T379" s="12" t="str">
        <f>+IFERROR(VLOOKUP(A379,[1]Directorio!$B$1:$Y$1001,20,FALSE),"")</f>
        <v/>
      </c>
      <c r="U379" s="15" t="str">
        <f>+IFERROR(VLOOKUP(A379,[1]Directorio!$B$1:$Y$1001,21,FALSE),"")</f>
        <v/>
      </c>
      <c r="V379" s="15" t="str">
        <f>+IFERROR(VLOOKUP(A379,[1]Directorio!$B$1:$Y$1001,22,FALSE),"")</f>
        <v/>
      </c>
      <c r="W379" s="16" t="str">
        <f>+IFERROR(VLOOKUP(A379,[1]Directorio!$B$1:$Y$1001,23,FALSE),"")</f>
        <v/>
      </c>
      <c r="X379" s="15" t="str">
        <f>+IFERROR(VLOOKUP(A379,[1]Directorio!$B$1:$Y$1001,24,FALSE),"")</f>
        <v/>
      </c>
      <c r="Y379" s="10"/>
      <c r="Z379" s="10"/>
      <c r="AA379" s="17"/>
      <c r="AB379" s="18"/>
      <c r="AC379" s="10"/>
      <c r="AD379" s="18"/>
      <c r="AE379" s="10"/>
      <c r="AF379" s="18"/>
      <c r="AG379" s="18"/>
      <c r="AH379" s="19"/>
    </row>
    <row r="380" spans="1:34" x14ac:dyDescent="0.25">
      <c r="A380" s="11"/>
      <c r="B380" s="12" t="str">
        <f>+IFERROR(VLOOKUP(A380,[1]Directorio!$B$1:$Y$1001,2,FALSE),"")</f>
        <v/>
      </c>
      <c r="C380" s="13" t="str">
        <f>+IFERROR(VLOOKUP(A380,[1]Directorio!$B$1:$Y$1001,3,FALSE),"")</f>
        <v/>
      </c>
      <c r="D380" s="12" t="str">
        <f>+IFERROR(VLOOKUP(A380,[1]Directorio!$B$1:$Y$1001,4,FALSE),"")</f>
        <v/>
      </c>
      <c r="E380" s="12" t="str">
        <f>+IFERROR(VLOOKUP(A380,[1]Directorio!$B$1:$Y$1001,5,FALSE),"")</f>
        <v/>
      </c>
      <c r="F380" s="12" t="str">
        <f>+IFERROR(VLOOKUP(A380,[1]Directorio!$B$1:$Y$1001,6,FALSE),"")</f>
        <v/>
      </c>
      <c r="G380" s="12" t="str">
        <f>+IFERROR(VLOOKUP(A380,[1]Directorio!$B$1:$Y$1001,7,FALSE),"")</f>
        <v/>
      </c>
      <c r="H380" s="12" t="str">
        <f>+IFERROR(VLOOKUP(A380,[1]Directorio!$B$1:$Y$1001,8,FALSE),"")</f>
        <v/>
      </c>
      <c r="I380" s="12" t="str">
        <f>+IFERROR(VLOOKUP(A380,[1]Directorio!$B$1:$Y$1001,9,FALSE),"")</f>
        <v/>
      </c>
      <c r="J380" s="12" t="str">
        <f>+IFERROR(VLOOKUP(A380,[1]Directorio!$B$1:$Y$1001,10,FALSE),"")</f>
        <v/>
      </c>
      <c r="K380" s="12" t="str">
        <f>+IFERROR(VLOOKUP(A380,[1]Directorio!$B$1:$Y$1001,11,FALSE),"")</f>
        <v/>
      </c>
      <c r="L380" s="14" t="str">
        <f>+IFERROR(VLOOKUP(A380,[1]Directorio!$B$1:$Y$1001,12,FALSE),"")</f>
        <v/>
      </c>
      <c r="M380" s="12" t="str">
        <f>+IFERROR(VLOOKUP(A380,[1]Directorio!$B$1:$Y$1001,13,FALSE),"")</f>
        <v/>
      </c>
      <c r="N380" s="12" t="str">
        <f>+IFERROR(VLOOKUP(A380,[1]Directorio!$B$1:$Y$1001,14,FALSE),"")</f>
        <v/>
      </c>
      <c r="O380" s="12" t="str">
        <f>+IFERROR(VLOOKUP(A380,[1]Directorio!$B$1:$Y$1001,15,FALSE),"")</f>
        <v/>
      </c>
      <c r="P380" s="12" t="str">
        <f>+IFERROR(VLOOKUP(A380,[1]Directorio!$B$1:$Y$1001,16,FALSE),"")</f>
        <v/>
      </c>
      <c r="Q380" s="12" t="str">
        <f>+IFERROR(VLOOKUP(A380,[1]Directorio!$B$1:$Y$1001,17,FALSE),"")</f>
        <v/>
      </c>
      <c r="R380" s="12" t="str">
        <f>+IFERROR(VLOOKUP(A380,[1]Directorio!$B$1:$Y$1001,18,FALSE),"")</f>
        <v/>
      </c>
      <c r="S380" s="12" t="str">
        <f>+IFERROR(VLOOKUP(A380,[1]Directorio!$B$1:$Y$1001,19,FALSE),"")</f>
        <v/>
      </c>
      <c r="T380" s="12" t="str">
        <f>+IFERROR(VLOOKUP(A380,[1]Directorio!$B$1:$Y$1001,20,FALSE),"")</f>
        <v/>
      </c>
      <c r="U380" s="15" t="str">
        <f>+IFERROR(VLOOKUP(A380,[1]Directorio!$B$1:$Y$1001,21,FALSE),"")</f>
        <v/>
      </c>
      <c r="V380" s="15" t="str">
        <f>+IFERROR(VLOOKUP(A380,[1]Directorio!$B$1:$Y$1001,22,FALSE),"")</f>
        <v/>
      </c>
      <c r="W380" s="16" t="str">
        <f>+IFERROR(VLOOKUP(A380,[1]Directorio!$B$1:$Y$1001,23,FALSE),"")</f>
        <v/>
      </c>
      <c r="X380" s="15" t="str">
        <f>+IFERROR(VLOOKUP(A380,[1]Directorio!$B$1:$Y$1001,24,FALSE),"")</f>
        <v/>
      </c>
      <c r="Y380" s="10"/>
      <c r="Z380" s="10"/>
      <c r="AA380" s="17"/>
      <c r="AB380" s="18"/>
      <c r="AC380" s="10"/>
      <c r="AD380" s="18"/>
      <c r="AE380" s="10"/>
      <c r="AF380" s="18"/>
      <c r="AG380" s="18"/>
      <c r="AH380" s="19"/>
    </row>
    <row r="381" spans="1:34" x14ac:dyDescent="0.25">
      <c r="A381" s="11"/>
      <c r="B381" s="12" t="str">
        <f>+IFERROR(VLOOKUP(A381,[1]Directorio!$B$1:$Y$1001,2,FALSE),"")</f>
        <v/>
      </c>
      <c r="C381" s="13" t="str">
        <f>+IFERROR(VLOOKUP(A381,[1]Directorio!$B$1:$Y$1001,3,FALSE),"")</f>
        <v/>
      </c>
      <c r="D381" s="12" t="str">
        <f>+IFERROR(VLOOKUP(A381,[1]Directorio!$B$1:$Y$1001,4,FALSE),"")</f>
        <v/>
      </c>
      <c r="E381" s="12" t="str">
        <f>+IFERROR(VLOOKUP(A381,[1]Directorio!$B$1:$Y$1001,5,FALSE),"")</f>
        <v/>
      </c>
      <c r="F381" s="12" t="str">
        <f>+IFERROR(VLOOKUP(A381,[1]Directorio!$B$1:$Y$1001,6,FALSE),"")</f>
        <v/>
      </c>
      <c r="G381" s="12" t="str">
        <f>+IFERROR(VLOOKUP(A381,[1]Directorio!$B$1:$Y$1001,7,FALSE),"")</f>
        <v/>
      </c>
      <c r="H381" s="12" t="str">
        <f>+IFERROR(VLOOKUP(A381,[1]Directorio!$B$1:$Y$1001,8,FALSE),"")</f>
        <v/>
      </c>
      <c r="I381" s="12" t="str">
        <f>+IFERROR(VLOOKUP(A381,[1]Directorio!$B$1:$Y$1001,9,FALSE),"")</f>
        <v/>
      </c>
      <c r="J381" s="12" t="str">
        <f>+IFERROR(VLOOKUP(A381,[1]Directorio!$B$1:$Y$1001,10,FALSE),"")</f>
        <v/>
      </c>
      <c r="K381" s="12" t="str">
        <f>+IFERROR(VLOOKUP(A381,[1]Directorio!$B$1:$Y$1001,11,FALSE),"")</f>
        <v/>
      </c>
      <c r="L381" s="14" t="str">
        <f>+IFERROR(VLOOKUP(A381,[1]Directorio!$B$1:$Y$1001,12,FALSE),"")</f>
        <v/>
      </c>
      <c r="M381" s="12" t="str">
        <f>+IFERROR(VLOOKUP(A381,[1]Directorio!$B$1:$Y$1001,13,FALSE),"")</f>
        <v/>
      </c>
      <c r="N381" s="12" t="str">
        <f>+IFERROR(VLOOKUP(A381,[1]Directorio!$B$1:$Y$1001,14,FALSE),"")</f>
        <v/>
      </c>
      <c r="O381" s="12" t="str">
        <f>+IFERROR(VLOOKUP(A381,[1]Directorio!$B$1:$Y$1001,15,FALSE),"")</f>
        <v/>
      </c>
      <c r="P381" s="12" t="str">
        <f>+IFERROR(VLOOKUP(A381,[1]Directorio!$B$1:$Y$1001,16,FALSE),"")</f>
        <v/>
      </c>
      <c r="Q381" s="12" t="str">
        <f>+IFERROR(VLOOKUP(A381,[1]Directorio!$B$1:$Y$1001,17,FALSE),"")</f>
        <v/>
      </c>
      <c r="R381" s="12" t="str">
        <f>+IFERROR(VLOOKUP(A381,[1]Directorio!$B$1:$Y$1001,18,FALSE),"")</f>
        <v/>
      </c>
      <c r="S381" s="12" t="str">
        <f>+IFERROR(VLOOKUP(A381,[1]Directorio!$B$1:$Y$1001,19,FALSE),"")</f>
        <v/>
      </c>
      <c r="T381" s="12" t="str">
        <f>+IFERROR(VLOOKUP(A381,[1]Directorio!$B$1:$Y$1001,20,FALSE),"")</f>
        <v/>
      </c>
      <c r="U381" s="15" t="str">
        <f>+IFERROR(VLOOKUP(A381,[1]Directorio!$B$1:$Y$1001,21,FALSE),"")</f>
        <v/>
      </c>
      <c r="V381" s="15" t="str">
        <f>+IFERROR(VLOOKUP(A381,[1]Directorio!$B$1:$Y$1001,22,FALSE),"")</f>
        <v/>
      </c>
      <c r="W381" s="16" t="str">
        <f>+IFERROR(VLOOKUP(A381,[1]Directorio!$B$1:$Y$1001,23,FALSE),"")</f>
        <v/>
      </c>
      <c r="X381" s="15" t="str">
        <f>+IFERROR(VLOOKUP(A381,[1]Directorio!$B$1:$Y$1001,24,FALSE),"")</f>
        <v/>
      </c>
      <c r="Y381" s="10"/>
      <c r="Z381" s="10"/>
      <c r="AA381" s="17"/>
      <c r="AB381" s="18"/>
      <c r="AC381" s="10"/>
      <c r="AD381" s="18"/>
      <c r="AE381" s="10"/>
      <c r="AF381" s="18"/>
      <c r="AG381" s="18"/>
      <c r="AH381" s="19"/>
    </row>
    <row r="382" spans="1:34" x14ac:dyDescent="0.25">
      <c r="A382" s="11"/>
      <c r="B382" s="12" t="str">
        <f>+IFERROR(VLOOKUP(A382,[1]Directorio!$B$1:$Y$1001,2,FALSE),"")</f>
        <v/>
      </c>
      <c r="C382" s="13" t="str">
        <f>+IFERROR(VLOOKUP(A382,[1]Directorio!$B$1:$Y$1001,3,FALSE),"")</f>
        <v/>
      </c>
      <c r="D382" s="12" t="str">
        <f>+IFERROR(VLOOKUP(A382,[1]Directorio!$B$1:$Y$1001,4,FALSE),"")</f>
        <v/>
      </c>
      <c r="E382" s="12" t="str">
        <f>+IFERROR(VLOOKUP(A382,[1]Directorio!$B$1:$Y$1001,5,FALSE),"")</f>
        <v/>
      </c>
      <c r="F382" s="12" t="str">
        <f>+IFERROR(VLOOKUP(A382,[1]Directorio!$B$1:$Y$1001,6,FALSE),"")</f>
        <v/>
      </c>
      <c r="G382" s="12" t="str">
        <f>+IFERROR(VLOOKUP(A382,[1]Directorio!$B$1:$Y$1001,7,FALSE),"")</f>
        <v/>
      </c>
      <c r="H382" s="12" t="str">
        <f>+IFERROR(VLOOKUP(A382,[1]Directorio!$B$1:$Y$1001,8,FALSE),"")</f>
        <v/>
      </c>
      <c r="I382" s="12" t="str">
        <f>+IFERROR(VLOOKUP(A382,[1]Directorio!$B$1:$Y$1001,9,FALSE),"")</f>
        <v/>
      </c>
      <c r="J382" s="12" t="str">
        <f>+IFERROR(VLOOKUP(A382,[1]Directorio!$B$1:$Y$1001,10,FALSE),"")</f>
        <v/>
      </c>
      <c r="K382" s="12" t="str">
        <f>+IFERROR(VLOOKUP(A382,[1]Directorio!$B$1:$Y$1001,11,FALSE),"")</f>
        <v/>
      </c>
      <c r="L382" s="14" t="str">
        <f>+IFERROR(VLOOKUP(A382,[1]Directorio!$B$1:$Y$1001,12,FALSE),"")</f>
        <v/>
      </c>
      <c r="M382" s="12" t="str">
        <f>+IFERROR(VLOOKUP(A382,[1]Directorio!$B$1:$Y$1001,13,FALSE),"")</f>
        <v/>
      </c>
      <c r="N382" s="12" t="str">
        <f>+IFERROR(VLOOKUP(A382,[1]Directorio!$B$1:$Y$1001,14,FALSE),"")</f>
        <v/>
      </c>
      <c r="O382" s="12" t="str">
        <f>+IFERROR(VLOOKUP(A382,[1]Directorio!$B$1:$Y$1001,15,FALSE),"")</f>
        <v/>
      </c>
      <c r="P382" s="12" t="str">
        <f>+IFERROR(VLOOKUP(A382,[1]Directorio!$B$1:$Y$1001,16,FALSE),"")</f>
        <v/>
      </c>
      <c r="Q382" s="12" t="str">
        <f>+IFERROR(VLOOKUP(A382,[1]Directorio!$B$1:$Y$1001,17,FALSE),"")</f>
        <v/>
      </c>
      <c r="R382" s="12" t="str">
        <f>+IFERROR(VLOOKUP(A382,[1]Directorio!$B$1:$Y$1001,18,FALSE),"")</f>
        <v/>
      </c>
      <c r="S382" s="12" t="str">
        <f>+IFERROR(VLOOKUP(A382,[1]Directorio!$B$1:$Y$1001,19,FALSE),"")</f>
        <v/>
      </c>
      <c r="T382" s="12" t="str">
        <f>+IFERROR(VLOOKUP(A382,[1]Directorio!$B$1:$Y$1001,20,FALSE),"")</f>
        <v/>
      </c>
      <c r="U382" s="15" t="str">
        <f>+IFERROR(VLOOKUP(A382,[1]Directorio!$B$1:$Y$1001,21,FALSE),"")</f>
        <v/>
      </c>
      <c r="V382" s="15" t="str">
        <f>+IFERROR(VLOOKUP(A382,[1]Directorio!$B$1:$Y$1001,22,FALSE),"")</f>
        <v/>
      </c>
      <c r="W382" s="16" t="str">
        <f>+IFERROR(VLOOKUP(A382,[1]Directorio!$B$1:$Y$1001,23,FALSE),"")</f>
        <v/>
      </c>
      <c r="X382" s="15" t="str">
        <f>+IFERROR(VLOOKUP(A382,[1]Directorio!$B$1:$Y$1001,24,FALSE),"")</f>
        <v/>
      </c>
      <c r="Y382" s="10"/>
      <c r="Z382" s="10"/>
      <c r="AA382" s="17"/>
      <c r="AB382" s="18"/>
      <c r="AC382" s="10"/>
      <c r="AD382" s="18"/>
      <c r="AE382" s="10"/>
      <c r="AF382" s="18"/>
      <c r="AG382" s="18"/>
      <c r="AH382" s="19"/>
    </row>
    <row r="383" spans="1:34" x14ac:dyDescent="0.25">
      <c r="A383" s="11"/>
      <c r="B383" s="12" t="str">
        <f>+IFERROR(VLOOKUP(A383,[1]Directorio!$B$1:$Y$1001,2,FALSE),"")</f>
        <v/>
      </c>
      <c r="C383" s="13" t="str">
        <f>+IFERROR(VLOOKUP(A383,[1]Directorio!$B$1:$Y$1001,3,FALSE),"")</f>
        <v/>
      </c>
      <c r="D383" s="12" t="str">
        <f>+IFERROR(VLOOKUP(A383,[1]Directorio!$B$1:$Y$1001,4,FALSE),"")</f>
        <v/>
      </c>
      <c r="E383" s="12" t="str">
        <f>+IFERROR(VLOOKUP(A383,[1]Directorio!$B$1:$Y$1001,5,FALSE),"")</f>
        <v/>
      </c>
      <c r="F383" s="12" t="str">
        <f>+IFERROR(VLOOKUP(A383,[1]Directorio!$B$1:$Y$1001,6,FALSE),"")</f>
        <v/>
      </c>
      <c r="G383" s="12" t="str">
        <f>+IFERROR(VLOOKUP(A383,[1]Directorio!$B$1:$Y$1001,7,FALSE),"")</f>
        <v/>
      </c>
      <c r="H383" s="12" t="str">
        <f>+IFERROR(VLOOKUP(A383,[1]Directorio!$B$1:$Y$1001,8,FALSE),"")</f>
        <v/>
      </c>
      <c r="I383" s="12" t="str">
        <f>+IFERROR(VLOOKUP(A383,[1]Directorio!$B$1:$Y$1001,9,FALSE),"")</f>
        <v/>
      </c>
      <c r="J383" s="12" t="str">
        <f>+IFERROR(VLOOKUP(A383,[1]Directorio!$B$1:$Y$1001,10,FALSE),"")</f>
        <v/>
      </c>
      <c r="K383" s="12" t="str">
        <f>+IFERROR(VLOOKUP(A383,[1]Directorio!$B$1:$Y$1001,11,FALSE),"")</f>
        <v/>
      </c>
      <c r="L383" s="14" t="str">
        <f>+IFERROR(VLOOKUP(A383,[1]Directorio!$B$1:$Y$1001,12,FALSE),"")</f>
        <v/>
      </c>
      <c r="M383" s="12" t="str">
        <f>+IFERROR(VLOOKUP(A383,[1]Directorio!$B$1:$Y$1001,13,FALSE),"")</f>
        <v/>
      </c>
      <c r="N383" s="12" t="str">
        <f>+IFERROR(VLOOKUP(A383,[1]Directorio!$B$1:$Y$1001,14,FALSE),"")</f>
        <v/>
      </c>
      <c r="O383" s="12" t="str">
        <f>+IFERROR(VLOOKUP(A383,[1]Directorio!$B$1:$Y$1001,15,FALSE),"")</f>
        <v/>
      </c>
      <c r="P383" s="12" t="str">
        <f>+IFERROR(VLOOKUP(A383,[1]Directorio!$B$1:$Y$1001,16,FALSE),"")</f>
        <v/>
      </c>
      <c r="Q383" s="12" t="str">
        <f>+IFERROR(VLOOKUP(A383,[1]Directorio!$B$1:$Y$1001,17,FALSE),"")</f>
        <v/>
      </c>
      <c r="R383" s="12" t="str">
        <f>+IFERROR(VLOOKUP(A383,[1]Directorio!$B$1:$Y$1001,18,FALSE),"")</f>
        <v/>
      </c>
      <c r="S383" s="12" t="str">
        <f>+IFERROR(VLOOKUP(A383,[1]Directorio!$B$1:$Y$1001,19,FALSE),"")</f>
        <v/>
      </c>
      <c r="T383" s="12" t="str">
        <f>+IFERROR(VLOOKUP(A383,[1]Directorio!$B$1:$Y$1001,20,FALSE),"")</f>
        <v/>
      </c>
      <c r="U383" s="15" t="str">
        <f>+IFERROR(VLOOKUP(A383,[1]Directorio!$B$1:$Y$1001,21,FALSE),"")</f>
        <v/>
      </c>
      <c r="V383" s="15" t="str">
        <f>+IFERROR(VLOOKUP(A383,[1]Directorio!$B$1:$Y$1001,22,FALSE),"")</f>
        <v/>
      </c>
      <c r="W383" s="16" t="str">
        <f>+IFERROR(VLOOKUP(A383,[1]Directorio!$B$1:$Y$1001,23,FALSE),"")</f>
        <v/>
      </c>
      <c r="X383" s="15" t="str">
        <f>+IFERROR(VLOOKUP(A383,[1]Directorio!$B$1:$Y$1001,24,FALSE),"")</f>
        <v/>
      </c>
      <c r="Y383" s="10"/>
      <c r="Z383" s="10"/>
      <c r="AA383" s="17"/>
      <c r="AB383" s="18"/>
      <c r="AC383" s="10"/>
      <c r="AD383" s="18"/>
      <c r="AE383" s="10"/>
      <c r="AF383" s="18"/>
      <c r="AG383" s="18"/>
      <c r="AH383" s="19"/>
    </row>
    <row r="384" spans="1:34" x14ac:dyDescent="0.25">
      <c r="A384" s="11"/>
      <c r="B384" s="12" t="str">
        <f>+IFERROR(VLOOKUP(A384,[1]Directorio!$B$1:$Y$1001,2,FALSE),"")</f>
        <v/>
      </c>
      <c r="C384" s="13" t="str">
        <f>+IFERROR(VLOOKUP(A384,[1]Directorio!$B$1:$Y$1001,3,FALSE),"")</f>
        <v/>
      </c>
      <c r="D384" s="12" t="str">
        <f>+IFERROR(VLOOKUP(A384,[1]Directorio!$B$1:$Y$1001,4,FALSE),"")</f>
        <v/>
      </c>
      <c r="E384" s="12" t="str">
        <f>+IFERROR(VLOOKUP(A384,[1]Directorio!$B$1:$Y$1001,5,FALSE),"")</f>
        <v/>
      </c>
      <c r="F384" s="12" t="str">
        <f>+IFERROR(VLOOKUP(A384,[1]Directorio!$B$1:$Y$1001,6,FALSE),"")</f>
        <v/>
      </c>
      <c r="G384" s="12" t="str">
        <f>+IFERROR(VLOOKUP(A384,[1]Directorio!$B$1:$Y$1001,7,FALSE),"")</f>
        <v/>
      </c>
      <c r="H384" s="12" t="str">
        <f>+IFERROR(VLOOKUP(A384,[1]Directorio!$B$1:$Y$1001,8,FALSE),"")</f>
        <v/>
      </c>
      <c r="I384" s="12" t="str">
        <f>+IFERROR(VLOOKUP(A384,[1]Directorio!$B$1:$Y$1001,9,FALSE),"")</f>
        <v/>
      </c>
      <c r="J384" s="12" t="str">
        <f>+IFERROR(VLOOKUP(A384,[1]Directorio!$B$1:$Y$1001,10,FALSE),"")</f>
        <v/>
      </c>
      <c r="K384" s="12" t="str">
        <f>+IFERROR(VLOOKUP(A384,[1]Directorio!$B$1:$Y$1001,11,FALSE),"")</f>
        <v/>
      </c>
      <c r="L384" s="14" t="str">
        <f>+IFERROR(VLOOKUP(A384,[1]Directorio!$B$1:$Y$1001,12,FALSE),"")</f>
        <v/>
      </c>
      <c r="M384" s="12" t="str">
        <f>+IFERROR(VLOOKUP(A384,[1]Directorio!$B$1:$Y$1001,13,FALSE),"")</f>
        <v/>
      </c>
      <c r="N384" s="12" t="str">
        <f>+IFERROR(VLOOKUP(A384,[1]Directorio!$B$1:$Y$1001,14,FALSE),"")</f>
        <v/>
      </c>
      <c r="O384" s="12" t="str">
        <f>+IFERROR(VLOOKUP(A384,[1]Directorio!$B$1:$Y$1001,15,FALSE),"")</f>
        <v/>
      </c>
      <c r="P384" s="12" t="str">
        <f>+IFERROR(VLOOKUP(A384,[1]Directorio!$B$1:$Y$1001,16,FALSE),"")</f>
        <v/>
      </c>
      <c r="Q384" s="12" t="str">
        <f>+IFERROR(VLOOKUP(A384,[1]Directorio!$B$1:$Y$1001,17,FALSE),"")</f>
        <v/>
      </c>
      <c r="R384" s="12" t="str">
        <f>+IFERROR(VLOOKUP(A384,[1]Directorio!$B$1:$Y$1001,18,FALSE),"")</f>
        <v/>
      </c>
      <c r="S384" s="12" t="str">
        <f>+IFERROR(VLOOKUP(A384,[1]Directorio!$B$1:$Y$1001,19,FALSE),"")</f>
        <v/>
      </c>
      <c r="T384" s="12" t="str">
        <f>+IFERROR(VLOOKUP(A384,[1]Directorio!$B$1:$Y$1001,20,FALSE),"")</f>
        <v/>
      </c>
      <c r="U384" s="15" t="str">
        <f>+IFERROR(VLOOKUP(A384,[1]Directorio!$B$1:$Y$1001,21,FALSE),"")</f>
        <v/>
      </c>
      <c r="V384" s="15" t="str">
        <f>+IFERROR(VLOOKUP(A384,[1]Directorio!$B$1:$Y$1001,22,FALSE),"")</f>
        <v/>
      </c>
      <c r="W384" s="16" t="str">
        <f>+IFERROR(VLOOKUP(A384,[1]Directorio!$B$1:$Y$1001,23,FALSE),"")</f>
        <v/>
      </c>
      <c r="X384" s="15" t="str">
        <f>+IFERROR(VLOOKUP(A384,[1]Directorio!$B$1:$Y$1001,24,FALSE),"")</f>
        <v/>
      </c>
      <c r="Y384" s="10"/>
      <c r="Z384" s="10"/>
      <c r="AA384" s="17"/>
      <c r="AB384" s="18"/>
      <c r="AC384" s="10"/>
      <c r="AD384" s="18"/>
      <c r="AE384" s="10"/>
      <c r="AF384" s="18"/>
      <c r="AG384" s="18"/>
      <c r="AH384" s="19"/>
    </row>
    <row r="385" spans="1:34" x14ac:dyDescent="0.25">
      <c r="A385" s="11"/>
      <c r="B385" s="12" t="str">
        <f>+IFERROR(VLOOKUP(A385,[1]Directorio!$B$1:$Y$1001,2,FALSE),"")</f>
        <v/>
      </c>
      <c r="C385" s="13" t="str">
        <f>+IFERROR(VLOOKUP(A385,[1]Directorio!$B$1:$Y$1001,3,FALSE),"")</f>
        <v/>
      </c>
      <c r="D385" s="12" t="str">
        <f>+IFERROR(VLOOKUP(A385,[1]Directorio!$B$1:$Y$1001,4,FALSE),"")</f>
        <v/>
      </c>
      <c r="E385" s="12" t="str">
        <f>+IFERROR(VLOOKUP(A385,[1]Directorio!$B$1:$Y$1001,5,FALSE),"")</f>
        <v/>
      </c>
      <c r="F385" s="12" t="str">
        <f>+IFERROR(VLOOKUP(A385,[1]Directorio!$B$1:$Y$1001,6,FALSE),"")</f>
        <v/>
      </c>
      <c r="G385" s="12" t="str">
        <f>+IFERROR(VLOOKUP(A385,[1]Directorio!$B$1:$Y$1001,7,FALSE),"")</f>
        <v/>
      </c>
      <c r="H385" s="12" t="str">
        <f>+IFERROR(VLOOKUP(A385,[1]Directorio!$B$1:$Y$1001,8,FALSE),"")</f>
        <v/>
      </c>
      <c r="I385" s="12" t="str">
        <f>+IFERROR(VLOOKUP(A385,[1]Directorio!$B$1:$Y$1001,9,FALSE),"")</f>
        <v/>
      </c>
      <c r="J385" s="12" t="str">
        <f>+IFERROR(VLOOKUP(A385,[1]Directorio!$B$1:$Y$1001,10,FALSE),"")</f>
        <v/>
      </c>
      <c r="K385" s="12" t="str">
        <f>+IFERROR(VLOOKUP(A385,[1]Directorio!$B$1:$Y$1001,11,FALSE),"")</f>
        <v/>
      </c>
      <c r="L385" s="14" t="str">
        <f>+IFERROR(VLOOKUP(A385,[1]Directorio!$B$1:$Y$1001,12,FALSE),"")</f>
        <v/>
      </c>
      <c r="M385" s="12" t="str">
        <f>+IFERROR(VLOOKUP(A385,[1]Directorio!$B$1:$Y$1001,13,FALSE),"")</f>
        <v/>
      </c>
      <c r="N385" s="12" t="str">
        <f>+IFERROR(VLOOKUP(A385,[1]Directorio!$B$1:$Y$1001,14,FALSE),"")</f>
        <v/>
      </c>
      <c r="O385" s="12" t="str">
        <f>+IFERROR(VLOOKUP(A385,[1]Directorio!$B$1:$Y$1001,15,FALSE),"")</f>
        <v/>
      </c>
      <c r="P385" s="12" t="str">
        <f>+IFERROR(VLOOKUP(A385,[1]Directorio!$B$1:$Y$1001,16,FALSE),"")</f>
        <v/>
      </c>
      <c r="Q385" s="12" t="str">
        <f>+IFERROR(VLOOKUP(A385,[1]Directorio!$B$1:$Y$1001,17,FALSE),"")</f>
        <v/>
      </c>
      <c r="R385" s="12" t="str">
        <f>+IFERROR(VLOOKUP(A385,[1]Directorio!$B$1:$Y$1001,18,FALSE),"")</f>
        <v/>
      </c>
      <c r="S385" s="12" t="str">
        <f>+IFERROR(VLOOKUP(A385,[1]Directorio!$B$1:$Y$1001,19,FALSE),"")</f>
        <v/>
      </c>
      <c r="T385" s="12" t="str">
        <f>+IFERROR(VLOOKUP(A385,[1]Directorio!$B$1:$Y$1001,20,FALSE),"")</f>
        <v/>
      </c>
      <c r="U385" s="15" t="str">
        <f>+IFERROR(VLOOKUP(A385,[1]Directorio!$B$1:$Y$1001,21,FALSE),"")</f>
        <v/>
      </c>
      <c r="V385" s="15" t="str">
        <f>+IFERROR(VLOOKUP(A385,[1]Directorio!$B$1:$Y$1001,22,FALSE),"")</f>
        <v/>
      </c>
      <c r="W385" s="16" t="str">
        <f>+IFERROR(VLOOKUP(A385,[1]Directorio!$B$1:$Y$1001,23,FALSE),"")</f>
        <v/>
      </c>
      <c r="X385" s="15" t="str">
        <f>+IFERROR(VLOOKUP(A385,[1]Directorio!$B$1:$Y$1001,24,FALSE),"")</f>
        <v/>
      </c>
      <c r="Y385" s="10"/>
      <c r="Z385" s="10"/>
      <c r="AA385" s="17"/>
      <c r="AB385" s="18"/>
      <c r="AC385" s="10"/>
      <c r="AD385" s="18"/>
      <c r="AE385" s="10"/>
      <c r="AF385" s="18"/>
      <c r="AG385" s="18"/>
      <c r="AH385" s="19"/>
    </row>
    <row r="386" spans="1:34" x14ac:dyDescent="0.25">
      <c r="A386" s="11"/>
      <c r="B386" s="12" t="str">
        <f>+IFERROR(VLOOKUP(A386,[1]Directorio!$B$1:$Y$1001,2,FALSE),"")</f>
        <v/>
      </c>
      <c r="C386" s="13" t="str">
        <f>+IFERROR(VLOOKUP(A386,[1]Directorio!$B$1:$Y$1001,3,FALSE),"")</f>
        <v/>
      </c>
      <c r="D386" s="12" t="str">
        <f>+IFERROR(VLOOKUP(A386,[1]Directorio!$B$1:$Y$1001,4,FALSE),"")</f>
        <v/>
      </c>
      <c r="E386" s="12" t="str">
        <f>+IFERROR(VLOOKUP(A386,[1]Directorio!$B$1:$Y$1001,5,FALSE),"")</f>
        <v/>
      </c>
      <c r="F386" s="12" t="str">
        <f>+IFERROR(VLOOKUP(A386,[1]Directorio!$B$1:$Y$1001,6,FALSE),"")</f>
        <v/>
      </c>
      <c r="G386" s="12" t="str">
        <f>+IFERROR(VLOOKUP(A386,[1]Directorio!$B$1:$Y$1001,7,FALSE),"")</f>
        <v/>
      </c>
      <c r="H386" s="12" t="str">
        <f>+IFERROR(VLOOKUP(A386,[1]Directorio!$B$1:$Y$1001,8,FALSE),"")</f>
        <v/>
      </c>
      <c r="I386" s="12" t="str">
        <f>+IFERROR(VLOOKUP(A386,[1]Directorio!$B$1:$Y$1001,9,FALSE),"")</f>
        <v/>
      </c>
      <c r="J386" s="12" t="str">
        <f>+IFERROR(VLOOKUP(A386,[1]Directorio!$B$1:$Y$1001,10,FALSE),"")</f>
        <v/>
      </c>
      <c r="K386" s="12" t="str">
        <f>+IFERROR(VLOOKUP(A386,[1]Directorio!$B$1:$Y$1001,11,FALSE),"")</f>
        <v/>
      </c>
      <c r="L386" s="14" t="str">
        <f>+IFERROR(VLOOKUP(A386,[1]Directorio!$B$1:$Y$1001,12,FALSE),"")</f>
        <v/>
      </c>
      <c r="M386" s="12" t="str">
        <f>+IFERROR(VLOOKUP(A386,[1]Directorio!$B$1:$Y$1001,13,FALSE),"")</f>
        <v/>
      </c>
      <c r="N386" s="12" t="str">
        <f>+IFERROR(VLOOKUP(A386,[1]Directorio!$B$1:$Y$1001,14,FALSE),"")</f>
        <v/>
      </c>
      <c r="O386" s="12" t="str">
        <f>+IFERROR(VLOOKUP(A386,[1]Directorio!$B$1:$Y$1001,15,FALSE),"")</f>
        <v/>
      </c>
      <c r="P386" s="12" t="str">
        <f>+IFERROR(VLOOKUP(A386,[1]Directorio!$B$1:$Y$1001,16,FALSE),"")</f>
        <v/>
      </c>
      <c r="Q386" s="12" t="str">
        <f>+IFERROR(VLOOKUP(A386,[1]Directorio!$B$1:$Y$1001,17,FALSE),"")</f>
        <v/>
      </c>
      <c r="R386" s="12" t="str">
        <f>+IFERROR(VLOOKUP(A386,[1]Directorio!$B$1:$Y$1001,18,FALSE),"")</f>
        <v/>
      </c>
      <c r="S386" s="12" t="str">
        <f>+IFERROR(VLOOKUP(A386,[1]Directorio!$B$1:$Y$1001,19,FALSE),"")</f>
        <v/>
      </c>
      <c r="T386" s="12" t="str">
        <f>+IFERROR(VLOOKUP(A386,[1]Directorio!$B$1:$Y$1001,20,FALSE),"")</f>
        <v/>
      </c>
      <c r="U386" s="15" t="str">
        <f>+IFERROR(VLOOKUP(A386,[1]Directorio!$B$1:$Y$1001,21,FALSE),"")</f>
        <v/>
      </c>
      <c r="V386" s="15" t="str">
        <f>+IFERROR(VLOOKUP(A386,[1]Directorio!$B$1:$Y$1001,22,FALSE),"")</f>
        <v/>
      </c>
      <c r="W386" s="16" t="str">
        <f>+IFERROR(VLOOKUP(A386,[1]Directorio!$B$1:$Y$1001,23,FALSE),"")</f>
        <v/>
      </c>
      <c r="X386" s="15" t="str">
        <f>+IFERROR(VLOOKUP(A386,[1]Directorio!$B$1:$Y$1001,24,FALSE),"")</f>
        <v/>
      </c>
      <c r="Y386" s="10"/>
      <c r="Z386" s="10"/>
      <c r="AA386" s="17"/>
      <c r="AB386" s="18"/>
      <c r="AC386" s="10"/>
      <c r="AD386" s="18"/>
      <c r="AE386" s="10"/>
      <c r="AF386" s="18"/>
      <c r="AG386" s="18"/>
      <c r="AH386" s="19"/>
    </row>
    <row r="387" spans="1:34" x14ac:dyDescent="0.25">
      <c r="A387" s="11"/>
      <c r="B387" s="12" t="str">
        <f>+IFERROR(VLOOKUP(A387,[1]Directorio!$B$1:$Y$1001,2,FALSE),"")</f>
        <v/>
      </c>
      <c r="C387" s="13" t="str">
        <f>+IFERROR(VLOOKUP(A387,[1]Directorio!$B$1:$Y$1001,3,FALSE),"")</f>
        <v/>
      </c>
      <c r="D387" s="12" t="str">
        <f>+IFERROR(VLOOKUP(A387,[1]Directorio!$B$1:$Y$1001,4,FALSE),"")</f>
        <v/>
      </c>
      <c r="E387" s="12" t="str">
        <f>+IFERROR(VLOOKUP(A387,[1]Directorio!$B$1:$Y$1001,5,FALSE),"")</f>
        <v/>
      </c>
      <c r="F387" s="12" t="str">
        <f>+IFERROR(VLOOKUP(A387,[1]Directorio!$B$1:$Y$1001,6,FALSE),"")</f>
        <v/>
      </c>
      <c r="G387" s="12" t="str">
        <f>+IFERROR(VLOOKUP(A387,[1]Directorio!$B$1:$Y$1001,7,FALSE),"")</f>
        <v/>
      </c>
      <c r="H387" s="12" t="str">
        <f>+IFERROR(VLOOKUP(A387,[1]Directorio!$B$1:$Y$1001,8,FALSE),"")</f>
        <v/>
      </c>
      <c r="I387" s="12" t="str">
        <f>+IFERROR(VLOOKUP(A387,[1]Directorio!$B$1:$Y$1001,9,FALSE),"")</f>
        <v/>
      </c>
      <c r="J387" s="12" t="str">
        <f>+IFERROR(VLOOKUP(A387,[1]Directorio!$B$1:$Y$1001,10,FALSE),"")</f>
        <v/>
      </c>
      <c r="K387" s="12" t="str">
        <f>+IFERROR(VLOOKUP(A387,[1]Directorio!$B$1:$Y$1001,11,FALSE),"")</f>
        <v/>
      </c>
      <c r="L387" s="14" t="str">
        <f>+IFERROR(VLOOKUP(A387,[1]Directorio!$B$1:$Y$1001,12,FALSE),"")</f>
        <v/>
      </c>
      <c r="M387" s="12" t="str">
        <f>+IFERROR(VLOOKUP(A387,[1]Directorio!$B$1:$Y$1001,13,FALSE),"")</f>
        <v/>
      </c>
      <c r="N387" s="12" t="str">
        <f>+IFERROR(VLOOKUP(A387,[1]Directorio!$B$1:$Y$1001,14,FALSE),"")</f>
        <v/>
      </c>
      <c r="O387" s="12" t="str">
        <f>+IFERROR(VLOOKUP(A387,[1]Directorio!$B$1:$Y$1001,15,FALSE),"")</f>
        <v/>
      </c>
      <c r="P387" s="12" t="str">
        <f>+IFERROR(VLOOKUP(A387,[1]Directorio!$B$1:$Y$1001,16,FALSE),"")</f>
        <v/>
      </c>
      <c r="Q387" s="12" t="str">
        <f>+IFERROR(VLOOKUP(A387,[1]Directorio!$B$1:$Y$1001,17,FALSE),"")</f>
        <v/>
      </c>
      <c r="R387" s="12" t="str">
        <f>+IFERROR(VLOOKUP(A387,[1]Directorio!$B$1:$Y$1001,18,FALSE),"")</f>
        <v/>
      </c>
      <c r="S387" s="12" t="str">
        <f>+IFERROR(VLOOKUP(A387,[1]Directorio!$B$1:$Y$1001,19,FALSE),"")</f>
        <v/>
      </c>
      <c r="T387" s="12" t="str">
        <f>+IFERROR(VLOOKUP(A387,[1]Directorio!$B$1:$Y$1001,20,FALSE),"")</f>
        <v/>
      </c>
      <c r="U387" s="15" t="str">
        <f>+IFERROR(VLOOKUP(A387,[1]Directorio!$B$1:$Y$1001,21,FALSE),"")</f>
        <v/>
      </c>
      <c r="V387" s="15" t="str">
        <f>+IFERROR(VLOOKUP(A387,[1]Directorio!$B$1:$Y$1001,22,FALSE),"")</f>
        <v/>
      </c>
      <c r="W387" s="16" t="str">
        <f>+IFERROR(VLOOKUP(A387,[1]Directorio!$B$1:$Y$1001,23,FALSE),"")</f>
        <v/>
      </c>
      <c r="X387" s="15" t="str">
        <f>+IFERROR(VLOOKUP(A387,[1]Directorio!$B$1:$Y$1001,24,FALSE),"")</f>
        <v/>
      </c>
      <c r="Y387" s="10"/>
      <c r="Z387" s="10"/>
      <c r="AA387" s="17"/>
      <c r="AB387" s="18"/>
      <c r="AC387" s="10"/>
      <c r="AD387" s="18"/>
      <c r="AE387" s="10"/>
      <c r="AF387" s="18"/>
      <c r="AG387" s="18"/>
      <c r="AH387" s="19"/>
    </row>
    <row r="388" spans="1:34" x14ac:dyDescent="0.25">
      <c r="A388" s="11"/>
      <c r="B388" s="12" t="str">
        <f>+IFERROR(VLOOKUP(A388,[1]Directorio!$B$1:$Y$1001,2,FALSE),"")</f>
        <v/>
      </c>
      <c r="C388" s="13" t="str">
        <f>+IFERROR(VLOOKUP(A388,[1]Directorio!$B$1:$Y$1001,3,FALSE),"")</f>
        <v/>
      </c>
      <c r="D388" s="12" t="str">
        <f>+IFERROR(VLOOKUP(A388,[1]Directorio!$B$1:$Y$1001,4,FALSE),"")</f>
        <v/>
      </c>
      <c r="E388" s="12" t="str">
        <f>+IFERROR(VLOOKUP(A388,[1]Directorio!$B$1:$Y$1001,5,FALSE),"")</f>
        <v/>
      </c>
      <c r="F388" s="12" t="str">
        <f>+IFERROR(VLOOKUP(A388,[1]Directorio!$B$1:$Y$1001,6,FALSE),"")</f>
        <v/>
      </c>
      <c r="G388" s="12" t="str">
        <f>+IFERROR(VLOOKUP(A388,[1]Directorio!$B$1:$Y$1001,7,FALSE),"")</f>
        <v/>
      </c>
      <c r="H388" s="12" t="str">
        <f>+IFERROR(VLOOKUP(A388,[1]Directorio!$B$1:$Y$1001,8,FALSE),"")</f>
        <v/>
      </c>
      <c r="I388" s="12" t="str">
        <f>+IFERROR(VLOOKUP(A388,[1]Directorio!$B$1:$Y$1001,9,FALSE),"")</f>
        <v/>
      </c>
      <c r="J388" s="12" t="str">
        <f>+IFERROR(VLOOKUP(A388,[1]Directorio!$B$1:$Y$1001,10,FALSE),"")</f>
        <v/>
      </c>
      <c r="K388" s="12" t="str">
        <f>+IFERROR(VLOOKUP(A388,[1]Directorio!$B$1:$Y$1001,11,FALSE),"")</f>
        <v/>
      </c>
      <c r="L388" s="14" t="str">
        <f>+IFERROR(VLOOKUP(A388,[1]Directorio!$B$1:$Y$1001,12,FALSE),"")</f>
        <v/>
      </c>
      <c r="M388" s="12" t="str">
        <f>+IFERROR(VLOOKUP(A388,[1]Directorio!$B$1:$Y$1001,13,FALSE),"")</f>
        <v/>
      </c>
      <c r="N388" s="12" t="str">
        <f>+IFERROR(VLOOKUP(A388,[1]Directorio!$B$1:$Y$1001,14,FALSE),"")</f>
        <v/>
      </c>
      <c r="O388" s="12" t="str">
        <f>+IFERROR(VLOOKUP(A388,[1]Directorio!$B$1:$Y$1001,15,FALSE),"")</f>
        <v/>
      </c>
      <c r="P388" s="12" t="str">
        <f>+IFERROR(VLOOKUP(A388,[1]Directorio!$B$1:$Y$1001,16,FALSE),"")</f>
        <v/>
      </c>
      <c r="Q388" s="12" t="str">
        <f>+IFERROR(VLOOKUP(A388,[1]Directorio!$B$1:$Y$1001,17,FALSE),"")</f>
        <v/>
      </c>
      <c r="R388" s="12" t="str">
        <f>+IFERROR(VLOOKUP(A388,[1]Directorio!$B$1:$Y$1001,18,FALSE),"")</f>
        <v/>
      </c>
      <c r="S388" s="12" t="str">
        <f>+IFERROR(VLOOKUP(A388,[1]Directorio!$B$1:$Y$1001,19,FALSE),"")</f>
        <v/>
      </c>
      <c r="T388" s="12" t="str">
        <f>+IFERROR(VLOOKUP(A388,[1]Directorio!$B$1:$Y$1001,20,FALSE),"")</f>
        <v/>
      </c>
      <c r="U388" s="15" t="str">
        <f>+IFERROR(VLOOKUP(A388,[1]Directorio!$B$1:$Y$1001,21,FALSE),"")</f>
        <v/>
      </c>
      <c r="V388" s="15" t="str">
        <f>+IFERROR(VLOOKUP(A388,[1]Directorio!$B$1:$Y$1001,22,FALSE),"")</f>
        <v/>
      </c>
      <c r="W388" s="16" t="str">
        <f>+IFERROR(VLOOKUP(A388,[1]Directorio!$B$1:$Y$1001,23,FALSE),"")</f>
        <v/>
      </c>
      <c r="X388" s="15" t="str">
        <f>+IFERROR(VLOOKUP(A388,[1]Directorio!$B$1:$Y$1001,24,FALSE),"")</f>
        <v/>
      </c>
      <c r="Y388" s="10"/>
      <c r="Z388" s="10"/>
      <c r="AA388" s="17"/>
      <c r="AB388" s="18"/>
      <c r="AC388" s="10"/>
      <c r="AD388" s="18"/>
      <c r="AE388" s="10"/>
      <c r="AF388" s="18"/>
      <c r="AG388" s="18"/>
      <c r="AH388" s="19"/>
    </row>
    <row r="389" spans="1:34" x14ac:dyDescent="0.25">
      <c r="A389" s="11"/>
      <c r="B389" s="12" t="str">
        <f>+IFERROR(VLOOKUP(A389,[1]Directorio!$B$1:$Y$1001,2,FALSE),"")</f>
        <v/>
      </c>
      <c r="C389" s="13" t="str">
        <f>+IFERROR(VLOOKUP(A389,[1]Directorio!$B$1:$Y$1001,3,FALSE),"")</f>
        <v/>
      </c>
      <c r="D389" s="12" t="str">
        <f>+IFERROR(VLOOKUP(A389,[1]Directorio!$B$1:$Y$1001,4,FALSE),"")</f>
        <v/>
      </c>
      <c r="E389" s="12" t="str">
        <f>+IFERROR(VLOOKUP(A389,[1]Directorio!$B$1:$Y$1001,5,FALSE),"")</f>
        <v/>
      </c>
      <c r="F389" s="12" t="str">
        <f>+IFERROR(VLOOKUP(A389,[1]Directorio!$B$1:$Y$1001,6,FALSE),"")</f>
        <v/>
      </c>
      <c r="G389" s="12" t="str">
        <f>+IFERROR(VLOOKUP(A389,[1]Directorio!$B$1:$Y$1001,7,FALSE),"")</f>
        <v/>
      </c>
      <c r="H389" s="12" t="str">
        <f>+IFERROR(VLOOKUP(A389,[1]Directorio!$B$1:$Y$1001,8,FALSE),"")</f>
        <v/>
      </c>
      <c r="I389" s="12" t="str">
        <f>+IFERROR(VLOOKUP(A389,[1]Directorio!$B$1:$Y$1001,9,FALSE),"")</f>
        <v/>
      </c>
      <c r="J389" s="12" t="str">
        <f>+IFERROR(VLOOKUP(A389,[1]Directorio!$B$1:$Y$1001,10,FALSE),"")</f>
        <v/>
      </c>
      <c r="K389" s="12" t="str">
        <f>+IFERROR(VLOOKUP(A389,[1]Directorio!$B$1:$Y$1001,11,FALSE),"")</f>
        <v/>
      </c>
      <c r="L389" s="14" t="str">
        <f>+IFERROR(VLOOKUP(A389,[1]Directorio!$B$1:$Y$1001,12,FALSE),"")</f>
        <v/>
      </c>
      <c r="M389" s="12" t="str">
        <f>+IFERROR(VLOOKUP(A389,[1]Directorio!$B$1:$Y$1001,13,FALSE),"")</f>
        <v/>
      </c>
      <c r="N389" s="12" t="str">
        <f>+IFERROR(VLOOKUP(A389,[1]Directorio!$B$1:$Y$1001,14,FALSE),"")</f>
        <v/>
      </c>
      <c r="O389" s="12" t="str">
        <f>+IFERROR(VLOOKUP(A389,[1]Directorio!$B$1:$Y$1001,15,FALSE),"")</f>
        <v/>
      </c>
      <c r="P389" s="12" t="str">
        <f>+IFERROR(VLOOKUP(A389,[1]Directorio!$B$1:$Y$1001,16,FALSE),"")</f>
        <v/>
      </c>
      <c r="Q389" s="12" t="str">
        <f>+IFERROR(VLOOKUP(A389,[1]Directorio!$B$1:$Y$1001,17,FALSE),"")</f>
        <v/>
      </c>
      <c r="R389" s="12" t="str">
        <f>+IFERROR(VLOOKUP(A389,[1]Directorio!$B$1:$Y$1001,18,FALSE),"")</f>
        <v/>
      </c>
      <c r="S389" s="12" t="str">
        <f>+IFERROR(VLOOKUP(A389,[1]Directorio!$B$1:$Y$1001,19,FALSE),"")</f>
        <v/>
      </c>
      <c r="T389" s="12" t="str">
        <f>+IFERROR(VLOOKUP(A389,[1]Directorio!$B$1:$Y$1001,20,FALSE),"")</f>
        <v/>
      </c>
      <c r="U389" s="15" t="str">
        <f>+IFERROR(VLOOKUP(A389,[1]Directorio!$B$1:$Y$1001,21,FALSE),"")</f>
        <v/>
      </c>
      <c r="V389" s="15" t="str">
        <f>+IFERROR(VLOOKUP(A389,[1]Directorio!$B$1:$Y$1001,22,FALSE),"")</f>
        <v/>
      </c>
      <c r="W389" s="16" t="str">
        <f>+IFERROR(VLOOKUP(A389,[1]Directorio!$B$1:$Y$1001,23,FALSE),"")</f>
        <v/>
      </c>
      <c r="X389" s="15" t="str">
        <f>+IFERROR(VLOOKUP(A389,[1]Directorio!$B$1:$Y$1001,24,FALSE),"")</f>
        <v/>
      </c>
      <c r="Y389" s="10"/>
      <c r="Z389" s="10"/>
      <c r="AA389" s="17"/>
      <c r="AB389" s="18"/>
      <c r="AC389" s="10"/>
      <c r="AD389" s="18"/>
      <c r="AE389" s="10"/>
      <c r="AF389" s="18"/>
      <c r="AG389" s="18"/>
      <c r="AH389" s="19"/>
    </row>
    <row r="390" spans="1:34" x14ac:dyDescent="0.25">
      <c r="A390" s="11"/>
      <c r="B390" s="12" t="str">
        <f>+IFERROR(VLOOKUP(A390,[1]Directorio!$B$1:$Y$1001,2,FALSE),"")</f>
        <v/>
      </c>
      <c r="C390" s="13" t="str">
        <f>+IFERROR(VLOOKUP(A390,[1]Directorio!$B$1:$Y$1001,3,FALSE),"")</f>
        <v/>
      </c>
      <c r="D390" s="12" t="str">
        <f>+IFERROR(VLOOKUP(A390,[1]Directorio!$B$1:$Y$1001,4,FALSE),"")</f>
        <v/>
      </c>
      <c r="E390" s="12" t="str">
        <f>+IFERROR(VLOOKUP(A390,[1]Directorio!$B$1:$Y$1001,5,FALSE),"")</f>
        <v/>
      </c>
      <c r="F390" s="12" t="str">
        <f>+IFERROR(VLOOKUP(A390,[1]Directorio!$B$1:$Y$1001,6,FALSE),"")</f>
        <v/>
      </c>
      <c r="G390" s="12" t="str">
        <f>+IFERROR(VLOOKUP(A390,[1]Directorio!$B$1:$Y$1001,7,FALSE),"")</f>
        <v/>
      </c>
      <c r="H390" s="12" t="str">
        <f>+IFERROR(VLOOKUP(A390,[1]Directorio!$B$1:$Y$1001,8,FALSE),"")</f>
        <v/>
      </c>
      <c r="I390" s="12" t="str">
        <f>+IFERROR(VLOOKUP(A390,[1]Directorio!$B$1:$Y$1001,9,FALSE),"")</f>
        <v/>
      </c>
      <c r="J390" s="12" t="str">
        <f>+IFERROR(VLOOKUP(A390,[1]Directorio!$B$1:$Y$1001,10,FALSE),"")</f>
        <v/>
      </c>
      <c r="K390" s="12" t="str">
        <f>+IFERROR(VLOOKUP(A390,[1]Directorio!$B$1:$Y$1001,11,FALSE),"")</f>
        <v/>
      </c>
      <c r="L390" s="14" t="str">
        <f>+IFERROR(VLOOKUP(A390,[1]Directorio!$B$1:$Y$1001,12,FALSE),"")</f>
        <v/>
      </c>
      <c r="M390" s="12" t="str">
        <f>+IFERROR(VLOOKUP(A390,[1]Directorio!$B$1:$Y$1001,13,FALSE),"")</f>
        <v/>
      </c>
      <c r="N390" s="12" t="str">
        <f>+IFERROR(VLOOKUP(A390,[1]Directorio!$B$1:$Y$1001,14,FALSE),"")</f>
        <v/>
      </c>
      <c r="O390" s="12" t="str">
        <f>+IFERROR(VLOOKUP(A390,[1]Directorio!$B$1:$Y$1001,15,FALSE),"")</f>
        <v/>
      </c>
      <c r="P390" s="12" t="str">
        <f>+IFERROR(VLOOKUP(A390,[1]Directorio!$B$1:$Y$1001,16,FALSE),"")</f>
        <v/>
      </c>
      <c r="Q390" s="12" t="str">
        <f>+IFERROR(VLOOKUP(A390,[1]Directorio!$B$1:$Y$1001,17,FALSE),"")</f>
        <v/>
      </c>
      <c r="R390" s="12" t="str">
        <f>+IFERROR(VLOOKUP(A390,[1]Directorio!$B$1:$Y$1001,18,FALSE),"")</f>
        <v/>
      </c>
      <c r="S390" s="12" t="str">
        <f>+IFERROR(VLOOKUP(A390,[1]Directorio!$B$1:$Y$1001,19,FALSE),"")</f>
        <v/>
      </c>
      <c r="T390" s="12" t="str">
        <f>+IFERROR(VLOOKUP(A390,[1]Directorio!$B$1:$Y$1001,20,FALSE),"")</f>
        <v/>
      </c>
      <c r="U390" s="15" t="str">
        <f>+IFERROR(VLOOKUP(A390,[1]Directorio!$B$1:$Y$1001,21,FALSE),"")</f>
        <v/>
      </c>
      <c r="V390" s="15" t="str">
        <f>+IFERROR(VLOOKUP(A390,[1]Directorio!$B$1:$Y$1001,22,FALSE),"")</f>
        <v/>
      </c>
      <c r="W390" s="16" t="str">
        <f>+IFERROR(VLOOKUP(A390,[1]Directorio!$B$1:$Y$1001,23,FALSE),"")</f>
        <v/>
      </c>
      <c r="X390" s="15" t="str">
        <f>+IFERROR(VLOOKUP(A390,[1]Directorio!$B$1:$Y$1001,24,FALSE),"")</f>
        <v/>
      </c>
      <c r="Y390" s="10"/>
      <c r="Z390" s="10"/>
      <c r="AA390" s="17"/>
      <c r="AB390" s="18"/>
      <c r="AC390" s="10"/>
      <c r="AD390" s="18"/>
      <c r="AE390" s="10"/>
      <c r="AF390" s="18"/>
      <c r="AG390" s="18"/>
      <c r="AH390" s="19"/>
    </row>
    <row r="391" spans="1:34" x14ac:dyDescent="0.25">
      <c r="A391" s="11"/>
      <c r="B391" s="12" t="str">
        <f>+IFERROR(VLOOKUP(A391,[1]Directorio!$B$1:$Y$1001,2,FALSE),"")</f>
        <v/>
      </c>
      <c r="C391" s="13" t="str">
        <f>+IFERROR(VLOOKUP(A391,[1]Directorio!$B$1:$Y$1001,3,FALSE),"")</f>
        <v/>
      </c>
      <c r="D391" s="12" t="str">
        <f>+IFERROR(VLOOKUP(A391,[1]Directorio!$B$1:$Y$1001,4,FALSE),"")</f>
        <v/>
      </c>
      <c r="E391" s="12" t="str">
        <f>+IFERROR(VLOOKUP(A391,[1]Directorio!$B$1:$Y$1001,5,FALSE),"")</f>
        <v/>
      </c>
      <c r="F391" s="12" t="str">
        <f>+IFERROR(VLOOKUP(A391,[1]Directorio!$B$1:$Y$1001,6,FALSE),"")</f>
        <v/>
      </c>
      <c r="G391" s="12" t="str">
        <f>+IFERROR(VLOOKUP(A391,[1]Directorio!$B$1:$Y$1001,7,FALSE),"")</f>
        <v/>
      </c>
      <c r="H391" s="12" t="str">
        <f>+IFERROR(VLOOKUP(A391,[1]Directorio!$B$1:$Y$1001,8,FALSE),"")</f>
        <v/>
      </c>
      <c r="I391" s="12" t="str">
        <f>+IFERROR(VLOOKUP(A391,[1]Directorio!$B$1:$Y$1001,9,FALSE),"")</f>
        <v/>
      </c>
      <c r="J391" s="12" t="str">
        <f>+IFERROR(VLOOKUP(A391,[1]Directorio!$B$1:$Y$1001,10,FALSE),"")</f>
        <v/>
      </c>
      <c r="K391" s="12" t="str">
        <f>+IFERROR(VLOOKUP(A391,[1]Directorio!$B$1:$Y$1001,11,FALSE),"")</f>
        <v/>
      </c>
      <c r="L391" s="14" t="str">
        <f>+IFERROR(VLOOKUP(A391,[1]Directorio!$B$1:$Y$1001,12,FALSE),"")</f>
        <v/>
      </c>
      <c r="M391" s="12" t="str">
        <f>+IFERROR(VLOOKUP(A391,[1]Directorio!$B$1:$Y$1001,13,FALSE),"")</f>
        <v/>
      </c>
      <c r="N391" s="12" t="str">
        <f>+IFERROR(VLOOKUP(A391,[1]Directorio!$B$1:$Y$1001,14,FALSE),"")</f>
        <v/>
      </c>
      <c r="O391" s="12" t="str">
        <f>+IFERROR(VLOOKUP(A391,[1]Directorio!$B$1:$Y$1001,15,FALSE),"")</f>
        <v/>
      </c>
      <c r="P391" s="12" t="str">
        <f>+IFERROR(VLOOKUP(A391,[1]Directorio!$B$1:$Y$1001,16,FALSE),"")</f>
        <v/>
      </c>
      <c r="Q391" s="12" t="str">
        <f>+IFERROR(VLOOKUP(A391,[1]Directorio!$B$1:$Y$1001,17,FALSE),"")</f>
        <v/>
      </c>
      <c r="R391" s="12" t="str">
        <f>+IFERROR(VLOOKUP(A391,[1]Directorio!$B$1:$Y$1001,18,FALSE),"")</f>
        <v/>
      </c>
      <c r="S391" s="12" t="str">
        <f>+IFERROR(VLOOKUP(A391,[1]Directorio!$B$1:$Y$1001,19,FALSE),"")</f>
        <v/>
      </c>
      <c r="T391" s="12" t="str">
        <f>+IFERROR(VLOOKUP(A391,[1]Directorio!$B$1:$Y$1001,20,FALSE),"")</f>
        <v/>
      </c>
      <c r="U391" s="15" t="str">
        <f>+IFERROR(VLOOKUP(A391,[1]Directorio!$B$1:$Y$1001,21,FALSE),"")</f>
        <v/>
      </c>
      <c r="V391" s="15" t="str">
        <f>+IFERROR(VLOOKUP(A391,[1]Directorio!$B$1:$Y$1001,22,FALSE),"")</f>
        <v/>
      </c>
      <c r="W391" s="16" t="str">
        <f>+IFERROR(VLOOKUP(A391,[1]Directorio!$B$1:$Y$1001,23,FALSE),"")</f>
        <v/>
      </c>
      <c r="X391" s="15" t="str">
        <f>+IFERROR(VLOOKUP(A391,[1]Directorio!$B$1:$Y$1001,24,FALSE),"")</f>
        <v/>
      </c>
      <c r="Y391" s="10"/>
      <c r="Z391" s="10"/>
      <c r="AA391" s="17"/>
      <c r="AB391" s="18"/>
      <c r="AC391" s="10"/>
      <c r="AD391" s="18"/>
      <c r="AE391" s="10"/>
      <c r="AF391" s="18"/>
      <c r="AG391" s="18"/>
      <c r="AH391" s="19"/>
    </row>
    <row r="392" spans="1:34" x14ac:dyDescent="0.25">
      <c r="A392" s="11"/>
      <c r="B392" s="12" t="str">
        <f>+IFERROR(VLOOKUP(A392,[1]Directorio!$B$1:$Y$1001,2,FALSE),"")</f>
        <v/>
      </c>
      <c r="C392" s="13" t="str">
        <f>+IFERROR(VLOOKUP(A392,[1]Directorio!$B$1:$Y$1001,3,FALSE),"")</f>
        <v/>
      </c>
      <c r="D392" s="12" t="str">
        <f>+IFERROR(VLOOKUP(A392,[1]Directorio!$B$1:$Y$1001,4,FALSE),"")</f>
        <v/>
      </c>
      <c r="E392" s="12" t="str">
        <f>+IFERROR(VLOOKUP(A392,[1]Directorio!$B$1:$Y$1001,5,FALSE),"")</f>
        <v/>
      </c>
      <c r="F392" s="12" t="str">
        <f>+IFERROR(VLOOKUP(A392,[1]Directorio!$B$1:$Y$1001,6,FALSE),"")</f>
        <v/>
      </c>
      <c r="G392" s="12" t="str">
        <f>+IFERROR(VLOOKUP(A392,[1]Directorio!$B$1:$Y$1001,7,FALSE),"")</f>
        <v/>
      </c>
      <c r="H392" s="12" t="str">
        <f>+IFERROR(VLOOKUP(A392,[1]Directorio!$B$1:$Y$1001,8,FALSE),"")</f>
        <v/>
      </c>
      <c r="I392" s="12" t="str">
        <f>+IFERROR(VLOOKUP(A392,[1]Directorio!$B$1:$Y$1001,9,FALSE),"")</f>
        <v/>
      </c>
      <c r="J392" s="12" t="str">
        <f>+IFERROR(VLOOKUP(A392,[1]Directorio!$B$1:$Y$1001,10,FALSE),"")</f>
        <v/>
      </c>
      <c r="K392" s="12" t="str">
        <f>+IFERROR(VLOOKUP(A392,[1]Directorio!$B$1:$Y$1001,11,FALSE),"")</f>
        <v/>
      </c>
      <c r="L392" s="14" t="str">
        <f>+IFERROR(VLOOKUP(A392,[1]Directorio!$B$1:$Y$1001,12,FALSE),"")</f>
        <v/>
      </c>
      <c r="M392" s="12" t="str">
        <f>+IFERROR(VLOOKUP(A392,[1]Directorio!$B$1:$Y$1001,13,FALSE),"")</f>
        <v/>
      </c>
      <c r="N392" s="12" t="str">
        <f>+IFERROR(VLOOKUP(A392,[1]Directorio!$B$1:$Y$1001,14,FALSE),"")</f>
        <v/>
      </c>
      <c r="O392" s="12" t="str">
        <f>+IFERROR(VLOOKUP(A392,[1]Directorio!$B$1:$Y$1001,15,FALSE),"")</f>
        <v/>
      </c>
      <c r="P392" s="12" t="str">
        <f>+IFERROR(VLOOKUP(A392,[1]Directorio!$B$1:$Y$1001,16,FALSE),"")</f>
        <v/>
      </c>
      <c r="Q392" s="12" t="str">
        <f>+IFERROR(VLOOKUP(A392,[1]Directorio!$B$1:$Y$1001,17,FALSE),"")</f>
        <v/>
      </c>
      <c r="R392" s="12" t="str">
        <f>+IFERROR(VLOOKUP(A392,[1]Directorio!$B$1:$Y$1001,18,FALSE),"")</f>
        <v/>
      </c>
      <c r="S392" s="12" t="str">
        <f>+IFERROR(VLOOKUP(A392,[1]Directorio!$B$1:$Y$1001,19,FALSE),"")</f>
        <v/>
      </c>
      <c r="T392" s="12" t="str">
        <f>+IFERROR(VLOOKUP(A392,[1]Directorio!$B$1:$Y$1001,20,FALSE),"")</f>
        <v/>
      </c>
      <c r="U392" s="15" t="str">
        <f>+IFERROR(VLOOKUP(A392,[1]Directorio!$B$1:$Y$1001,21,FALSE),"")</f>
        <v/>
      </c>
      <c r="V392" s="15" t="str">
        <f>+IFERROR(VLOOKUP(A392,[1]Directorio!$B$1:$Y$1001,22,FALSE),"")</f>
        <v/>
      </c>
      <c r="W392" s="16" t="str">
        <f>+IFERROR(VLOOKUP(A392,[1]Directorio!$B$1:$Y$1001,23,FALSE),"")</f>
        <v/>
      </c>
      <c r="X392" s="15" t="str">
        <f>+IFERROR(VLOOKUP(A392,[1]Directorio!$B$1:$Y$1001,24,FALSE),"")</f>
        <v/>
      </c>
      <c r="Y392" s="10"/>
      <c r="Z392" s="10"/>
      <c r="AA392" s="17"/>
      <c r="AB392" s="18"/>
      <c r="AC392" s="10"/>
      <c r="AD392" s="18"/>
      <c r="AE392" s="10"/>
      <c r="AF392" s="18"/>
      <c r="AG392" s="18"/>
      <c r="AH392" s="19"/>
    </row>
    <row r="393" spans="1:34" x14ac:dyDescent="0.25">
      <c r="A393" s="11"/>
      <c r="B393" s="12" t="str">
        <f>+IFERROR(VLOOKUP(A393,[1]Directorio!$B$1:$Y$1001,2,FALSE),"")</f>
        <v/>
      </c>
      <c r="C393" s="13" t="str">
        <f>+IFERROR(VLOOKUP(A393,[1]Directorio!$B$1:$Y$1001,3,FALSE),"")</f>
        <v/>
      </c>
      <c r="D393" s="12" t="str">
        <f>+IFERROR(VLOOKUP(A393,[1]Directorio!$B$1:$Y$1001,4,FALSE),"")</f>
        <v/>
      </c>
      <c r="E393" s="12" t="str">
        <f>+IFERROR(VLOOKUP(A393,[1]Directorio!$B$1:$Y$1001,5,FALSE),"")</f>
        <v/>
      </c>
      <c r="F393" s="12" t="str">
        <f>+IFERROR(VLOOKUP(A393,[1]Directorio!$B$1:$Y$1001,6,FALSE),"")</f>
        <v/>
      </c>
      <c r="G393" s="12" t="str">
        <f>+IFERROR(VLOOKUP(A393,[1]Directorio!$B$1:$Y$1001,7,FALSE),"")</f>
        <v/>
      </c>
      <c r="H393" s="12" t="str">
        <f>+IFERROR(VLOOKUP(A393,[1]Directorio!$B$1:$Y$1001,8,FALSE),"")</f>
        <v/>
      </c>
      <c r="I393" s="12" t="str">
        <f>+IFERROR(VLOOKUP(A393,[1]Directorio!$B$1:$Y$1001,9,FALSE),"")</f>
        <v/>
      </c>
      <c r="J393" s="12" t="str">
        <f>+IFERROR(VLOOKUP(A393,[1]Directorio!$B$1:$Y$1001,10,FALSE),"")</f>
        <v/>
      </c>
      <c r="K393" s="12" t="str">
        <f>+IFERROR(VLOOKUP(A393,[1]Directorio!$B$1:$Y$1001,11,FALSE),"")</f>
        <v/>
      </c>
      <c r="L393" s="14" t="str">
        <f>+IFERROR(VLOOKUP(A393,[1]Directorio!$B$1:$Y$1001,12,FALSE),"")</f>
        <v/>
      </c>
      <c r="M393" s="12" t="str">
        <f>+IFERROR(VLOOKUP(A393,[1]Directorio!$B$1:$Y$1001,13,FALSE),"")</f>
        <v/>
      </c>
      <c r="N393" s="12" t="str">
        <f>+IFERROR(VLOOKUP(A393,[1]Directorio!$B$1:$Y$1001,14,FALSE),"")</f>
        <v/>
      </c>
      <c r="O393" s="12" t="str">
        <f>+IFERROR(VLOOKUP(A393,[1]Directorio!$B$1:$Y$1001,15,FALSE),"")</f>
        <v/>
      </c>
      <c r="P393" s="12" t="str">
        <f>+IFERROR(VLOOKUP(A393,[1]Directorio!$B$1:$Y$1001,16,FALSE),"")</f>
        <v/>
      </c>
      <c r="Q393" s="12" t="str">
        <f>+IFERROR(VLOOKUP(A393,[1]Directorio!$B$1:$Y$1001,17,FALSE),"")</f>
        <v/>
      </c>
      <c r="R393" s="12" t="str">
        <f>+IFERROR(VLOOKUP(A393,[1]Directorio!$B$1:$Y$1001,18,FALSE),"")</f>
        <v/>
      </c>
      <c r="S393" s="12" t="str">
        <f>+IFERROR(VLOOKUP(A393,[1]Directorio!$B$1:$Y$1001,19,FALSE),"")</f>
        <v/>
      </c>
      <c r="T393" s="12" t="str">
        <f>+IFERROR(VLOOKUP(A393,[1]Directorio!$B$1:$Y$1001,20,FALSE),"")</f>
        <v/>
      </c>
      <c r="U393" s="15" t="str">
        <f>+IFERROR(VLOOKUP(A393,[1]Directorio!$B$1:$Y$1001,21,FALSE),"")</f>
        <v/>
      </c>
      <c r="V393" s="15" t="str">
        <f>+IFERROR(VLOOKUP(A393,[1]Directorio!$B$1:$Y$1001,22,FALSE),"")</f>
        <v/>
      </c>
      <c r="W393" s="16" t="str">
        <f>+IFERROR(VLOOKUP(A393,[1]Directorio!$B$1:$Y$1001,23,FALSE),"")</f>
        <v/>
      </c>
      <c r="X393" s="15" t="str">
        <f>+IFERROR(VLOOKUP(A393,[1]Directorio!$B$1:$Y$1001,24,FALSE),"")</f>
        <v/>
      </c>
      <c r="Y393" s="10"/>
      <c r="Z393" s="10"/>
      <c r="AA393" s="17"/>
      <c r="AB393" s="18"/>
      <c r="AC393" s="10"/>
      <c r="AD393" s="18"/>
      <c r="AE393" s="10"/>
      <c r="AF393" s="18"/>
      <c r="AG393" s="18"/>
      <c r="AH393" s="19"/>
    </row>
    <row r="394" spans="1:34" x14ac:dyDescent="0.25">
      <c r="A394" s="11"/>
      <c r="B394" s="12" t="str">
        <f>+IFERROR(VLOOKUP(A394,[1]Directorio!$B$1:$Y$1001,2,FALSE),"")</f>
        <v/>
      </c>
      <c r="C394" s="13" t="str">
        <f>+IFERROR(VLOOKUP(A394,[1]Directorio!$B$1:$Y$1001,3,FALSE),"")</f>
        <v/>
      </c>
      <c r="D394" s="12" t="str">
        <f>+IFERROR(VLOOKUP(A394,[1]Directorio!$B$1:$Y$1001,4,FALSE),"")</f>
        <v/>
      </c>
      <c r="E394" s="12" t="str">
        <f>+IFERROR(VLOOKUP(A394,[1]Directorio!$B$1:$Y$1001,5,FALSE),"")</f>
        <v/>
      </c>
      <c r="F394" s="12" t="str">
        <f>+IFERROR(VLOOKUP(A394,[1]Directorio!$B$1:$Y$1001,6,FALSE),"")</f>
        <v/>
      </c>
      <c r="G394" s="12" t="str">
        <f>+IFERROR(VLOOKUP(A394,[1]Directorio!$B$1:$Y$1001,7,FALSE),"")</f>
        <v/>
      </c>
      <c r="H394" s="12" t="str">
        <f>+IFERROR(VLOOKUP(A394,[1]Directorio!$B$1:$Y$1001,8,FALSE),"")</f>
        <v/>
      </c>
      <c r="I394" s="12" t="str">
        <f>+IFERROR(VLOOKUP(A394,[1]Directorio!$B$1:$Y$1001,9,FALSE),"")</f>
        <v/>
      </c>
      <c r="J394" s="12" t="str">
        <f>+IFERROR(VLOOKUP(A394,[1]Directorio!$B$1:$Y$1001,10,FALSE),"")</f>
        <v/>
      </c>
      <c r="K394" s="12" t="str">
        <f>+IFERROR(VLOOKUP(A394,[1]Directorio!$B$1:$Y$1001,11,FALSE),"")</f>
        <v/>
      </c>
      <c r="L394" s="14" t="str">
        <f>+IFERROR(VLOOKUP(A394,[1]Directorio!$B$1:$Y$1001,12,FALSE),"")</f>
        <v/>
      </c>
      <c r="M394" s="12" t="str">
        <f>+IFERROR(VLOOKUP(A394,[1]Directorio!$B$1:$Y$1001,13,FALSE),"")</f>
        <v/>
      </c>
      <c r="N394" s="12" t="str">
        <f>+IFERROR(VLOOKUP(A394,[1]Directorio!$B$1:$Y$1001,14,FALSE),"")</f>
        <v/>
      </c>
      <c r="O394" s="12" t="str">
        <f>+IFERROR(VLOOKUP(A394,[1]Directorio!$B$1:$Y$1001,15,FALSE),"")</f>
        <v/>
      </c>
      <c r="P394" s="12" t="str">
        <f>+IFERROR(VLOOKUP(A394,[1]Directorio!$B$1:$Y$1001,16,FALSE),"")</f>
        <v/>
      </c>
      <c r="Q394" s="12" t="str">
        <f>+IFERROR(VLOOKUP(A394,[1]Directorio!$B$1:$Y$1001,17,FALSE),"")</f>
        <v/>
      </c>
      <c r="R394" s="12" t="str">
        <f>+IFERROR(VLOOKUP(A394,[1]Directorio!$B$1:$Y$1001,18,FALSE),"")</f>
        <v/>
      </c>
      <c r="S394" s="12" t="str">
        <f>+IFERROR(VLOOKUP(A394,[1]Directorio!$B$1:$Y$1001,19,FALSE),"")</f>
        <v/>
      </c>
      <c r="T394" s="12" t="str">
        <f>+IFERROR(VLOOKUP(A394,[1]Directorio!$B$1:$Y$1001,20,FALSE),"")</f>
        <v/>
      </c>
      <c r="U394" s="15" t="str">
        <f>+IFERROR(VLOOKUP(A394,[1]Directorio!$B$1:$Y$1001,21,FALSE),"")</f>
        <v/>
      </c>
      <c r="V394" s="15" t="str">
        <f>+IFERROR(VLOOKUP(A394,[1]Directorio!$B$1:$Y$1001,22,FALSE),"")</f>
        <v/>
      </c>
      <c r="W394" s="16" t="str">
        <f>+IFERROR(VLOOKUP(A394,[1]Directorio!$B$1:$Y$1001,23,FALSE),"")</f>
        <v/>
      </c>
      <c r="X394" s="15" t="str">
        <f>+IFERROR(VLOOKUP(A394,[1]Directorio!$B$1:$Y$1001,24,FALSE),"")</f>
        <v/>
      </c>
      <c r="Y394" s="10"/>
      <c r="Z394" s="10"/>
      <c r="AA394" s="17"/>
      <c r="AB394" s="18"/>
      <c r="AC394" s="10"/>
      <c r="AD394" s="18"/>
      <c r="AE394" s="10"/>
      <c r="AF394" s="18"/>
      <c r="AG394" s="18"/>
      <c r="AH394" s="19"/>
    </row>
    <row r="395" spans="1:34" x14ac:dyDescent="0.25">
      <c r="A395" s="11"/>
      <c r="B395" s="12" t="str">
        <f>+IFERROR(VLOOKUP(A395,[1]Directorio!$B$1:$Y$1001,2,FALSE),"")</f>
        <v/>
      </c>
      <c r="C395" s="13" t="str">
        <f>+IFERROR(VLOOKUP(A395,[1]Directorio!$B$1:$Y$1001,3,FALSE),"")</f>
        <v/>
      </c>
      <c r="D395" s="12" t="str">
        <f>+IFERROR(VLOOKUP(A395,[1]Directorio!$B$1:$Y$1001,4,FALSE),"")</f>
        <v/>
      </c>
      <c r="E395" s="12" t="str">
        <f>+IFERROR(VLOOKUP(A395,[1]Directorio!$B$1:$Y$1001,5,FALSE),"")</f>
        <v/>
      </c>
      <c r="F395" s="12" t="str">
        <f>+IFERROR(VLOOKUP(A395,[1]Directorio!$B$1:$Y$1001,6,FALSE),"")</f>
        <v/>
      </c>
      <c r="G395" s="12" t="str">
        <f>+IFERROR(VLOOKUP(A395,[1]Directorio!$B$1:$Y$1001,7,FALSE),"")</f>
        <v/>
      </c>
      <c r="H395" s="12" t="str">
        <f>+IFERROR(VLOOKUP(A395,[1]Directorio!$B$1:$Y$1001,8,FALSE),"")</f>
        <v/>
      </c>
      <c r="I395" s="12" t="str">
        <f>+IFERROR(VLOOKUP(A395,[1]Directorio!$B$1:$Y$1001,9,FALSE),"")</f>
        <v/>
      </c>
      <c r="J395" s="12" t="str">
        <f>+IFERROR(VLOOKUP(A395,[1]Directorio!$B$1:$Y$1001,10,FALSE),"")</f>
        <v/>
      </c>
      <c r="K395" s="12" t="str">
        <f>+IFERROR(VLOOKUP(A395,[1]Directorio!$B$1:$Y$1001,11,FALSE),"")</f>
        <v/>
      </c>
      <c r="L395" s="14" t="str">
        <f>+IFERROR(VLOOKUP(A395,[1]Directorio!$B$1:$Y$1001,12,FALSE),"")</f>
        <v/>
      </c>
      <c r="M395" s="12" t="str">
        <f>+IFERROR(VLOOKUP(A395,[1]Directorio!$B$1:$Y$1001,13,FALSE),"")</f>
        <v/>
      </c>
      <c r="N395" s="12" t="str">
        <f>+IFERROR(VLOOKUP(A395,[1]Directorio!$B$1:$Y$1001,14,FALSE),"")</f>
        <v/>
      </c>
      <c r="O395" s="12" t="str">
        <f>+IFERROR(VLOOKUP(A395,[1]Directorio!$B$1:$Y$1001,15,FALSE),"")</f>
        <v/>
      </c>
      <c r="P395" s="12" t="str">
        <f>+IFERROR(VLOOKUP(A395,[1]Directorio!$B$1:$Y$1001,16,FALSE),"")</f>
        <v/>
      </c>
      <c r="Q395" s="12" t="str">
        <f>+IFERROR(VLOOKUP(A395,[1]Directorio!$B$1:$Y$1001,17,FALSE),"")</f>
        <v/>
      </c>
      <c r="R395" s="12" t="str">
        <f>+IFERROR(VLOOKUP(A395,[1]Directorio!$B$1:$Y$1001,18,FALSE),"")</f>
        <v/>
      </c>
      <c r="S395" s="12" t="str">
        <f>+IFERROR(VLOOKUP(A395,[1]Directorio!$B$1:$Y$1001,19,FALSE),"")</f>
        <v/>
      </c>
      <c r="T395" s="12" t="str">
        <f>+IFERROR(VLOOKUP(A395,[1]Directorio!$B$1:$Y$1001,20,FALSE),"")</f>
        <v/>
      </c>
      <c r="U395" s="15" t="str">
        <f>+IFERROR(VLOOKUP(A395,[1]Directorio!$B$1:$Y$1001,21,FALSE),"")</f>
        <v/>
      </c>
      <c r="V395" s="15" t="str">
        <f>+IFERROR(VLOOKUP(A395,[1]Directorio!$B$1:$Y$1001,22,FALSE),"")</f>
        <v/>
      </c>
      <c r="W395" s="16" t="str">
        <f>+IFERROR(VLOOKUP(A395,[1]Directorio!$B$1:$Y$1001,23,FALSE),"")</f>
        <v/>
      </c>
      <c r="X395" s="15" t="str">
        <f>+IFERROR(VLOOKUP(A395,[1]Directorio!$B$1:$Y$1001,24,FALSE),"")</f>
        <v/>
      </c>
      <c r="Y395" s="10"/>
      <c r="Z395" s="10"/>
      <c r="AA395" s="17"/>
      <c r="AB395" s="18"/>
      <c r="AC395" s="10"/>
      <c r="AD395" s="18"/>
      <c r="AE395" s="10"/>
      <c r="AF395" s="18"/>
      <c r="AG395" s="18"/>
      <c r="AH395" s="19"/>
    </row>
    <row r="396" spans="1:34" x14ac:dyDescent="0.25">
      <c r="A396" s="11"/>
      <c r="B396" s="12" t="str">
        <f>+IFERROR(VLOOKUP(A396,[1]Directorio!$B$1:$Y$1001,2,FALSE),"")</f>
        <v/>
      </c>
      <c r="C396" s="13" t="str">
        <f>+IFERROR(VLOOKUP(A396,[1]Directorio!$B$1:$Y$1001,3,FALSE),"")</f>
        <v/>
      </c>
      <c r="D396" s="12" t="str">
        <f>+IFERROR(VLOOKUP(A396,[1]Directorio!$B$1:$Y$1001,4,FALSE),"")</f>
        <v/>
      </c>
      <c r="E396" s="12" t="str">
        <f>+IFERROR(VLOOKUP(A396,[1]Directorio!$B$1:$Y$1001,5,FALSE),"")</f>
        <v/>
      </c>
      <c r="F396" s="12" t="str">
        <f>+IFERROR(VLOOKUP(A396,[1]Directorio!$B$1:$Y$1001,6,FALSE),"")</f>
        <v/>
      </c>
      <c r="G396" s="12" t="str">
        <f>+IFERROR(VLOOKUP(A396,[1]Directorio!$B$1:$Y$1001,7,FALSE),"")</f>
        <v/>
      </c>
      <c r="H396" s="12" t="str">
        <f>+IFERROR(VLOOKUP(A396,[1]Directorio!$B$1:$Y$1001,8,FALSE),"")</f>
        <v/>
      </c>
      <c r="I396" s="12" t="str">
        <f>+IFERROR(VLOOKUP(A396,[1]Directorio!$B$1:$Y$1001,9,FALSE),"")</f>
        <v/>
      </c>
      <c r="J396" s="12" t="str">
        <f>+IFERROR(VLOOKUP(A396,[1]Directorio!$B$1:$Y$1001,10,FALSE),"")</f>
        <v/>
      </c>
      <c r="K396" s="12" t="str">
        <f>+IFERROR(VLOOKUP(A396,[1]Directorio!$B$1:$Y$1001,11,FALSE),"")</f>
        <v/>
      </c>
      <c r="L396" s="14" t="str">
        <f>+IFERROR(VLOOKUP(A396,[1]Directorio!$B$1:$Y$1001,12,FALSE),"")</f>
        <v/>
      </c>
      <c r="M396" s="12" t="str">
        <f>+IFERROR(VLOOKUP(A396,[1]Directorio!$B$1:$Y$1001,13,FALSE),"")</f>
        <v/>
      </c>
      <c r="N396" s="12" t="str">
        <f>+IFERROR(VLOOKUP(A396,[1]Directorio!$B$1:$Y$1001,14,FALSE),"")</f>
        <v/>
      </c>
      <c r="O396" s="12" t="str">
        <f>+IFERROR(VLOOKUP(A396,[1]Directorio!$B$1:$Y$1001,15,FALSE),"")</f>
        <v/>
      </c>
      <c r="P396" s="12" t="str">
        <f>+IFERROR(VLOOKUP(A396,[1]Directorio!$B$1:$Y$1001,16,FALSE),"")</f>
        <v/>
      </c>
      <c r="Q396" s="12" t="str">
        <f>+IFERROR(VLOOKUP(A396,[1]Directorio!$B$1:$Y$1001,17,FALSE),"")</f>
        <v/>
      </c>
      <c r="R396" s="12" t="str">
        <f>+IFERROR(VLOOKUP(A396,[1]Directorio!$B$1:$Y$1001,18,FALSE),"")</f>
        <v/>
      </c>
      <c r="S396" s="12" t="str">
        <f>+IFERROR(VLOOKUP(A396,[1]Directorio!$B$1:$Y$1001,19,FALSE),"")</f>
        <v/>
      </c>
      <c r="T396" s="12" t="str">
        <f>+IFERROR(VLOOKUP(A396,[1]Directorio!$B$1:$Y$1001,20,FALSE),"")</f>
        <v/>
      </c>
      <c r="U396" s="15" t="str">
        <f>+IFERROR(VLOOKUP(A396,[1]Directorio!$B$1:$Y$1001,21,FALSE),"")</f>
        <v/>
      </c>
      <c r="V396" s="15" t="str">
        <f>+IFERROR(VLOOKUP(A396,[1]Directorio!$B$1:$Y$1001,22,FALSE),"")</f>
        <v/>
      </c>
      <c r="W396" s="16" t="str">
        <f>+IFERROR(VLOOKUP(A396,[1]Directorio!$B$1:$Y$1001,23,FALSE),"")</f>
        <v/>
      </c>
      <c r="X396" s="15" t="str">
        <f>+IFERROR(VLOOKUP(A396,[1]Directorio!$B$1:$Y$1001,24,FALSE),"")</f>
        <v/>
      </c>
      <c r="Y396" s="10"/>
      <c r="Z396" s="10"/>
      <c r="AA396" s="17"/>
      <c r="AB396" s="18"/>
      <c r="AC396" s="10"/>
      <c r="AD396" s="18"/>
      <c r="AE396" s="10"/>
      <c r="AF396" s="18"/>
      <c r="AG396" s="18"/>
      <c r="AH396" s="19"/>
    </row>
    <row r="397" spans="1:34" x14ac:dyDescent="0.25">
      <c r="A397" s="11"/>
      <c r="B397" s="12" t="str">
        <f>+IFERROR(VLOOKUP(A397,[1]Directorio!$B$1:$Y$1001,2,FALSE),"")</f>
        <v/>
      </c>
      <c r="C397" s="13" t="str">
        <f>+IFERROR(VLOOKUP(A397,[1]Directorio!$B$1:$Y$1001,3,FALSE),"")</f>
        <v/>
      </c>
      <c r="D397" s="12" t="str">
        <f>+IFERROR(VLOOKUP(A397,[1]Directorio!$B$1:$Y$1001,4,FALSE),"")</f>
        <v/>
      </c>
      <c r="E397" s="12" t="str">
        <f>+IFERROR(VLOOKUP(A397,[1]Directorio!$B$1:$Y$1001,5,FALSE),"")</f>
        <v/>
      </c>
      <c r="F397" s="12" t="str">
        <f>+IFERROR(VLOOKUP(A397,[1]Directorio!$B$1:$Y$1001,6,FALSE),"")</f>
        <v/>
      </c>
      <c r="G397" s="12" t="str">
        <f>+IFERROR(VLOOKUP(A397,[1]Directorio!$B$1:$Y$1001,7,FALSE),"")</f>
        <v/>
      </c>
      <c r="H397" s="12" t="str">
        <f>+IFERROR(VLOOKUP(A397,[1]Directorio!$B$1:$Y$1001,8,FALSE),"")</f>
        <v/>
      </c>
      <c r="I397" s="12" t="str">
        <f>+IFERROR(VLOOKUP(A397,[1]Directorio!$B$1:$Y$1001,9,FALSE),"")</f>
        <v/>
      </c>
      <c r="J397" s="12" t="str">
        <f>+IFERROR(VLOOKUP(A397,[1]Directorio!$B$1:$Y$1001,10,FALSE),"")</f>
        <v/>
      </c>
      <c r="K397" s="12" t="str">
        <f>+IFERROR(VLOOKUP(A397,[1]Directorio!$B$1:$Y$1001,11,FALSE),"")</f>
        <v/>
      </c>
      <c r="L397" s="14" t="str">
        <f>+IFERROR(VLOOKUP(A397,[1]Directorio!$B$1:$Y$1001,12,FALSE),"")</f>
        <v/>
      </c>
      <c r="M397" s="12" t="str">
        <f>+IFERROR(VLOOKUP(A397,[1]Directorio!$B$1:$Y$1001,13,FALSE),"")</f>
        <v/>
      </c>
      <c r="N397" s="12" t="str">
        <f>+IFERROR(VLOOKUP(A397,[1]Directorio!$B$1:$Y$1001,14,FALSE),"")</f>
        <v/>
      </c>
      <c r="O397" s="12" t="str">
        <f>+IFERROR(VLOOKUP(A397,[1]Directorio!$B$1:$Y$1001,15,FALSE),"")</f>
        <v/>
      </c>
      <c r="P397" s="12" t="str">
        <f>+IFERROR(VLOOKUP(A397,[1]Directorio!$B$1:$Y$1001,16,FALSE),"")</f>
        <v/>
      </c>
      <c r="Q397" s="12" t="str">
        <f>+IFERROR(VLOOKUP(A397,[1]Directorio!$B$1:$Y$1001,17,FALSE),"")</f>
        <v/>
      </c>
      <c r="R397" s="12" t="str">
        <f>+IFERROR(VLOOKUP(A397,[1]Directorio!$B$1:$Y$1001,18,FALSE),"")</f>
        <v/>
      </c>
      <c r="S397" s="12" t="str">
        <f>+IFERROR(VLOOKUP(A397,[1]Directorio!$B$1:$Y$1001,19,FALSE),"")</f>
        <v/>
      </c>
      <c r="T397" s="12" t="str">
        <f>+IFERROR(VLOOKUP(A397,[1]Directorio!$B$1:$Y$1001,20,FALSE),"")</f>
        <v/>
      </c>
      <c r="U397" s="15" t="str">
        <f>+IFERROR(VLOOKUP(A397,[1]Directorio!$B$1:$Y$1001,21,FALSE),"")</f>
        <v/>
      </c>
      <c r="V397" s="15" t="str">
        <f>+IFERROR(VLOOKUP(A397,[1]Directorio!$B$1:$Y$1001,22,FALSE),"")</f>
        <v/>
      </c>
      <c r="W397" s="16" t="str">
        <f>+IFERROR(VLOOKUP(A397,[1]Directorio!$B$1:$Y$1001,23,FALSE),"")</f>
        <v/>
      </c>
      <c r="X397" s="15" t="str">
        <f>+IFERROR(VLOOKUP(A397,[1]Directorio!$B$1:$Y$1001,24,FALSE),"")</f>
        <v/>
      </c>
      <c r="Y397" s="10"/>
      <c r="Z397" s="10"/>
      <c r="AA397" s="17"/>
      <c r="AB397" s="18"/>
      <c r="AC397" s="10"/>
      <c r="AD397" s="18"/>
      <c r="AE397" s="10"/>
      <c r="AF397" s="18"/>
      <c r="AG397" s="18"/>
      <c r="AH397" s="19"/>
    </row>
    <row r="398" spans="1:34" x14ac:dyDescent="0.25">
      <c r="A398" s="11"/>
      <c r="B398" s="12" t="str">
        <f>+IFERROR(VLOOKUP(A398,[1]Directorio!$B$1:$Y$1001,2,FALSE),"")</f>
        <v/>
      </c>
      <c r="C398" s="13" t="str">
        <f>+IFERROR(VLOOKUP(A398,[1]Directorio!$B$1:$Y$1001,3,FALSE),"")</f>
        <v/>
      </c>
      <c r="D398" s="12" t="str">
        <f>+IFERROR(VLOOKUP(A398,[1]Directorio!$B$1:$Y$1001,4,FALSE),"")</f>
        <v/>
      </c>
      <c r="E398" s="12" t="str">
        <f>+IFERROR(VLOOKUP(A398,[1]Directorio!$B$1:$Y$1001,5,FALSE),"")</f>
        <v/>
      </c>
      <c r="F398" s="12" t="str">
        <f>+IFERROR(VLOOKUP(A398,[1]Directorio!$B$1:$Y$1001,6,FALSE),"")</f>
        <v/>
      </c>
      <c r="G398" s="12" t="str">
        <f>+IFERROR(VLOOKUP(A398,[1]Directorio!$B$1:$Y$1001,7,FALSE),"")</f>
        <v/>
      </c>
      <c r="H398" s="12" t="str">
        <f>+IFERROR(VLOOKUP(A398,[1]Directorio!$B$1:$Y$1001,8,FALSE),"")</f>
        <v/>
      </c>
      <c r="I398" s="12" t="str">
        <f>+IFERROR(VLOOKUP(A398,[1]Directorio!$B$1:$Y$1001,9,FALSE),"")</f>
        <v/>
      </c>
      <c r="J398" s="12" t="str">
        <f>+IFERROR(VLOOKUP(A398,[1]Directorio!$B$1:$Y$1001,10,FALSE),"")</f>
        <v/>
      </c>
      <c r="K398" s="12" t="str">
        <f>+IFERROR(VLOOKUP(A398,[1]Directorio!$B$1:$Y$1001,11,FALSE),"")</f>
        <v/>
      </c>
      <c r="L398" s="14" t="str">
        <f>+IFERROR(VLOOKUP(A398,[1]Directorio!$B$1:$Y$1001,12,FALSE),"")</f>
        <v/>
      </c>
      <c r="M398" s="12" t="str">
        <f>+IFERROR(VLOOKUP(A398,[1]Directorio!$B$1:$Y$1001,13,FALSE),"")</f>
        <v/>
      </c>
      <c r="N398" s="12" t="str">
        <f>+IFERROR(VLOOKUP(A398,[1]Directorio!$B$1:$Y$1001,14,FALSE),"")</f>
        <v/>
      </c>
      <c r="O398" s="12" t="str">
        <f>+IFERROR(VLOOKUP(A398,[1]Directorio!$B$1:$Y$1001,15,FALSE),"")</f>
        <v/>
      </c>
      <c r="P398" s="12" t="str">
        <f>+IFERROR(VLOOKUP(A398,[1]Directorio!$B$1:$Y$1001,16,FALSE),"")</f>
        <v/>
      </c>
      <c r="Q398" s="12" t="str">
        <f>+IFERROR(VLOOKUP(A398,[1]Directorio!$B$1:$Y$1001,17,FALSE),"")</f>
        <v/>
      </c>
      <c r="R398" s="12" t="str">
        <f>+IFERROR(VLOOKUP(A398,[1]Directorio!$B$1:$Y$1001,18,FALSE),"")</f>
        <v/>
      </c>
      <c r="S398" s="12" t="str">
        <f>+IFERROR(VLOOKUP(A398,[1]Directorio!$B$1:$Y$1001,19,FALSE),"")</f>
        <v/>
      </c>
      <c r="T398" s="12" t="str">
        <f>+IFERROR(VLOOKUP(A398,[1]Directorio!$B$1:$Y$1001,20,FALSE),"")</f>
        <v/>
      </c>
      <c r="U398" s="15" t="str">
        <f>+IFERROR(VLOOKUP(A398,[1]Directorio!$B$1:$Y$1001,21,FALSE),"")</f>
        <v/>
      </c>
      <c r="V398" s="15" t="str">
        <f>+IFERROR(VLOOKUP(A398,[1]Directorio!$B$1:$Y$1001,22,FALSE),"")</f>
        <v/>
      </c>
      <c r="W398" s="16" t="str">
        <f>+IFERROR(VLOOKUP(A398,[1]Directorio!$B$1:$Y$1001,23,FALSE),"")</f>
        <v/>
      </c>
      <c r="X398" s="15" t="str">
        <f>+IFERROR(VLOOKUP(A398,[1]Directorio!$B$1:$Y$1001,24,FALSE),"")</f>
        <v/>
      </c>
      <c r="Y398" s="10"/>
      <c r="Z398" s="10"/>
      <c r="AA398" s="17"/>
      <c r="AB398" s="18"/>
      <c r="AC398" s="10"/>
      <c r="AD398" s="18"/>
      <c r="AE398" s="10"/>
      <c r="AF398" s="18"/>
      <c r="AG398" s="18"/>
      <c r="AH398" s="19"/>
    </row>
    <row r="399" spans="1:34" x14ac:dyDescent="0.25">
      <c r="A399" s="11"/>
      <c r="B399" s="12" t="str">
        <f>+IFERROR(VLOOKUP(A399,[1]Directorio!$B$1:$Y$1001,2,FALSE),"")</f>
        <v/>
      </c>
      <c r="C399" s="13" t="str">
        <f>+IFERROR(VLOOKUP(A399,[1]Directorio!$B$1:$Y$1001,3,FALSE),"")</f>
        <v/>
      </c>
      <c r="D399" s="12" t="str">
        <f>+IFERROR(VLOOKUP(A399,[1]Directorio!$B$1:$Y$1001,4,FALSE),"")</f>
        <v/>
      </c>
      <c r="E399" s="12" t="str">
        <f>+IFERROR(VLOOKUP(A399,[1]Directorio!$B$1:$Y$1001,5,FALSE),"")</f>
        <v/>
      </c>
      <c r="F399" s="12" t="str">
        <f>+IFERROR(VLOOKUP(A399,[1]Directorio!$B$1:$Y$1001,6,FALSE),"")</f>
        <v/>
      </c>
      <c r="G399" s="12" t="str">
        <f>+IFERROR(VLOOKUP(A399,[1]Directorio!$B$1:$Y$1001,7,FALSE),"")</f>
        <v/>
      </c>
      <c r="H399" s="12" t="str">
        <f>+IFERROR(VLOOKUP(A399,[1]Directorio!$B$1:$Y$1001,8,FALSE),"")</f>
        <v/>
      </c>
      <c r="I399" s="12" t="str">
        <f>+IFERROR(VLOOKUP(A399,[1]Directorio!$B$1:$Y$1001,9,FALSE),"")</f>
        <v/>
      </c>
      <c r="J399" s="12" t="str">
        <f>+IFERROR(VLOOKUP(A399,[1]Directorio!$B$1:$Y$1001,10,FALSE),"")</f>
        <v/>
      </c>
      <c r="K399" s="12" t="str">
        <f>+IFERROR(VLOOKUP(A399,[1]Directorio!$B$1:$Y$1001,11,FALSE),"")</f>
        <v/>
      </c>
      <c r="L399" s="14" t="str">
        <f>+IFERROR(VLOOKUP(A399,[1]Directorio!$B$1:$Y$1001,12,FALSE),"")</f>
        <v/>
      </c>
      <c r="M399" s="12" t="str">
        <f>+IFERROR(VLOOKUP(A399,[1]Directorio!$B$1:$Y$1001,13,FALSE),"")</f>
        <v/>
      </c>
      <c r="N399" s="12" t="str">
        <f>+IFERROR(VLOOKUP(A399,[1]Directorio!$B$1:$Y$1001,14,FALSE),"")</f>
        <v/>
      </c>
      <c r="O399" s="12" t="str">
        <f>+IFERROR(VLOOKUP(A399,[1]Directorio!$B$1:$Y$1001,15,FALSE),"")</f>
        <v/>
      </c>
      <c r="P399" s="12" t="str">
        <f>+IFERROR(VLOOKUP(A399,[1]Directorio!$B$1:$Y$1001,16,FALSE),"")</f>
        <v/>
      </c>
      <c r="Q399" s="12" t="str">
        <f>+IFERROR(VLOOKUP(A399,[1]Directorio!$B$1:$Y$1001,17,FALSE),"")</f>
        <v/>
      </c>
      <c r="R399" s="12" t="str">
        <f>+IFERROR(VLOOKUP(A399,[1]Directorio!$B$1:$Y$1001,18,FALSE),"")</f>
        <v/>
      </c>
      <c r="S399" s="12" t="str">
        <f>+IFERROR(VLOOKUP(A399,[1]Directorio!$B$1:$Y$1001,19,FALSE),"")</f>
        <v/>
      </c>
      <c r="T399" s="12" t="str">
        <f>+IFERROR(VLOOKUP(A399,[1]Directorio!$B$1:$Y$1001,20,FALSE),"")</f>
        <v/>
      </c>
      <c r="U399" s="15" t="str">
        <f>+IFERROR(VLOOKUP(A399,[1]Directorio!$B$1:$Y$1001,21,FALSE),"")</f>
        <v/>
      </c>
      <c r="V399" s="15" t="str">
        <f>+IFERROR(VLOOKUP(A399,[1]Directorio!$B$1:$Y$1001,22,FALSE),"")</f>
        <v/>
      </c>
      <c r="W399" s="16" t="str">
        <f>+IFERROR(VLOOKUP(A399,[1]Directorio!$B$1:$Y$1001,23,FALSE),"")</f>
        <v/>
      </c>
      <c r="X399" s="15" t="str">
        <f>+IFERROR(VLOOKUP(A399,[1]Directorio!$B$1:$Y$1001,24,FALSE),"")</f>
        <v/>
      </c>
      <c r="Y399" s="10"/>
      <c r="Z399" s="10"/>
      <c r="AA399" s="17"/>
      <c r="AB399" s="18"/>
      <c r="AC399" s="10"/>
      <c r="AD399" s="18"/>
      <c r="AE399" s="10"/>
      <c r="AF399" s="18"/>
      <c r="AG399" s="18"/>
      <c r="AH399" s="19"/>
    </row>
    <row r="400" spans="1:34" x14ac:dyDescent="0.25">
      <c r="A400" s="11"/>
      <c r="B400" s="12" t="str">
        <f>+IFERROR(VLOOKUP(A400,[1]Directorio!$B$1:$Y$1001,2,FALSE),"")</f>
        <v/>
      </c>
      <c r="C400" s="13" t="str">
        <f>+IFERROR(VLOOKUP(A400,[1]Directorio!$B$1:$Y$1001,3,FALSE),"")</f>
        <v/>
      </c>
      <c r="D400" s="12" t="str">
        <f>+IFERROR(VLOOKUP(A400,[1]Directorio!$B$1:$Y$1001,4,FALSE),"")</f>
        <v/>
      </c>
      <c r="E400" s="12" t="str">
        <f>+IFERROR(VLOOKUP(A400,[1]Directorio!$B$1:$Y$1001,5,FALSE),"")</f>
        <v/>
      </c>
      <c r="F400" s="12" t="str">
        <f>+IFERROR(VLOOKUP(A400,[1]Directorio!$B$1:$Y$1001,6,FALSE),"")</f>
        <v/>
      </c>
      <c r="G400" s="12" t="str">
        <f>+IFERROR(VLOOKUP(A400,[1]Directorio!$B$1:$Y$1001,7,FALSE),"")</f>
        <v/>
      </c>
      <c r="H400" s="12" t="str">
        <f>+IFERROR(VLOOKUP(A400,[1]Directorio!$B$1:$Y$1001,8,FALSE),"")</f>
        <v/>
      </c>
      <c r="I400" s="12" t="str">
        <f>+IFERROR(VLOOKUP(A400,[1]Directorio!$B$1:$Y$1001,9,FALSE),"")</f>
        <v/>
      </c>
      <c r="J400" s="12" t="str">
        <f>+IFERROR(VLOOKUP(A400,[1]Directorio!$B$1:$Y$1001,10,FALSE),"")</f>
        <v/>
      </c>
      <c r="K400" s="12" t="str">
        <f>+IFERROR(VLOOKUP(A400,[1]Directorio!$B$1:$Y$1001,11,FALSE),"")</f>
        <v/>
      </c>
      <c r="L400" s="14" t="str">
        <f>+IFERROR(VLOOKUP(A400,[1]Directorio!$B$1:$Y$1001,12,FALSE),"")</f>
        <v/>
      </c>
      <c r="M400" s="12" t="str">
        <f>+IFERROR(VLOOKUP(A400,[1]Directorio!$B$1:$Y$1001,13,FALSE),"")</f>
        <v/>
      </c>
      <c r="N400" s="12" t="str">
        <f>+IFERROR(VLOOKUP(A400,[1]Directorio!$B$1:$Y$1001,14,FALSE),"")</f>
        <v/>
      </c>
      <c r="O400" s="12" t="str">
        <f>+IFERROR(VLOOKUP(A400,[1]Directorio!$B$1:$Y$1001,15,FALSE),"")</f>
        <v/>
      </c>
      <c r="P400" s="12" t="str">
        <f>+IFERROR(VLOOKUP(A400,[1]Directorio!$B$1:$Y$1001,16,FALSE),"")</f>
        <v/>
      </c>
      <c r="Q400" s="12" t="str">
        <f>+IFERROR(VLOOKUP(A400,[1]Directorio!$B$1:$Y$1001,17,FALSE),"")</f>
        <v/>
      </c>
      <c r="R400" s="12" t="str">
        <f>+IFERROR(VLOOKUP(A400,[1]Directorio!$B$1:$Y$1001,18,FALSE),"")</f>
        <v/>
      </c>
      <c r="S400" s="12" t="str">
        <f>+IFERROR(VLOOKUP(A400,[1]Directorio!$B$1:$Y$1001,19,FALSE),"")</f>
        <v/>
      </c>
      <c r="T400" s="12" t="str">
        <f>+IFERROR(VLOOKUP(A400,[1]Directorio!$B$1:$Y$1001,20,FALSE),"")</f>
        <v/>
      </c>
      <c r="U400" s="15" t="str">
        <f>+IFERROR(VLOOKUP(A400,[1]Directorio!$B$1:$Y$1001,21,FALSE),"")</f>
        <v/>
      </c>
      <c r="V400" s="15" t="str">
        <f>+IFERROR(VLOOKUP(A400,[1]Directorio!$B$1:$Y$1001,22,FALSE),"")</f>
        <v/>
      </c>
      <c r="W400" s="16" t="str">
        <f>+IFERROR(VLOOKUP(A400,[1]Directorio!$B$1:$Y$1001,23,FALSE),"")</f>
        <v/>
      </c>
      <c r="X400" s="15" t="str">
        <f>+IFERROR(VLOOKUP(A400,[1]Directorio!$B$1:$Y$1001,24,FALSE),"")</f>
        <v/>
      </c>
      <c r="Y400" s="10"/>
      <c r="Z400" s="10"/>
      <c r="AA400" s="17"/>
      <c r="AB400" s="18"/>
      <c r="AC400" s="10"/>
      <c r="AD400" s="18"/>
      <c r="AE400" s="10"/>
      <c r="AF400" s="18"/>
      <c r="AG400" s="18"/>
      <c r="AH400" s="19"/>
    </row>
    <row r="401" spans="1:34" x14ac:dyDescent="0.25">
      <c r="A401" s="11"/>
      <c r="B401" s="12" t="str">
        <f>+IFERROR(VLOOKUP(A401,[1]Directorio!$B$1:$Y$1001,2,FALSE),"")</f>
        <v/>
      </c>
      <c r="C401" s="13" t="str">
        <f>+IFERROR(VLOOKUP(A401,[1]Directorio!$B$1:$Y$1001,3,FALSE),"")</f>
        <v/>
      </c>
      <c r="D401" s="12" t="str">
        <f>+IFERROR(VLOOKUP(A401,[1]Directorio!$B$1:$Y$1001,4,FALSE),"")</f>
        <v/>
      </c>
      <c r="E401" s="12" t="str">
        <f>+IFERROR(VLOOKUP(A401,[1]Directorio!$B$1:$Y$1001,5,FALSE),"")</f>
        <v/>
      </c>
      <c r="F401" s="12" t="str">
        <f>+IFERROR(VLOOKUP(A401,[1]Directorio!$B$1:$Y$1001,6,FALSE),"")</f>
        <v/>
      </c>
      <c r="G401" s="12" t="str">
        <f>+IFERROR(VLOOKUP(A401,[1]Directorio!$B$1:$Y$1001,7,FALSE),"")</f>
        <v/>
      </c>
      <c r="H401" s="12" t="str">
        <f>+IFERROR(VLOOKUP(A401,[1]Directorio!$B$1:$Y$1001,8,FALSE),"")</f>
        <v/>
      </c>
      <c r="I401" s="12" t="str">
        <f>+IFERROR(VLOOKUP(A401,[1]Directorio!$B$1:$Y$1001,9,FALSE),"")</f>
        <v/>
      </c>
      <c r="J401" s="12" t="str">
        <f>+IFERROR(VLOOKUP(A401,[1]Directorio!$B$1:$Y$1001,10,FALSE),"")</f>
        <v/>
      </c>
      <c r="K401" s="12" t="str">
        <f>+IFERROR(VLOOKUP(A401,[1]Directorio!$B$1:$Y$1001,11,FALSE),"")</f>
        <v/>
      </c>
      <c r="L401" s="14" t="str">
        <f>+IFERROR(VLOOKUP(A401,[1]Directorio!$B$1:$Y$1001,12,FALSE),"")</f>
        <v/>
      </c>
      <c r="M401" s="12" t="str">
        <f>+IFERROR(VLOOKUP(A401,[1]Directorio!$B$1:$Y$1001,13,FALSE),"")</f>
        <v/>
      </c>
      <c r="N401" s="12" t="str">
        <f>+IFERROR(VLOOKUP(A401,[1]Directorio!$B$1:$Y$1001,14,FALSE),"")</f>
        <v/>
      </c>
      <c r="O401" s="12" t="str">
        <f>+IFERROR(VLOOKUP(A401,[1]Directorio!$B$1:$Y$1001,15,FALSE),"")</f>
        <v/>
      </c>
      <c r="P401" s="12" t="str">
        <f>+IFERROR(VLOOKUP(A401,[1]Directorio!$B$1:$Y$1001,16,FALSE),"")</f>
        <v/>
      </c>
      <c r="Q401" s="12" t="str">
        <f>+IFERROR(VLOOKUP(A401,[1]Directorio!$B$1:$Y$1001,17,FALSE),"")</f>
        <v/>
      </c>
      <c r="R401" s="12" t="str">
        <f>+IFERROR(VLOOKUP(A401,[1]Directorio!$B$1:$Y$1001,18,FALSE),"")</f>
        <v/>
      </c>
      <c r="S401" s="12" t="str">
        <f>+IFERROR(VLOOKUP(A401,[1]Directorio!$B$1:$Y$1001,19,FALSE),"")</f>
        <v/>
      </c>
      <c r="T401" s="12" t="str">
        <f>+IFERROR(VLOOKUP(A401,[1]Directorio!$B$1:$Y$1001,20,FALSE),"")</f>
        <v/>
      </c>
      <c r="U401" s="15" t="str">
        <f>+IFERROR(VLOOKUP(A401,[1]Directorio!$B$1:$Y$1001,21,FALSE),"")</f>
        <v/>
      </c>
      <c r="V401" s="15" t="str">
        <f>+IFERROR(VLOOKUP(A401,[1]Directorio!$B$1:$Y$1001,22,FALSE),"")</f>
        <v/>
      </c>
      <c r="W401" s="16" t="str">
        <f>+IFERROR(VLOOKUP(A401,[1]Directorio!$B$1:$Y$1001,23,FALSE),"")</f>
        <v/>
      </c>
      <c r="X401" s="15" t="str">
        <f>+IFERROR(VLOOKUP(A401,[1]Directorio!$B$1:$Y$1001,24,FALSE),"")</f>
        <v/>
      </c>
      <c r="Y401" s="10"/>
      <c r="Z401" s="10"/>
      <c r="AA401" s="17"/>
      <c r="AB401" s="18"/>
      <c r="AC401" s="10"/>
      <c r="AD401" s="18"/>
      <c r="AE401" s="10"/>
      <c r="AF401" s="18"/>
      <c r="AG401" s="18"/>
      <c r="AH401" s="19"/>
    </row>
  </sheetData>
  <sheetProtection algorithmName="SHA-512" hashValue="Y298pf+ROzF51CH58Tmo05qqkQxHuSOSX4wFjfRrgwG/DiXAiYGvJlyyj2gz6wz4RMdcFUQgSGCXIKjpNlJkXA==" saltValue="9tXT/fWXeqaqFkw7OmyxiQ==" spinCount="100000" sheet="1" objects="1" scenarios="1"/>
  <mergeCells count="8">
    <mergeCell ref="B4:K4"/>
    <mergeCell ref="M4:V4"/>
    <mergeCell ref="X4:AG4"/>
    <mergeCell ref="A1:B3"/>
    <mergeCell ref="AF1:AG1"/>
    <mergeCell ref="AF2:AG2"/>
    <mergeCell ref="AF3:AH3"/>
    <mergeCell ref="C1:AE3"/>
  </mergeCells>
  <conditionalFormatting sqref="AF6">
    <cfRule type="cellIs" dxfId="3" priority="7" operator="equal">
      <formula>"No"</formula>
    </cfRule>
    <cfRule type="cellIs" dxfId="2" priority="8" operator="equal">
      <formula>"Si"</formula>
    </cfRule>
  </conditionalFormatting>
  <conditionalFormatting sqref="AF7:AG401">
    <cfRule type="cellIs" dxfId="1" priority="1" operator="equal">
      <formula>"No"</formula>
    </cfRule>
    <cfRule type="cellIs" dxfId="0" priority="2" operator="equal">
      <formula>"Si"</formula>
    </cfRule>
  </conditionalFormatting>
  <dataValidations count="2">
    <dataValidation type="date" allowBlank="1" showInputMessage="1" showErrorMessage="1" sqref="AC6:AC135 AE6:AE135 Y6:Y135" xr:uid="{00000000-0002-0000-0000-000000000000}">
      <formula1>43419</formula1>
      <formula2>44013</formula2>
    </dataValidation>
    <dataValidation type="list" allowBlank="1" showInputMessage="1" showErrorMessage="1" sqref="AA6:AA135" xr:uid="{00000000-0002-0000-0000-000001000000}">
      <formula1>INDIRECT(Z6)</formula1>
    </dataValidation>
  </dataValidations>
  <pageMargins left="0.23622047244094491" right="0.23622047244094491" top="0.74803149606299213" bottom="0.74803149606299213" header="0.31496062992125984" footer="0.31496062992125984"/>
  <pageSetup scale="65" fitToHeight="0" orientation="landscape" horizontalDpi="4294967295" verticalDpi="4294967295" r:id="rId1"/>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Listas!$A$2:$A$3</xm:f>
          </x14:formula1>
          <xm:sqref>AD6:AD135 AB6:AB135 AG6:AG401</xm:sqref>
        </x14:dataValidation>
        <x14:dataValidation type="list" allowBlank="1" showInputMessage="1" showErrorMessage="1" xr:uid="{00000000-0002-0000-0000-000003000000}">
          <x14:formula1>
            <xm:f>Listas!$B$2:$B$3</xm:f>
          </x14:formula1>
          <xm:sqref>AF6:AF135</xm:sqref>
        </x14:dataValidation>
        <x14:dataValidation type="list" allowBlank="1" showInputMessage="1" showErrorMessage="1" xr:uid="{00000000-0002-0000-0000-000004000000}">
          <x14:formula1>
            <xm:f>Listas!$C$2:$C$12</xm:f>
          </x14:formula1>
          <xm:sqref>Z6:Z135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854"/>
  <sheetViews>
    <sheetView view="pageBreakPreview" zoomScale="85" zoomScaleNormal="100" zoomScaleSheetLayoutView="85" workbookViewId="0">
      <selection activeCell="O5" sqref="O5"/>
    </sheetView>
  </sheetViews>
  <sheetFormatPr baseColWidth="10" defaultColWidth="11.42578125" defaultRowHeight="14.25" x14ac:dyDescent="0.2"/>
  <cols>
    <col min="1" max="13" width="10.7109375" style="31" customWidth="1"/>
    <col min="14" max="15" width="15.7109375" style="31" customWidth="1"/>
    <col min="16" max="16384" width="11.42578125" style="31"/>
  </cols>
  <sheetData>
    <row r="1" spans="1:22" ht="24.95" customHeight="1" x14ac:dyDescent="0.2">
      <c r="A1" s="67"/>
      <c r="B1" s="67" t="s">
        <v>124</v>
      </c>
      <c r="C1" s="67"/>
      <c r="D1" s="67"/>
      <c r="E1" s="67"/>
      <c r="F1" s="67"/>
      <c r="G1" s="67"/>
      <c r="H1" s="67"/>
      <c r="I1" s="67"/>
      <c r="J1" s="67"/>
      <c r="K1" s="67"/>
      <c r="L1" s="67"/>
      <c r="M1" s="67"/>
      <c r="N1" s="30" t="s">
        <v>125</v>
      </c>
      <c r="O1" s="21">
        <v>43893</v>
      </c>
    </row>
    <row r="2" spans="1:22" ht="24.95" customHeight="1" x14ac:dyDescent="0.2">
      <c r="A2" s="67"/>
      <c r="B2" s="67"/>
      <c r="C2" s="67"/>
      <c r="D2" s="67"/>
      <c r="E2" s="67"/>
      <c r="F2" s="67"/>
      <c r="G2" s="67"/>
      <c r="H2" s="67"/>
      <c r="I2" s="67"/>
      <c r="J2" s="67"/>
      <c r="K2" s="67"/>
      <c r="L2" s="67"/>
      <c r="M2" s="67"/>
      <c r="N2" s="30" t="s">
        <v>126</v>
      </c>
      <c r="O2" s="30" t="s">
        <v>2</v>
      </c>
    </row>
    <row r="3" spans="1:22" ht="30" customHeight="1" x14ac:dyDescent="0.2">
      <c r="A3" s="67"/>
      <c r="B3" s="67"/>
      <c r="C3" s="67"/>
      <c r="D3" s="67"/>
      <c r="E3" s="67"/>
      <c r="F3" s="67"/>
      <c r="G3" s="67"/>
      <c r="H3" s="67"/>
      <c r="I3" s="67"/>
      <c r="J3" s="67"/>
      <c r="K3" s="67"/>
      <c r="L3" s="67"/>
      <c r="M3" s="67"/>
      <c r="N3" s="64" t="s">
        <v>123</v>
      </c>
      <c r="O3" s="64"/>
    </row>
    <row r="4" spans="1:22" x14ac:dyDescent="0.2">
      <c r="A4" s="32"/>
      <c r="B4" s="33"/>
      <c r="C4" s="33"/>
      <c r="D4" s="33"/>
      <c r="E4" s="33"/>
      <c r="F4" s="33"/>
      <c r="G4" s="33"/>
      <c r="H4" s="33"/>
      <c r="I4" s="33"/>
      <c r="J4" s="33"/>
      <c r="K4" s="33"/>
      <c r="L4" s="33"/>
      <c r="M4" s="33"/>
      <c r="N4" s="33"/>
      <c r="O4" s="34"/>
    </row>
    <row r="5" spans="1:22" s="43" customFormat="1" x14ac:dyDescent="0.25">
      <c r="A5" s="35"/>
      <c r="B5" s="36"/>
      <c r="C5" s="36"/>
      <c r="D5" s="37"/>
      <c r="E5" s="38"/>
      <c r="F5" s="38"/>
      <c r="G5" s="38"/>
      <c r="H5" s="38"/>
      <c r="I5" s="38"/>
      <c r="J5" s="38"/>
      <c r="K5" s="38"/>
      <c r="L5" s="39"/>
      <c r="M5" s="39"/>
      <c r="N5" s="39"/>
      <c r="O5" s="40"/>
      <c r="P5" s="41"/>
      <c r="Q5" s="42"/>
      <c r="R5" s="42"/>
      <c r="S5" s="41"/>
      <c r="T5" s="42"/>
      <c r="U5" s="42"/>
      <c r="V5" s="42"/>
    </row>
    <row r="6" spans="1:22" s="43" customFormat="1" ht="13.5" customHeight="1" x14ac:dyDescent="0.25">
      <c r="A6" s="35"/>
      <c r="B6" s="69" t="s">
        <v>310</v>
      </c>
      <c r="C6" s="69"/>
      <c r="D6" s="69"/>
      <c r="E6" s="69"/>
      <c r="F6" s="69"/>
      <c r="G6" s="69"/>
      <c r="H6" s="69"/>
      <c r="I6" s="69"/>
      <c r="J6" s="69"/>
      <c r="K6" s="69"/>
      <c r="L6" s="69"/>
      <c r="M6" s="69"/>
      <c r="N6" s="69"/>
      <c r="O6" s="44"/>
      <c r="P6" s="41"/>
      <c r="Q6" s="42"/>
      <c r="R6" s="42"/>
      <c r="S6" s="41"/>
      <c r="T6" s="42"/>
      <c r="U6" s="42"/>
      <c r="V6" s="42"/>
    </row>
    <row r="7" spans="1:22" s="43" customFormat="1" x14ac:dyDescent="0.25">
      <c r="A7" s="35"/>
      <c r="B7" s="36"/>
      <c r="C7" s="36"/>
      <c r="D7" s="37"/>
      <c r="E7" s="38"/>
      <c r="F7" s="38"/>
      <c r="G7" s="38"/>
      <c r="H7" s="38"/>
      <c r="I7" s="38"/>
      <c r="J7" s="38"/>
      <c r="K7" s="38"/>
      <c r="L7" s="39"/>
      <c r="M7" s="39"/>
      <c r="N7" s="39"/>
      <c r="O7" s="44"/>
      <c r="P7" s="41"/>
      <c r="Q7" s="42"/>
      <c r="R7" s="42"/>
      <c r="S7" s="41"/>
      <c r="T7" s="42"/>
      <c r="U7" s="42"/>
      <c r="V7" s="42"/>
    </row>
    <row r="8" spans="1:22" ht="15" x14ac:dyDescent="0.25">
      <c r="A8" s="32"/>
      <c r="B8" s="70"/>
      <c r="C8" s="70"/>
      <c r="D8" s="70"/>
      <c r="E8" s="70"/>
      <c r="F8" s="70"/>
      <c r="G8" s="70"/>
      <c r="H8" s="70"/>
      <c r="I8" s="70"/>
      <c r="J8" s="70"/>
      <c r="K8" s="70"/>
      <c r="L8" s="70"/>
      <c r="M8" s="70"/>
      <c r="N8" s="70"/>
      <c r="O8" s="34"/>
    </row>
    <row r="9" spans="1:22" x14ac:dyDescent="0.2">
      <c r="A9" s="32"/>
      <c r="B9" s="71" t="s">
        <v>311</v>
      </c>
      <c r="C9" s="71"/>
      <c r="D9" s="71"/>
      <c r="E9" s="71"/>
      <c r="F9" s="71"/>
      <c r="G9" s="71"/>
      <c r="H9" s="71"/>
      <c r="I9" s="71"/>
      <c r="J9" s="71"/>
      <c r="K9" s="71"/>
      <c r="L9" s="71"/>
      <c r="M9" s="71"/>
      <c r="N9" s="71"/>
      <c r="O9" s="34"/>
    </row>
    <row r="10" spans="1:22" x14ac:dyDescent="0.2">
      <c r="A10" s="32"/>
      <c r="B10" s="71"/>
      <c r="C10" s="71"/>
      <c r="D10" s="71"/>
      <c r="E10" s="71"/>
      <c r="F10" s="71"/>
      <c r="G10" s="71"/>
      <c r="H10" s="71"/>
      <c r="I10" s="71"/>
      <c r="J10" s="71"/>
      <c r="K10" s="71"/>
      <c r="L10" s="71"/>
      <c r="M10" s="71"/>
      <c r="N10" s="71"/>
      <c r="O10" s="34"/>
    </row>
    <row r="11" spans="1:22" x14ac:dyDescent="0.2">
      <c r="A11" s="32"/>
      <c r="B11" s="71"/>
      <c r="C11" s="71"/>
      <c r="D11" s="71"/>
      <c r="E11" s="71"/>
      <c r="F11" s="71"/>
      <c r="G11" s="71"/>
      <c r="H11" s="71"/>
      <c r="I11" s="71"/>
      <c r="J11" s="71"/>
      <c r="K11" s="71"/>
      <c r="L11" s="71"/>
      <c r="M11" s="71"/>
      <c r="N11" s="71"/>
      <c r="O11" s="34"/>
    </row>
    <row r="12" spans="1:22" x14ac:dyDescent="0.2">
      <c r="A12" s="32"/>
      <c r="B12" s="71"/>
      <c r="C12" s="71"/>
      <c r="D12" s="71"/>
      <c r="E12" s="71"/>
      <c r="F12" s="71"/>
      <c r="G12" s="71"/>
      <c r="H12" s="71"/>
      <c r="I12" s="71"/>
      <c r="J12" s="71"/>
      <c r="K12" s="71"/>
      <c r="L12" s="71"/>
      <c r="M12" s="71"/>
      <c r="N12" s="71"/>
      <c r="O12" s="34"/>
    </row>
    <row r="13" spans="1:22" x14ac:dyDescent="0.2">
      <c r="A13" s="32"/>
      <c r="B13" s="71"/>
      <c r="C13" s="71"/>
      <c r="D13" s="71"/>
      <c r="E13" s="71"/>
      <c r="F13" s="71"/>
      <c r="G13" s="71"/>
      <c r="H13" s="71"/>
      <c r="I13" s="71"/>
      <c r="J13" s="71"/>
      <c r="K13" s="71"/>
      <c r="L13" s="71"/>
      <c r="M13" s="71"/>
      <c r="N13" s="71"/>
      <c r="O13" s="34"/>
    </row>
    <row r="14" spans="1:22" ht="15" customHeight="1" x14ac:dyDescent="0.2">
      <c r="A14" s="32"/>
      <c r="B14" s="68" t="s">
        <v>312</v>
      </c>
      <c r="C14" s="68"/>
      <c r="D14" s="68"/>
      <c r="E14" s="68"/>
      <c r="F14" s="68"/>
      <c r="G14" s="68"/>
      <c r="H14" s="68"/>
      <c r="I14" s="68"/>
      <c r="J14" s="68"/>
      <c r="K14" s="68"/>
      <c r="L14" s="68"/>
      <c r="M14" s="68"/>
      <c r="N14" s="68"/>
      <c r="O14" s="34"/>
    </row>
    <row r="15" spans="1:22" x14ac:dyDescent="0.2">
      <c r="A15" s="32"/>
      <c r="B15" s="68"/>
      <c r="C15" s="68"/>
      <c r="D15" s="68"/>
      <c r="E15" s="68"/>
      <c r="F15" s="68"/>
      <c r="G15" s="68"/>
      <c r="H15" s="68"/>
      <c r="I15" s="68"/>
      <c r="J15" s="68"/>
      <c r="K15" s="68"/>
      <c r="L15" s="68"/>
      <c r="M15" s="68"/>
      <c r="N15" s="68"/>
      <c r="O15" s="34"/>
    </row>
    <row r="16" spans="1:22" x14ac:dyDescent="0.2">
      <c r="A16" s="32"/>
      <c r="B16" s="68"/>
      <c r="C16" s="68"/>
      <c r="D16" s="68"/>
      <c r="E16" s="68"/>
      <c r="F16" s="68"/>
      <c r="G16" s="68"/>
      <c r="H16" s="68"/>
      <c r="I16" s="68"/>
      <c r="J16" s="68"/>
      <c r="K16" s="68"/>
      <c r="L16" s="68"/>
      <c r="M16" s="68"/>
      <c r="N16" s="68"/>
      <c r="O16" s="34"/>
    </row>
    <row r="17" spans="1:15" x14ac:dyDescent="0.2">
      <c r="A17" s="32"/>
      <c r="B17" s="68"/>
      <c r="C17" s="68"/>
      <c r="D17" s="68"/>
      <c r="E17" s="68"/>
      <c r="F17" s="68"/>
      <c r="G17" s="68"/>
      <c r="H17" s="68"/>
      <c r="I17" s="68"/>
      <c r="J17" s="68"/>
      <c r="K17" s="68"/>
      <c r="L17" s="68"/>
      <c r="M17" s="68"/>
      <c r="N17" s="68"/>
      <c r="O17" s="34"/>
    </row>
    <row r="18" spans="1:15" x14ac:dyDescent="0.2">
      <c r="A18" s="32"/>
      <c r="B18" s="68"/>
      <c r="C18" s="68"/>
      <c r="D18" s="68"/>
      <c r="E18" s="68"/>
      <c r="F18" s="68"/>
      <c r="G18" s="68"/>
      <c r="H18" s="68"/>
      <c r="I18" s="68"/>
      <c r="J18" s="68"/>
      <c r="K18" s="68"/>
      <c r="L18" s="68"/>
      <c r="M18" s="68"/>
      <c r="N18" s="68"/>
      <c r="O18" s="34"/>
    </row>
    <row r="19" spans="1:15" x14ac:dyDescent="0.2">
      <c r="A19" s="32"/>
      <c r="B19" s="68"/>
      <c r="C19" s="68"/>
      <c r="D19" s="68"/>
      <c r="E19" s="68"/>
      <c r="F19" s="68"/>
      <c r="G19" s="68"/>
      <c r="H19" s="68"/>
      <c r="I19" s="68"/>
      <c r="J19" s="68"/>
      <c r="K19" s="68"/>
      <c r="L19" s="68"/>
      <c r="M19" s="68"/>
      <c r="N19" s="68"/>
      <c r="O19" s="34"/>
    </row>
    <row r="20" spans="1:15" x14ac:dyDescent="0.2">
      <c r="A20" s="32"/>
      <c r="B20" s="68"/>
      <c r="C20" s="68"/>
      <c r="D20" s="68"/>
      <c r="E20" s="68"/>
      <c r="F20" s="68"/>
      <c r="G20" s="68"/>
      <c r="H20" s="68"/>
      <c r="I20" s="68"/>
      <c r="J20" s="68"/>
      <c r="K20" s="68"/>
      <c r="L20" s="68"/>
      <c r="M20" s="68"/>
      <c r="N20" s="68"/>
      <c r="O20" s="34"/>
    </row>
    <row r="21" spans="1:15" x14ac:dyDescent="0.2">
      <c r="A21" s="32"/>
      <c r="B21" s="68"/>
      <c r="C21" s="68"/>
      <c r="D21" s="68"/>
      <c r="E21" s="68"/>
      <c r="F21" s="68"/>
      <c r="G21" s="68"/>
      <c r="H21" s="68"/>
      <c r="I21" s="68"/>
      <c r="J21" s="68"/>
      <c r="K21" s="68"/>
      <c r="L21" s="68"/>
      <c r="M21" s="68"/>
      <c r="N21" s="68"/>
      <c r="O21" s="34"/>
    </row>
    <row r="22" spans="1:15" x14ac:dyDescent="0.2">
      <c r="A22" s="32"/>
      <c r="B22" s="68"/>
      <c r="C22" s="68"/>
      <c r="D22" s="68"/>
      <c r="E22" s="68"/>
      <c r="F22" s="68"/>
      <c r="G22" s="68"/>
      <c r="H22" s="68"/>
      <c r="I22" s="68"/>
      <c r="J22" s="68"/>
      <c r="K22" s="68"/>
      <c r="L22" s="68"/>
      <c r="M22" s="68"/>
      <c r="N22" s="68"/>
      <c r="O22" s="34"/>
    </row>
    <row r="23" spans="1:15" x14ac:dyDescent="0.2">
      <c r="A23" s="32"/>
      <c r="B23" s="68"/>
      <c r="C23" s="68"/>
      <c r="D23" s="68"/>
      <c r="E23" s="68"/>
      <c r="F23" s="68"/>
      <c r="G23" s="68"/>
      <c r="H23" s="68"/>
      <c r="I23" s="68"/>
      <c r="J23" s="68"/>
      <c r="K23" s="68"/>
      <c r="L23" s="68"/>
      <c r="M23" s="68"/>
      <c r="N23" s="68"/>
      <c r="O23" s="34"/>
    </row>
    <row r="24" spans="1:15" x14ac:dyDescent="0.2">
      <c r="A24" s="32"/>
      <c r="B24" s="68"/>
      <c r="C24" s="68"/>
      <c r="D24" s="68"/>
      <c r="E24" s="68"/>
      <c r="F24" s="68"/>
      <c r="G24" s="68"/>
      <c r="H24" s="68"/>
      <c r="I24" s="68"/>
      <c r="J24" s="68"/>
      <c r="K24" s="68"/>
      <c r="L24" s="68"/>
      <c r="M24" s="68"/>
      <c r="N24" s="68"/>
      <c r="O24" s="34"/>
    </row>
    <row r="25" spans="1:15" s="47" customFormat="1" ht="15" x14ac:dyDescent="0.25">
      <c r="A25" s="45"/>
      <c r="B25" s="68"/>
      <c r="C25" s="68"/>
      <c r="D25" s="68"/>
      <c r="E25" s="68"/>
      <c r="F25" s="68"/>
      <c r="G25" s="68"/>
      <c r="H25" s="68"/>
      <c r="I25" s="68"/>
      <c r="J25" s="68"/>
      <c r="K25" s="68"/>
      <c r="L25" s="68"/>
      <c r="M25" s="68"/>
      <c r="N25" s="68"/>
      <c r="O25" s="46"/>
    </row>
    <row r="26" spans="1:15" s="50" customFormat="1" ht="12.75" x14ac:dyDescent="0.2">
      <c r="A26" s="48"/>
      <c r="B26" s="68"/>
      <c r="C26" s="68"/>
      <c r="D26" s="68"/>
      <c r="E26" s="68"/>
      <c r="F26" s="68"/>
      <c r="G26" s="68"/>
      <c r="H26" s="68"/>
      <c r="I26" s="68"/>
      <c r="J26" s="68"/>
      <c r="K26" s="68"/>
      <c r="L26" s="68"/>
      <c r="M26" s="68"/>
      <c r="N26" s="68"/>
      <c r="O26" s="49"/>
    </row>
    <row r="27" spans="1:15" s="50" customFormat="1" ht="12.75" x14ac:dyDescent="0.2">
      <c r="A27" s="48"/>
      <c r="B27" s="68"/>
      <c r="C27" s="68"/>
      <c r="D27" s="68"/>
      <c r="E27" s="68"/>
      <c r="F27" s="68"/>
      <c r="G27" s="68"/>
      <c r="H27" s="68"/>
      <c r="I27" s="68"/>
      <c r="J27" s="68"/>
      <c r="K27" s="68"/>
      <c r="L27" s="68"/>
      <c r="M27" s="68"/>
      <c r="N27" s="68"/>
      <c r="O27" s="49"/>
    </row>
    <row r="28" spans="1:15" s="50" customFormat="1" ht="12.75" customHeight="1" x14ac:dyDescent="0.2">
      <c r="A28" s="48"/>
      <c r="B28" s="68"/>
      <c r="C28" s="68"/>
      <c r="D28" s="68"/>
      <c r="E28" s="68"/>
      <c r="F28" s="68"/>
      <c r="G28" s="68"/>
      <c r="H28" s="68"/>
      <c r="I28" s="68"/>
      <c r="J28" s="68"/>
      <c r="K28" s="68"/>
      <c r="L28" s="68"/>
      <c r="M28" s="68"/>
      <c r="N28" s="68"/>
      <c r="O28" s="49"/>
    </row>
    <row r="29" spans="1:15" s="50" customFormat="1" ht="12.75" x14ac:dyDescent="0.2">
      <c r="A29" s="48"/>
      <c r="B29" s="68"/>
      <c r="C29" s="68"/>
      <c r="D29" s="68"/>
      <c r="E29" s="68"/>
      <c r="F29" s="68"/>
      <c r="G29" s="68"/>
      <c r="H29" s="68"/>
      <c r="I29" s="68"/>
      <c r="J29" s="68"/>
      <c r="K29" s="68"/>
      <c r="L29" s="68"/>
      <c r="M29" s="68"/>
      <c r="N29" s="68"/>
      <c r="O29" s="49"/>
    </row>
    <row r="30" spans="1:15" s="50" customFormat="1" ht="12.75" x14ac:dyDescent="0.2">
      <c r="A30" s="48"/>
      <c r="B30" s="68"/>
      <c r="C30" s="68"/>
      <c r="D30" s="68"/>
      <c r="E30" s="68"/>
      <c r="F30" s="68"/>
      <c r="G30" s="68"/>
      <c r="H30" s="68"/>
      <c r="I30" s="68"/>
      <c r="J30" s="68"/>
      <c r="K30" s="68"/>
      <c r="L30" s="68"/>
      <c r="M30" s="68"/>
      <c r="N30" s="68"/>
      <c r="O30" s="49"/>
    </row>
    <row r="31" spans="1:15" s="50" customFormat="1" ht="12.75" x14ac:dyDescent="0.2">
      <c r="A31" s="48"/>
      <c r="B31" s="68"/>
      <c r="C31" s="68"/>
      <c r="D31" s="68"/>
      <c r="E31" s="68"/>
      <c r="F31" s="68"/>
      <c r="G31" s="68"/>
      <c r="H31" s="68"/>
      <c r="I31" s="68"/>
      <c r="J31" s="68"/>
      <c r="K31" s="68"/>
      <c r="L31" s="68"/>
      <c r="M31" s="68"/>
      <c r="N31" s="68"/>
      <c r="O31" s="49"/>
    </row>
    <row r="32" spans="1:15" s="50" customFormat="1" ht="12.75" x14ac:dyDescent="0.2">
      <c r="A32" s="48"/>
      <c r="B32" s="68"/>
      <c r="C32" s="68"/>
      <c r="D32" s="68"/>
      <c r="E32" s="68"/>
      <c r="F32" s="68"/>
      <c r="G32" s="68"/>
      <c r="H32" s="68"/>
      <c r="I32" s="68"/>
      <c r="J32" s="68"/>
      <c r="K32" s="68"/>
      <c r="L32" s="68"/>
      <c r="M32" s="68"/>
      <c r="N32" s="68"/>
      <c r="O32" s="49"/>
    </row>
    <row r="33" spans="1:15" s="50" customFormat="1" ht="12.75" x14ac:dyDescent="0.2">
      <c r="A33" s="48"/>
      <c r="B33" s="68"/>
      <c r="C33" s="68"/>
      <c r="D33" s="68"/>
      <c r="E33" s="68"/>
      <c r="F33" s="68"/>
      <c r="G33" s="68"/>
      <c r="H33" s="68"/>
      <c r="I33" s="68"/>
      <c r="J33" s="68"/>
      <c r="K33" s="68"/>
      <c r="L33" s="68"/>
      <c r="M33" s="68"/>
      <c r="N33" s="68"/>
      <c r="O33" s="49"/>
    </row>
    <row r="34" spans="1:15" s="50" customFormat="1" ht="12.75" x14ac:dyDescent="0.2">
      <c r="A34" s="48"/>
      <c r="B34" s="68"/>
      <c r="C34" s="68"/>
      <c r="D34" s="68"/>
      <c r="E34" s="68"/>
      <c r="F34" s="68"/>
      <c r="G34" s="68"/>
      <c r="H34" s="68"/>
      <c r="I34" s="68"/>
      <c r="J34" s="68"/>
      <c r="K34" s="68"/>
      <c r="L34" s="68"/>
      <c r="M34" s="68"/>
      <c r="N34" s="68"/>
      <c r="O34" s="49"/>
    </row>
    <row r="35" spans="1:15" s="50" customFormat="1" ht="12.75" x14ac:dyDescent="0.2">
      <c r="A35" s="48"/>
      <c r="B35" s="68"/>
      <c r="C35" s="68"/>
      <c r="D35" s="68"/>
      <c r="E35" s="68"/>
      <c r="F35" s="68"/>
      <c r="G35" s="68"/>
      <c r="H35" s="68"/>
      <c r="I35" s="68"/>
      <c r="J35" s="68"/>
      <c r="K35" s="68"/>
      <c r="L35" s="68"/>
      <c r="M35" s="68"/>
      <c r="N35" s="68"/>
      <c r="O35" s="49"/>
    </row>
    <row r="36" spans="1:15" s="50" customFormat="1" ht="12.75" x14ac:dyDescent="0.2">
      <c r="A36" s="48"/>
      <c r="B36" s="68"/>
      <c r="C36" s="68"/>
      <c r="D36" s="68"/>
      <c r="E36" s="68"/>
      <c r="F36" s="68"/>
      <c r="G36" s="68"/>
      <c r="H36" s="68"/>
      <c r="I36" s="68"/>
      <c r="J36" s="68"/>
      <c r="K36" s="68"/>
      <c r="L36" s="68"/>
      <c r="M36" s="68"/>
      <c r="N36" s="68"/>
      <c r="O36" s="49"/>
    </row>
    <row r="37" spans="1:15" s="50" customFormat="1" ht="12.75" x14ac:dyDescent="0.2">
      <c r="A37" s="48"/>
      <c r="B37" s="68"/>
      <c r="C37" s="68"/>
      <c r="D37" s="68"/>
      <c r="E37" s="68"/>
      <c r="F37" s="68"/>
      <c r="G37" s="68"/>
      <c r="H37" s="68"/>
      <c r="I37" s="68"/>
      <c r="J37" s="68"/>
      <c r="K37" s="68"/>
      <c r="L37" s="68"/>
      <c r="M37" s="68"/>
      <c r="N37" s="68"/>
      <c r="O37" s="49"/>
    </row>
    <row r="38" spans="1:15" s="50" customFormat="1" ht="12.75" x14ac:dyDescent="0.2">
      <c r="A38" s="48"/>
      <c r="B38" s="68"/>
      <c r="C38" s="68"/>
      <c r="D38" s="68"/>
      <c r="E38" s="68"/>
      <c r="F38" s="68"/>
      <c r="G38" s="68"/>
      <c r="H38" s="68"/>
      <c r="I38" s="68"/>
      <c r="J38" s="68"/>
      <c r="K38" s="68"/>
      <c r="L38" s="68"/>
      <c r="M38" s="68"/>
      <c r="N38" s="68"/>
      <c r="O38" s="49"/>
    </row>
    <row r="39" spans="1:15" s="50" customFormat="1" ht="12.75" x14ac:dyDescent="0.2">
      <c r="A39" s="48"/>
      <c r="B39" s="68"/>
      <c r="C39" s="68"/>
      <c r="D39" s="68"/>
      <c r="E39" s="68"/>
      <c r="F39" s="68"/>
      <c r="G39" s="68"/>
      <c r="H39" s="68"/>
      <c r="I39" s="68"/>
      <c r="J39" s="68"/>
      <c r="K39" s="68"/>
      <c r="L39" s="68"/>
      <c r="M39" s="68"/>
      <c r="N39" s="68"/>
      <c r="O39" s="49"/>
    </row>
    <row r="40" spans="1:15" s="50" customFormat="1" ht="12.75" x14ac:dyDescent="0.2">
      <c r="A40" s="48"/>
      <c r="B40" s="68"/>
      <c r="C40" s="68"/>
      <c r="D40" s="68"/>
      <c r="E40" s="68"/>
      <c r="F40" s="68"/>
      <c r="G40" s="68"/>
      <c r="H40" s="68"/>
      <c r="I40" s="68"/>
      <c r="J40" s="68"/>
      <c r="K40" s="68"/>
      <c r="L40" s="68"/>
      <c r="M40" s="68"/>
      <c r="N40" s="68"/>
      <c r="O40" s="49"/>
    </row>
    <row r="41" spans="1:15" s="50" customFormat="1" ht="12.75" x14ac:dyDescent="0.2">
      <c r="A41" s="48"/>
      <c r="B41" s="68"/>
      <c r="C41" s="68"/>
      <c r="D41" s="68"/>
      <c r="E41" s="68"/>
      <c r="F41" s="68"/>
      <c r="G41" s="68"/>
      <c r="H41" s="68"/>
      <c r="I41" s="68"/>
      <c r="J41" s="68"/>
      <c r="K41" s="68"/>
      <c r="L41" s="68"/>
      <c r="M41" s="68"/>
      <c r="N41" s="68"/>
      <c r="O41" s="49"/>
    </row>
    <row r="42" spans="1:15" s="50" customFormat="1" ht="50.1" customHeight="1" x14ac:dyDescent="0.2">
      <c r="A42" s="48"/>
      <c r="B42" s="68"/>
      <c r="C42" s="68"/>
      <c r="D42" s="68"/>
      <c r="E42" s="68"/>
      <c r="F42" s="68"/>
      <c r="G42" s="68"/>
      <c r="H42" s="68"/>
      <c r="I42" s="68"/>
      <c r="J42" s="68"/>
      <c r="K42" s="68"/>
      <c r="L42" s="68"/>
      <c r="M42" s="68"/>
      <c r="N42" s="68"/>
      <c r="O42" s="49"/>
    </row>
    <row r="43" spans="1:15" x14ac:dyDescent="0.2">
      <c r="A43" s="51"/>
      <c r="B43" s="52"/>
      <c r="C43" s="52"/>
      <c r="D43" s="52"/>
      <c r="E43" s="52"/>
      <c r="F43" s="52"/>
      <c r="G43" s="52"/>
      <c r="H43" s="52"/>
      <c r="I43" s="52"/>
      <c r="J43" s="52"/>
      <c r="K43" s="52"/>
      <c r="L43" s="52"/>
      <c r="M43" s="52"/>
      <c r="N43" s="52"/>
      <c r="O43" s="53"/>
    </row>
    <row r="44" spans="1:15" x14ac:dyDescent="0.2">
      <c r="A44" s="55"/>
      <c r="B44" s="55"/>
      <c r="C44" s="55"/>
      <c r="D44" s="55"/>
      <c r="E44" s="55"/>
      <c r="F44" s="55"/>
      <c r="G44" s="55"/>
      <c r="H44" s="55"/>
      <c r="I44" s="55"/>
      <c r="J44" s="55"/>
      <c r="K44" s="55"/>
      <c r="L44" s="55"/>
      <c r="M44" s="55"/>
      <c r="N44" s="55"/>
      <c r="O44" s="55"/>
    </row>
    <row r="45" spans="1:15" x14ac:dyDescent="0.2">
      <c r="A45" s="55"/>
      <c r="B45" s="55"/>
      <c r="C45" s="55"/>
      <c r="D45" s="55"/>
      <c r="E45" s="55"/>
      <c r="F45" s="55"/>
      <c r="G45" s="55"/>
      <c r="H45" s="55"/>
      <c r="I45" s="55"/>
      <c r="J45" s="55"/>
      <c r="K45" s="55"/>
      <c r="L45" s="55"/>
      <c r="M45" s="55"/>
      <c r="N45" s="55"/>
      <c r="O45" s="55"/>
    </row>
    <row r="46" spans="1:15" x14ac:dyDescent="0.2">
      <c r="A46" s="55"/>
      <c r="B46" s="55"/>
      <c r="C46" s="55"/>
      <c r="D46" s="55"/>
      <c r="E46" s="55"/>
      <c r="F46" s="55"/>
      <c r="G46" s="55"/>
      <c r="H46" s="55"/>
      <c r="I46" s="55"/>
      <c r="J46" s="55"/>
      <c r="K46" s="55"/>
      <c r="L46" s="55"/>
      <c r="M46" s="55"/>
      <c r="N46" s="55"/>
      <c r="O46" s="55"/>
    </row>
    <row r="47" spans="1:15" x14ac:dyDescent="0.2">
      <c r="A47" s="55"/>
      <c r="B47" s="55"/>
      <c r="C47" s="55"/>
      <c r="D47" s="55"/>
      <c r="E47" s="55"/>
      <c r="F47" s="55"/>
      <c r="G47" s="55"/>
      <c r="H47" s="55"/>
      <c r="I47" s="55"/>
      <c r="J47" s="55"/>
      <c r="K47" s="55"/>
      <c r="L47" s="55"/>
      <c r="M47" s="55"/>
      <c r="N47" s="55"/>
      <c r="O47" s="55"/>
    </row>
    <row r="48" spans="1:15" x14ac:dyDescent="0.2">
      <c r="A48" s="55"/>
      <c r="B48" s="55"/>
      <c r="C48" s="55"/>
      <c r="D48" s="55"/>
      <c r="E48" s="55"/>
      <c r="F48" s="55"/>
      <c r="G48" s="55"/>
      <c r="H48" s="55"/>
      <c r="I48" s="55"/>
      <c r="J48" s="55"/>
      <c r="K48" s="55"/>
      <c r="L48" s="55"/>
      <c r="M48" s="55"/>
      <c r="N48" s="55"/>
      <c r="O48" s="55"/>
    </row>
    <row r="820" spans="39:43" x14ac:dyDescent="0.2">
      <c r="AM820" s="31">
        <v>0</v>
      </c>
      <c r="AN820" s="31">
        <v>0</v>
      </c>
      <c r="AQ820" s="31" t="s">
        <v>0</v>
      </c>
    </row>
    <row r="821" spans="39:43" x14ac:dyDescent="0.2">
      <c r="AM821" s="31">
        <v>0</v>
      </c>
      <c r="AN821" s="31">
        <v>0</v>
      </c>
      <c r="AO821" s="54" t="s">
        <v>1</v>
      </c>
      <c r="AP821" s="31" t="s">
        <v>1</v>
      </c>
      <c r="AQ821" s="31" t="s">
        <v>1</v>
      </c>
    </row>
    <row r="822" spans="39:43" x14ac:dyDescent="0.2">
      <c r="AM822" s="31">
        <v>0</v>
      </c>
      <c r="AN822" s="31">
        <v>0</v>
      </c>
      <c r="AO822" s="54" t="s">
        <v>1</v>
      </c>
      <c r="AP822" s="31" t="s">
        <v>1</v>
      </c>
      <c r="AQ822" s="31" t="s">
        <v>1</v>
      </c>
    </row>
    <row r="823" spans="39:43" x14ac:dyDescent="0.2">
      <c r="AM823" s="31">
        <v>0</v>
      </c>
      <c r="AN823" s="31">
        <v>0</v>
      </c>
      <c r="AQ823" s="31" t="s">
        <v>0</v>
      </c>
    </row>
    <row r="824" spans="39:43" x14ac:dyDescent="0.2">
      <c r="AM824" s="31">
        <v>0</v>
      </c>
      <c r="AN824" s="31">
        <v>0</v>
      </c>
      <c r="AO824" s="54" t="s">
        <v>1</v>
      </c>
      <c r="AP824" s="31" t="s">
        <v>1</v>
      </c>
      <c r="AQ824" s="31" t="s">
        <v>1</v>
      </c>
    </row>
    <row r="825" spans="39:43" x14ac:dyDescent="0.2">
      <c r="AM825" s="31">
        <v>0</v>
      </c>
      <c r="AN825" s="31">
        <v>0</v>
      </c>
    </row>
    <row r="826" spans="39:43" x14ac:dyDescent="0.2">
      <c r="AM826" s="31">
        <v>0</v>
      </c>
      <c r="AN826" s="31">
        <v>0</v>
      </c>
    </row>
    <row r="827" spans="39:43" x14ac:dyDescent="0.2">
      <c r="AM827" s="31">
        <v>0</v>
      </c>
      <c r="AN827" s="31">
        <v>0</v>
      </c>
    </row>
    <row r="828" spans="39:43" x14ac:dyDescent="0.2">
      <c r="AM828" s="31">
        <v>0</v>
      </c>
      <c r="AN828" s="31">
        <v>0</v>
      </c>
    </row>
    <row r="829" spans="39:43" x14ac:dyDescent="0.2">
      <c r="AM829" s="31">
        <v>0</v>
      </c>
      <c r="AN829" s="31">
        <v>0</v>
      </c>
    </row>
    <row r="830" spans="39:43" x14ac:dyDescent="0.2">
      <c r="AM830" s="31">
        <v>0</v>
      </c>
      <c r="AN830" s="31">
        <v>0</v>
      </c>
      <c r="AO830" s="54" t="s">
        <v>1</v>
      </c>
      <c r="AP830" s="31" t="s">
        <v>1</v>
      </c>
      <c r="AQ830" s="31" t="s">
        <v>1</v>
      </c>
    </row>
    <row r="831" spans="39:43" x14ac:dyDescent="0.2">
      <c r="AM831" s="31">
        <v>0</v>
      </c>
      <c r="AN831" s="31">
        <v>0</v>
      </c>
    </row>
    <row r="832" spans="39:43" x14ac:dyDescent="0.2">
      <c r="AM832" s="31">
        <v>0</v>
      </c>
      <c r="AN832" s="31">
        <v>0</v>
      </c>
      <c r="AO832" s="54" t="s">
        <v>1</v>
      </c>
      <c r="AP832" s="31" t="s">
        <v>1</v>
      </c>
      <c r="AQ832" s="31" t="s">
        <v>1</v>
      </c>
    </row>
    <row r="833" spans="39:43" x14ac:dyDescent="0.2">
      <c r="AM833" s="31">
        <v>0</v>
      </c>
      <c r="AN833" s="31">
        <v>0</v>
      </c>
    </row>
    <row r="834" spans="39:43" x14ac:dyDescent="0.2">
      <c r="AM834" s="31">
        <v>0</v>
      </c>
      <c r="AN834" s="31">
        <v>0</v>
      </c>
    </row>
    <row r="835" spans="39:43" x14ac:dyDescent="0.2">
      <c r="AM835" s="31">
        <v>0</v>
      </c>
      <c r="AN835" s="31">
        <v>0</v>
      </c>
      <c r="AO835" s="54" t="s">
        <v>1</v>
      </c>
      <c r="AP835" s="31" t="s">
        <v>1</v>
      </c>
      <c r="AQ835" s="31" t="s">
        <v>1</v>
      </c>
    </row>
    <row r="836" spans="39:43" x14ac:dyDescent="0.2">
      <c r="AM836" s="31">
        <v>0</v>
      </c>
      <c r="AN836" s="31">
        <v>0</v>
      </c>
    </row>
    <row r="837" spans="39:43" x14ac:dyDescent="0.2">
      <c r="AM837" s="31">
        <v>0</v>
      </c>
      <c r="AN837" s="31">
        <v>0</v>
      </c>
    </row>
    <row r="838" spans="39:43" x14ac:dyDescent="0.2">
      <c r="AM838" s="31">
        <v>0</v>
      </c>
      <c r="AN838" s="31">
        <v>0</v>
      </c>
      <c r="AO838" s="54" t="s">
        <v>1</v>
      </c>
      <c r="AP838" s="31" t="s">
        <v>1</v>
      </c>
      <c r="AQ838" s="31" t="s">
        <v>1</v>
      </c>
    </row>
    <row r="839" spans="39:43" x14ac:dyDescent="0.2">
      <c r="AM839" s="31">
        <v>0</v>
      </c>
      <c r="AN839" s="31">
        <v>0</v>
      </c>
      <c r="AO839" s="54" t="s">
        <v>1</v>
      </c>
      <c r="AP839" s="31" t="s">
        <v>1</v>
      </c>
      <c r="AQ839" s="31" t="s">
        <v>1</v>
      </c>
    </row>
    <row r="840" spans="39:43" x14ac:dyDescent="0.2">
      <c r="AM840" s="31">
        <v>0</v>
      </c>
      <c r="AN840" s="31">
        <v>0</v>
      </c>
      <c r="AO840" s="54" t="s">
        <v>1</v>
      </c>
      <c r="AP840" s="31" t="s">
        <v>1</v>
      </c>
      <c r="AQ840" s="31" t="s">
        <v>1</v>
      </c>
    </row>
    <row r="841" spans="39:43" x14ac:dyDescent="0.2">
      <c r="AM841" s="31">
        <v>0</v>
      </c>
      <c r="AN841" s="31">
        <v>0</v>
      </c>
      <c r="AO841" s="54" t="s">
        <v>1</v>
      </c>
      <c r="AP841" s="31" t="s">
        <v>1</v>
      </c>
      <c r="AQ841" s="31" t="s">
        <v>1</v>
      </c>
    </row>
    <row r="842" spans="39:43" x14ac:dyDescent="0.2">
      <c r="AM842" s="31">
        <v>0</v>
      </c>
      <c r="AN842" s="31">
        <v>0</v>
      </c>
    </row>
    <row r="843" spans="39:43" x14ac:dyDescent="0.2">
      <c r="AM843" s="31">
        <v>0</v>
      </c>
      <c r="AN843" s="31">
        <v>0</v>
      </c>
    </row>
    <row r="844" spans="39:43" x14ac:dyDescent="0.2">
      <c r="AM844" s="31">
        <v>0</v>
      </c>
      <c r="AN844" s="31">
        <v>0</v>
      </c>
    </row>
    <row r="845" spans="39:43" x14ac:dyDescent="0.2">
      <c r="AM845" s="31">
        <v>0</v>
      </c>
      <c r="AN845" s="31">
        <v>0</v>
      </c>
      <c r="AO845" s="54" t="s">
        <v>1</v>
      </c>
      <c r="AP845" s="31" t="s">
        <v>1</v>
      </c>
      <c r="AQ845" s="31" t="s">
        <v>1</v>
      </c>
    </row>
    <row r="846" spans="39:43" x14ac:dyDescent="0.2">
      <c r="AM846" s="31">
        <v>0</v>
      </c>
      <c r="AN846" s="31">
        <v>0</v>
      </c>
    </row>
    <row r="847" spans="39:43" x14ac:dyDescent="0.2">
      <c r="AM847" s="31">
        <v>0</v>
      </c>
      <c r="AN847" s="31">
        <v>0</v>
      </c>
      <c r="AO847" s="54" t="s">
        <v>1</v>
      </c>
      <c r="AP847" s="31" t="s">
        <v>1</v>
      </c>
      <c r="AQ847" s="31" t="s">
        <v>1</v>
      </c>
    </row>
    <row r="848" spans="39:43" x14ac:dyDescent="0.2">
      <c r="AM848" s="31">
        <v>0</v>
      </c>
      <c r="AN848" s="31">
        <v>0</v>
      </c>
      <c r="AO848" s="54" t="s">
        <v>1</v>
      </c>
      <c r="AP848" s="31" t="s">
        <v>1</v>
      </c>
      <c r="AQ848" s="31" t="s">
        <v>1</v>
      </c>
    </row>
    <row r="849" spans="39:43" x14ac:dyDescent="0.2">
      <c r="AM849" s="31">
        <v>0</v>
      </c>
      <c r="AN849" s="31">
        <v>0</v>
      </c>
    </row>
    <row r="850" spans="39:43" x14ac:dyDescent="0.2">
      <c r="AM850" s="31">
        <v>0</v>
      </c>
      <c r="AN850" s="31">
        <v>0</v>
      </c>
    </row>
    <row r="851" spans="39:43" x14ac:dyDescent="0.2">
      <c r="AM851" s="31">
        <v>0</v>
      </c>
      <c r="AN851" s="31">
        <v>0</v>
      </c>
    </row>
    <row r="852" spans="39:43" x14ac:dyDescent="0.2">
      <c r="AM852" s="31">
        <v>0</v>
      </c>
      <c r="AN852" s="31">
        <v>0</v>
      </c>
      <c r="AO852" s="54" t="s">
        <v>1</v>
      </c>
      <c r="AP852" s="31" t="s">
        <v>1</v>
      </c>
      <c r="AQ852" s="31" t="s">
        <v>1</v>
      </c>
    </row>
    <row r="853" spans="39:43" x14ac:dyDescent="0.2">
      <c r="AM853" s="31">
        <v>0</v>
      </c>
      <c r="AN853" s="31">
        <v>0</v>
      </c>
      <c r="AO853" s="54" t="s">
        <v>1</v>
      </c>
      <c r="AP853" s="31" t="s">
        <v>1</v>
      </c>
      <c r="AQ853" s="31" t="s">
        <v>1</v>
      </c>
    </row>
    <row r="854" spans="39:43" x14ac:dyDescent="0.2">
      <c r="AM854" s="31">
        <v>0</v>
      </c>
      <c r="AN854" s="31">
        <v>0</v>
      </c>
      <c r="AO854" s="54" t="s">
        <v>1</v>
      </c>
      <c r="AP854" s="31" t="s">
        <v>1</v>
      </c>
      <c r="AQ854" s="31" t="s">
        <v>1</v>
      </c>
    </row>
  </sheetData>
  <mergeCells count="7">
    <mergeCell ref="A1:A3"/>
    <mergeCell ref="N3:O3"/>
    <mergeCell ref="B1:M3"/>
    <mergeCell ref="B14:N42"/>
    <mergeCell ref="B6:N6"/>
    <mergeCell ref="B8:N8"/>
    <mergeCell ref="B9:N13"/>
  </mergeCells>
  <pageMargins left="0.70866141732283472" right="0.70866141732283472" top="1.1417322834645669" bottom="0.74803149606299213" header="0.31496062992125984" footer="0.31496062992125984"/>
  <pageSetup scale="71" fitToHeight="0" orientation="landscape"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0"/>
  <sheetViews>
    <sheetView topLeftCell="A215" zoomScale="70" zoomScaleNormal="70" workbookViewId="0">
      <selection activeCell="F193" sqref="F193:F250"/>
    </sheetView>
  </sheetViews>
  <sheetFormatPr baseColWidth="10" defaultRowHeight="14.25" x14ac:dyDescent="0.2"/>
  <cols>
    <col min="1" max="2" width="11.42578125" style="5"/>
    <col min="3" max="3" width="50.5703125" style="5" bestFit="1" customWidth="1"/>
    <col min="4" max="4" width="11.42578125" style="5"/>
    <col min="5" max="5" width="50.5703125" style="5" bestFit="1" customWidth="1"/>
    <col min="6" max="6" width="62.5703125" style="5" customWidth="1"/>
    <col min="7" max="16384" width="11.42578125" style="5"/>
  </cols>
  <sheetData>
    <row r="1" spans="1:6" x14ac:dyDescent="0.2">
      <c r="A1" s="4" t="s">
        <v>29</v>
      </c>
      <c r="B1" s="4" t="s">
        <v>28</v>
      </c>
      <c r="C1" s="4" t="s">
        <v>23</v>
      </c>
      <c r="E1" s="4" t="s">
        <v>23</v>
      </c>
      <c r="F1" s="4" t="s">
        <v>24</v>
      </c>
    </row>
    <row r="2" spans="1:6" x14ac:dyDescent="0.2">
      <c r="A2" s="6" t="s">
        <v>21</v>
      </c>
      <c r="B2" s="6" t="s">
        <v>26</v>
      </c>
      <c r="C2" s="7" t="s">
        <v>30</v>
      </c>
      <c r="E2" s="9" t="s">
        <v>30</v>
      </c>
      <c r="F2" s="9" t="s">
        <v>136</v>
      </c>
    </row>
    <row r="3" spans="1:6" x14ac:dyDescent="0.2">
      <c r="A3" s="6" t="s">
        <v>22</v>
      </c>
      <c r="B3" s="6" t="s">
        <v>27</v>
      </c>
      <c r="C3" s="7" t="s">
        <v>32</v>
      </c>
      <c r="E3" s="9" t="s">
        <v>30</v>
      </c>
      <c r="F3" s="9" t="s">
        <v>41</v>
      </c>
    </row>
    <row r="4" spans="1:6" x14ac:dyDescent="0.2">
      <c r="C4" s="7" t="s">
        <v>33</v>
      </c>
      <c r="E4" s="9" t="s">
        <v>30</v>
      </c>
      <c r="F4" s="9" t="s">
        <v>42</v>
      </c>
    </row>
    <row r="5" spans="1:6" x14ac:dyDescent="0.2">
      <c r="C5" s="7" t="s">
        <v>40</v>
      </c>
      <c r="E5" s="9" t="s">
        <v>30</v>
      </c>
      <c r="F5" s="9" t="s">
        <v>137</v>
      </c>
    </row>
    <row r="6" spans="1:6" x14ac:dyDescent="0.2">
      <c r="C6" s="7" t="s">
        <v>34</v>
      </c>
      <c r="E6" s="9" t="s">
        <v>30</v>
      </c>
      <c r="F6" s="9" t="s">
        <v>138</v>
      </c>
    </row>
    <row r="7" spans="1:6" x14ac:dyDescent="0.2">
      <c r="C7" s="7" t="s">
        <v>35</v>
      </c>
      <c r="E7" s="9" t="s">
        <v>30</v>
      </c>
      <c r="F7" s="9" t="s">
        <v>43</v>
      </c>
    </row>
    <row r="8" spans="1:6" x14ac:dyDescent="0.2">
      <c r="C8" s="7" t="s">
        <v>31</v>
      </c>
      <c r="E8" s="9" t="s">
        <v>30</v>
      </c>
      <c r="F8" s="9" t="s">
        <v>139</v>
      </c>
    </row>
    <row r="9" spans="1:6" x14ac:dyDescent="0.2">
      <c r="C9" s="7" t="s">
        <v>36</v>
      </c>
      <c r="E9" s="9" t="s">
        <v>30</v>
      </c>
      <c r="F9" s="9" t="s">
        <v>140</v>
      </c>
    </row>
    <row r="10" spans="1:6" x14ac:dyDescent="0.2">
      <c r="C10" s="7" t="s">
        <v>37</v>
      </c>
      <c r="E10" s="9" t="s">
        <v>30</v>
      </c>
      <c r="F10" s="9" t="s">
        <v>141</v>
      </c>
    </row>
    <row r="11" spans="1:6" x14ac:dyDescent="0.2">
      <c r="C11" s="7" t="s">
        <v>38</v>
      </c>
      <c r="E11" s="9" t="s">
        <v>30</v>
      </c>
      <c r="F11" s="9" t="s">
        <v>44</v>
      </c>
    </row>
    <row r="12" spans="1:6" x14ac:dyDescent="0.2">
      <c r="C12" s="7" t="s">
        <v>39</v>
      </c>
      <c r="E12" s="9" t="s">
        <v>30</v>
      </c>
      <c r="F12" s="9" t="s">
        <v>142</v>
      </c>
    </row>
    <row r="13" spans="1:6" x14ac:dyDescent="0.2">
      <c r="E13" s="9" t="s">
        <v>30</v>
      </c>
      <c r="F13" s="9" t="s">
        <v>143</v>
      </c>
    </row>
    <row r="14" spans="1:6" x14ac:dyDescent="0.2">
      <c r="E14" s="9" t="s">
        <v>30</v>
      </c>
      <c r="F14" s="9" t="s">
        <v>144</v>
      </c>
    </row>
    <row r="15" spans="1:6" x14ac:dyDescent="0.2">
      <c r="E15" s="9" t="s">
        <v>30</v>
      </c>
      <c r="F15" s="9" t="s">
        <v>145</v>
      </c>
    </row>
    <row r="16" spans="1:6" x14ac:dyDescent="0.2">
      <c r="E16" s="9" t="s">
        <v>30</v>
      </c>
      <c r="F16" s="9" t="s">
        <v>146</v>
      </c>
    </row>
    <row r="17" spans="5:6" x14ac:dyDescent="0.2">
      <c r="E17" s="8" t="s">
        <v>40</v>
      </c>
      <c r="F17" s="8" t="s">
        <v>45</v>
      </c>
    </row>
    <row r="18" spans="5:6" x14ac:dyDescent="0.2">
      <c r="E18" s="8" t="s">
        <v>40</v>
      </c>
      <c r="F18" s="8" t="s">
        <v>46</v>
      </c>
    </row>
    <row r="19" spans="5:6" x14ac:dyDescent="0.2">
      <c r="E19" s="8" t="s">
        <v>40</v>
      </c>
      <c r="F19" s="8" t="s">
        <v>47</v>
      </c>
    </row>
    <row r="20" spans="5:6" x14ac:dyDescent="0.2">
      <c r="E20" s="8" t="s">
        <v>40</v>
      </c>
      <c r="F20" s="8" t="s">
        <v>147</v>
      </c>
    </row>
    <row r="21" spans="5:6" x14ac:dyDescent="0.2">
      <c r="E21" s="8" t="s">
        <v>40</v>
      </c>
      <c r="F21" s="8" t="s">
        <v>148</v>
      </c>
    </row>
    <row r="22" spans="5:6" x14ac:dyDescent="0.2">
      <c r="E22" s="8" t="s">
        <v>40</v>
      </c>
      <c r="F22" s="8" t="s">
        <v>48</v>
      </c>
    </row>
    <row r="23" spans="5:6" x14ac:dyDescent="0.2">
      <c r="E23" s="8" t="s">
        <v>40</v>
      </c>
      <c r="F23" s="8" t="s">
        <v>149</v>
      </c>
    </row>
    <row r="24" spans="5:6" x14ac:dyDescent="0.2">
      <c r="E24" s="8" t="s">
        <v>40</v>
      </c>
      <c r="F24" s="8" t="s">
        <v>49</v>
      </c>
    </row>
    <row r="25" spans="5:6" x14ac:dyDescent="0.2">
      <c r="E25" s="8" t="s">
        <v>40</v>
      </c>
      <c r="F25" s="8" t="s">
        <v>50</v>
      </c>
    </row>
    <row r="26" spans="5:6" x14ac:dyDescent="0.2">
      <c r="E26" s="8" t="s">
        <v>40</v>
      </c>
      <c r="F26" s="8" t="s">
        <v>51</v>
      </c>
    </row>
    <row r="27" spans="5:6" x14ac:dyDescent="0.2">
      <c r="E27" s="8" t="s">
        <v>40</v>
      </c>
      <c r="F27" s="8" t="s">
        <v>150</v>
      </c>
    </row>
    <row r="28" spans="5:6" x14ac:dyDescent="0.2">
      <c r="E28" s="8" t="s">
        <v>40</v>
      </c>
      <c r="F28" s="8" t="s">
        <v>52</v>
      </c>
    </row>
    <row r="29" spans="5:6" x14ac:dyDescent="0.2">
      <c r="E29" s="8" t="s">
        <v>40</v>
      </c>
      <c r="F29" s="8" t="s">
        <v>53</v>
      </c>
    </row>
    <row r="30" spans="5:6" x14ac:dyDescent="0.2">
      <c r="E30" s="8" t="s">
        <v>40</v>
      </c>
      <c r="F30" s="8" t="s">
        <v>54</v>
      </c>
    </row>
    <row r="31" spans="5:6" x14ac:dyDescent="0.2">
      <c r="E31" s="9" t="s">
        <v>34</v>
      </c>
      <c r="F31" s="9" t="s">
        <v>151</v>
      </c>
    </row>
    <row r="32" spans="5:6" x14ac:dyDescent="0.2">
      <c r="E32" s="9" t="s">
        <v>34</v>
      </c>
      <c r="F32" s="9" t="s">
        <v>152</v>
      </c>
    </row>
    <row r="33" spans="5:6" x14ac:dyDescent="0.2">
      <c r="E33" s="9" t="s">
        <v>34</v>
      </c>
      <c r="F33" s="9" t="s">
        <v>153</v>
      </c>
    </row>
    <row r="34" spans="5:6" x14ac:dyDescent="0.2">
      <c r="E34" s="9" t="s">
        <v>34</v>
      </c>
      <c r="F34" s="9" t="s">
        <v>55</v>
      </c>
    </row>
    <row r="35" spans="5:6" x14ac:dyDescent="0.2">
      <c r="E35" s="9" t="s">
        <v>34</v>
      </c>
      <c r="F35" s="9" t="s">
        <v>154</v>
      </c>
    </row>
    <row r="36" spans="5:6" x14ac:dyDescent="0.2">
      <c r="E36" s="9" t="s">
        <v>34</v>
      </c>
      <c r="F36" s="9" t="s">
        <v>56</v>
      </c>
    </row>
    <row r="37" spans="5:6" x14ac:dyDescent="0.2">
      <c r="E37" s="9" t="s">
        <v>34</v>
      </c>
      <c r="F37" s="9" t="s">
        <v>57</v>
      </c>
    </row>
    <row r="38" spans="5:6" x14ac:dyDescent="0.2">
      <c r="E38" s="8" t="s">
        <v>35</v>
      </c>
      <c r="F38" s="8" t="s">
        <v>58</v>
      </c>
    </row>
    <row r="39" spans="5:6" x14ac:dyDescent="0.2">
      <c r="E39" s="8" t="s">
        <v>35</v>
      </c>
      <c r="F39" s="8" t="s">
        <v>155</v>
      </c>
    </row>
    <row r="40" spans="5:6" x14ac:dyDescent="0.2">
      <c r="E40" s="8" t="s">
        <v>35</v>
      </c>
      <c r="F40" s="8" t="s">
        <v>59</v>
      </c>
    </row>
    <row r="41" spans="5:6" x14ac:dyDescent="0.2">
      <c r="E41" s="8" t="s">
        <v>35</v>
      </c>
      <c r="F41" s="8" t="s">
        <v>156</v>
      </c>
    </row>
    <row r="42" spans="5:6" x14ac:dyDescent="0.2">
      <c r="E42" s="8" t="s">
        <v>35</v>
      </c>
      <c r="F42" s="8" t="s">
        <v>157</v>
      </c>
    </row>
    <row r="43" spans="5:6" x14ac:dyDescent="0.2">
      <c r="E43" s="8" t="s">
        <v>35</v>
      </c>
      <c r="F43" s="8" t="s">
        <v>158</v>
      </c>
    </row>
    <row r="44" spans="5:6" x14ac:dyDescent="0.2">
      <c r="E44" s="8" t="s">
        <v>35</v>
      </c>
      <c r="F44" s="8" t="s">
        <v>60</v>
      </c>
    </row>
    <row r="45" spans="5:6" x14ac:dyDescent="0.2">
      <c r="E45" s="8" t="s">
        <v>35</v>
      </c>
      <c r="F45" s="8" t="s">
        <v>159</v>
      </c>
    </row>
    <row r="46" spans="5:6" x14ac:dyDescent="0.2">
      <c r="E46" s="8" t="s">
        <v>35</v>
      </c>
      <c r="F46" s="8" t="s">
        <v>160</v>
      </c>
    </row>
    <row r="47" spans="5:6" x14ac:dyDescent="0.2">
      <c r="E47" s="8" t="s">
        <v>35</v>
      </c>
      <c r="F47" s="8" t="s">
        <v>61</v>
      </c>
    </row>
    <row r="48" spans="5:6" x14ac:dyDescent="0.2">
      <c r="E48" s="8" t="s">
        <v>35</v>
      </c>
      <c r="F48" s="8" t="s">
        <v>161</v>
      </c>
    </row>
    <row r="49" spans="5:6" x14ac:dyDescent="0.2">
      <c r="E49" s="8" t="s">
        <v>35</v>
      </c>
      <c r="F49" s="8" t="s">
        <v>62</v>
      </c>
    </row>
    <row r="50" spans="5:6" x14ac:dyDescent="0.2">
      <c r="E50" s="8" t="s">
        <v>35</v>
      </c>
      <c r="F50" s="8" t="s">
        <v>63</v>
      </c>
    </row>
    <row r="51" spans="5:6" x14ac:dyDescent="0.2">
      <c r="E51" s="8" t="s">
        <v>35</v>
      </c>
      <c r="F51" s="8" t="s">
        <v>64</v>
      </c>
    </row>
    <row r="52" spans="5:6" x14ac:dyDescent="0.2">
      <c r="E52" s="8" t="s">
        <v>35</v>
      </c>
      <c r="F52" s="8" t="s">
        <v>162</v>
      </c>
    </row>
    <row r="53" spans="5:6" x14ac:dyDescent="0.2">
      <c r="E53" s="8" t="s">
        <v>35</v>
      </c>
      <c r="F53" s="8" t="s">
        <v>163</v>
      </c>
    </row>
    <row r="54" spans="5:6" x14ac:dyDescent="0.2">
      <c r="E54" s="8" t="s">
        <v>35</v>
      </c>
      <c r="F54" s="8" t="s">
        <v>164</v>
      </c>
    </row>
    <row r="55" spans="5:6" x14ac:dyDescent="0.2">
      <c r="E55" s="8" t="s">
        <v>35</v>
      </c>
      <c r="F55" s="8" t="s">
        <v>65</v>
      </c>
    </row>
    <row r="56" spans="5:6" x14ac:dyDescent="0.2">
      <c r="E56" s="8" t="s">
        <v>35</v>
      </c>
      <c r="F56" s="8" t="s">
        <v>165</v>
      </c>
    </row>
    <row r="57" spans="5:6" x14ac:dyDescent="0.2">
      <c r="E57" s="9" t="s">
        <v>31</v>
      </c>
      <c r="F57" s="9" t="s">
        <v>166</v>
      </c>
    </row>
    <row r="58" spans="5:6" x14ac:dyDescent="0.2">
      <c r="E58" s="9" t="s">
        <v>31</v>
      </c>
      <c r="F58" s="9" t="s">
        <v>167</v>
      </c>
    </row>
    <row r="59" spans="5:6" x14ac:dyDescent="0.2">
      <c r="E59" s="9" t="s">
        <v>31</v>
      </c>
      <c r="F59" s="9" t="s">
        <v>168</v>
      </c>
    </row>
    <row r="60" spans="5:6" x14ac:dyDescent="0.2">
      <c r="E60" s="9" t="s">
        <v>31</v>
      </c>
      <c r="F60" s="9" t="s">
        <v>66</v>
      </c>
    </row>
    <row r="61" spans="5:6" x14ac:dyDescent="0.2">
      <c r="E61" s="9" t="s">
        <v>31</v>
      </c>
      <c r="F61" s="9" t="s">
        <v>67</v>
      </c>
    </row>
    <row r="62" spans="5:6" x14ac:dyDescent="0.2">
      <c r="E62" s="9" t="s">
        <v>31</v>
      </c>
      <c r="F62" s="9" t="s">
        <v>169</v>
      </c>
    </row>
    <row r="63" spans="5:6" x14ac:dyDescent="0.2">
      <c r="E63" s="9" t="s">
        <v>31</v>
      </c>
      <c r="F63" s="9" t="s">
        <v>170</v>
      </c>
    </row>
    <row r="64" spans="5:6" x14ac:dyDescent="0.2">
      <c r="E64" s="9" t="s">
        <v>31</v>
      </c>
      <c r="F64" s="9" t="s">
        <v>171</v>
      </c>
    </row>
    <row r="65" spans="5:6" x14ac:dyDescent="0.2">
      <c r="E65" s="9" t="s">
        <v>31</v>
      </c>
      <c r="F65" s="9" t="s">
        <v>172</v>
      </c>
    </row>
    <row r="66" spans="5:6" x14ac:dyDescent="0.2">
      <c r="E66" s="9" t="s">
        <v>31</v>
      </c>
      <c r="F66" s="9" t="s">
        <v>173</v>
      </c>
    </row>
    <row r="67" spans="5:6" x14ac:dyDescent="0.2">
      <c r="E67" s="9" t="s">
        <v>31</v>
      </c>
      <c r="F67" s="9" t="s">
        <v>174</v>
      </c>
    </row>
    <row r="68" spans="5:6" x14ac:dyDescent="0.2">
      <c r="E68" s="9" t="s">
        <v>31</v>
      </c>
      <c r="F68" s="9" t="s">
        <v>68</v>
      </c>
    </row>
    <row r="69" spans="5:6" x14ac:dyDescent="0.2">
      <c r="E69" s="9" t="s">
        <v>31</v>
      </c>
      <c r="F69" s="9" t="s">
        <v>175</v>
      </c>
    </row>
    <row r="70" spans="5:6" x14ac:dyDescent="0.2">
      <c r="E70" s="9" t="s">
        <v>31</v>
      </c>
      <c r="F70" s="9" t="s">
        <v>176</v>
      </c>
    </row>
    <row r="71" spans="5:6" x14ac:dyDescent="0.2">
      <c r="E71" s="9" t="s">
        <v>31</v>
      </c>
      <c r="F71" s="9" t="s">
        <v>177</v>
      </c>
    </row>
    <row r="72" spans="5:6" x14ac:dyDescent="0.2">
      <c r="E72" s="9" t="s">
        <v>31</v>
      </c>
      <c r="F72" s="9" t="s">
        <v>178</v>
      </c>
    </row>
    <row r="73" spans="5:6" x14ac:dyDescent="0.2">
      <c r="E73" s="9" t="s">
        <v>31</v>
      </c>
      <c r="F73" s="9" t="s">
        <v>69</v>
      </c>
    </row>
    <row r="74" spans="5:6" x14ac:dyDescent="0.2">
      <c r="E74" s="9" t="s">
        <v>31</v>
      </c>
      <c r="F74" s="9" t="s">
        <v>179</v>
      </c>
    </row>
    <row r="75" spans="5:6" x14ac:dyDescent="0.2">
      <c r="E75" s="9" t="s">
        <v>31</v>
      </c>
      <c r="F75" s="9" t="s">
        <v>180</v>
      </c>
    </row>
    <row r="76" spans="5:6" x14ac:dyDescent="0.2">
      <c r="E76" s="9" t="s">
        <v>31</v>
      </c>
      <c r="F76" s="9" t="s">
        <v>70</v>
      </c>
    </row>
    <row r="77" spans="5:6" x14ac:dyDescent="0.2">
      <c r="E77" s="9" t="s">
        <v>31</v>
      </c>
      <c r="F77" s="9" t="s">
        <v>181</v>
      </c>
    </row>
    <row r="78" spans="5:6" x14ac:dyDescent="0.2">
      <c r="E78" s="8" t="s">
        <v>36</v>
      </c>
      <c r="F78" s="8" t="s">
        <v>182</v>
      </c>
    </row>
    <row r="79" spans="5:6" x14ac:dyDescent="0.2">
      <c r="E79" s="8" t="s">
        <v>36</v>
      </c>
      <c r="F79" s="8" t="s">
        <v>73</v>
      </c>
    </row>
    <row r="80" spans="5:6" x14ac:dyDescent="0.2">
      <c r="E80" s="8" t="s">
        <v>36</v>
      </c>
      <c r="F80" s="8" t="s">
        <v>71</v>
      </c>
    </row>
    <row r="81" spans="5:6" x14ac:dyDescent="0.2">
      <c r="E81" s="8" t="s">
        <v>36</v>
      </c>
      <c r="F81" s="8" t="s">
        <v>72</v>
      </c>
    </row>
    <row r="82" spans="5:6" x14ac:dyDescent="0.2">
      <c r="E82" s="9" t="s">
        <v>37</v>
      </c>
      <c r="F82" s="9" t="s">
        <v>183</v>
      </c>
    </row>
    <row r="83" spans="5:6" x14ac:dyDescent="0.2">
      <c r="E83" s="9" t="s">
        <v>37</v>
      </c>
      <c r="F83" s="9" t="s">
        <v>75</v>
      </c>
    </row>
    <row r="84" spans="5:6" x14ac:dyDescent="0.2">
      <c r="E84" s="9" t="s">
        <v>37</v>
      </c>
      <c r="F84" s="9" t="s">
        <v>184</v>
      </c>
    </row>
    <row r="85" spans="5:6" x14ac:dyDescent="0.2">
      <c r="E85" s="9" t="s">
        <v>37</v>
      </c>
      <c r="F85" s="9" t="s">
        <v>185</v>
      </c>
    </row>
    <row r="86" spans="5:6" x14ac:dyDescent="0.2">
      <c r="E86" s="9" t="s">
        <v>37</v>
      </c>
      <c r="F86" s="9" t="s">
        <v>74</v>
      </c>
    </row>
    <row r="87" spans="5:6" x14ac:dyDescent="0.2">
      <c r="E87" s="9" t="s">
        <v>37</v>
      </c>
      <c r="F87" s="9" t="s">
        <v>186</v>
      </c>
    </row>
    <row r="88" spans="5:6" x14ac:dyDescent="0.2">
      <c r="E88" s="8" t="s">
        <v>38</v>
      </c>
      <c r="F88" s="8" t="s">
        <v>187</v>
      </c>
    </row>
    <row r="89" spans="5:6" x14ac:dyDescent="0.2">
      <c r="E89" s="8" t="s">
        <v>38</v>
      </c>
      <c r="F89" s="8" t="s">
        <v>188</v>
      </c>
    </row>
    <row r="90" spans="5:6" x14ac:dyDescent="0.2">
      <c r="E90" s="8" t="s">
        <v>38</v>
      </c>
      <c r="F90" s="8" t="s">
        <v>189</v>
      </c>
    </row>
    <row r="91" spans="5:6" x14ac:dyDescent="0.2">
      <c r="E91" s="8" t="s">
        <v>38</v>
      </c>
      <c r="F91" s="8" t="s">
        <v>190</v>
      </c>
    </row>
    <row r="92" spans="5:6" x14ac:dyDescent="0.2">
      <c r="E92" s="8" t="s">
        <v>38</v>
      </c>
      <c r="F92" s="8" t="s">
        <v>191</v>
      </c>
    </row>
    <row r="93" spans="5:6" x14ac:dyDescent="0.2">
      <c r="E93" s="8" t="s">
        <v>38</v>
      </c>
      <c r="F93" s="8" t="s">
        <v>192</v>
      </c>
    </row>
    <row r="94" spans="5:6" x14ac:dyDescent="0.2">
      <c r="E94" s="9" t="s">
        <v>39</v>
      </c>
      <c r="F94" s="9" t="s">
        <v>193</v>
      </c>
    </row>
    <row r="95" spans="5:6" x14ac:dyDescent="0.2">
      <c r="E95" s="9" t="s">
        <v>39</v>
      </c>
      <c r="F95" s="9" t="s">
        <v>194</v>
      </c>
    </row>
    <row r="96" spans="5:6" x14ac:dyDescent="0.2">
      <c r="E96" s="9" t="s">
        <v>39</v>
      </c>
      <c r="F96" s="9" t="s">
        <v>195</v>
      </c>
    </row>
    <row r="97" spans="5:6" x14ac:dyDescent="0.2">
      <c r="E97" s="9" t="s">
        <v>39</v>
      </c>
      <c r="F97" s="9" t="s">
        <v>196</v>
      </c>
    </row>
    <row r="98" spans="5:6" x14ac:dyDescent="0.2">
      <c r="E98" s="9" t="s">
        <v>39</v>
      </c>
      <c r="F98" s="9" t="s">
        <v>197</v>
      </c>
    </row>
    <row r="99" spans="5:6" x14ac:dyDescent="0.2">
      <c r="E99" s="9" t="s">
        <v>39</v>
      </c>
      <c r="F99" s="9" t="s">
        <v>76</v>
      </c>
    </row>
    <row r="100" spans="5:6" x14ac:dyDescent="0.2">
      <c r="E100" s="8" t="s">
        <v>32</v>
      </c>
      <c r="F100" s="8" t="s">
        <v>198</v>
      </c>
    </row>
    <row r="101" spans="5:6" x14ac:dyDescent="0.2">
      <c r="E101" s="8" t="s">
        <v>32</v>
      </c>
      <c r="F101" s="8" t="s">
        <v>199</v>
      </c>
    </row>
    <row r="102" spans="5:6" x14ac:dyDescent="0.2">
      <c r="E102" s="8" t="s">
        <v>32</v>
      </c>
      <c r="F102" s="8" t="s">
        <v>200</v>
      </c>
    </row>
    <row r="103" spans="5:6" x14ac:dyDescent="0.2">
      <c r="E103" s="8" t="s">
        <v>32</v>
      </c>
      <c r="F103" s="8" t="s">
        <v>201</v>
      </c>
    </row>
    <row r="104" spans="5:6" x14ac:dyDescent="0.2">
      <c r="E104" s="8" t="s">
        <v>32</v>
      </c>
      <c r="F104" s="8" t="s">
        <v>202</v>
      </c>
    </row>
    <row r="105" spans="5:6" x14ac:dyDescent="0.2">
      <c r="E105" s="8" t="s">
        <v>32</v>
      </c>
      <c r="F105" s="8" t="s">
        <v>203</v>
      </c>
    </row>
    <row r="106" spans="5:6" x14ac:dyDescent="0.2">
      <c r="E106" s="8" t="s">
        <v>32</v>
      </c>
      <c r="F106" s="8" t="s">
        <v>204</v>
      </c>
    </row>
    <row r="107" spans="5:6" x14ac:dyDescent="0.2">
      <c r="E107" s="8" t="s">
        <v>32</v>
      </c>
      <c r="F107" s="8" t="s">
        <v>205</v>
      </c>
    </row>
    <row r="108" spans="5:6" x14ac:dyDescent="0.2">
      <c r="E108" s="8" t="s">
        <v>32</v>
      </c>
      <c r="F108" s="8" t="s">
        <v>82</v>
      </c>
    </row>
    <row r="109" spans="5:6" x14ac:dyDescent="0.2">
      <c r="E109" s="8" t="s">
        <v>32</v>
      </c>
      <c r="F109" s="8" t="s">
        <v>206</v>
      </c>
    </row>
    <row r="110" spans="5:6" x14ac:dyDescent="0.2">
      <c r="E110" s="8" t="s">
        <v>32</v>
      </c>
      <c r="F110" s="8" t="s">
        <v>207</v>
      </c>
    </row>
    <row r="111" spans="5:6" x14ac:dyDescent="0.2">
      <c r="E111" s="8" t="s">
        <v>32</v>
      </c>
      <c r="F111" s="8" t="s">
        <v>208</v>
      </c>
    </row>
    <row r="112" spans="5:6" x14ac:dyDescent="0.2">
      <c r="E112" s="8" t="s">
        <v>32</v>
      </c>
      <c r="F112" s="8" t="s">
        <v>209</v>
      </c>
    </row>
    <row r="113" spans="5:6" x14ac:dyDescent="0.2">
      <c r="E113" s="8" t="s">
        <v>32</v>
      </c>
      <c r="F113" s="8" t="s">
        <v>88</v>
      </c>
    </row>
    <row r="114" spans="5:6" x14ac:dyDescent="0.2">
      <c r="E114" s="8" t="s">
        <v>32</v>
      </c>
      <c r="F114" s="8" t="s">
        <v>89</v>
      </c>
    </row>
    <row r="115" spans="5:6" x14ac:dyDescent="0.2">
      <c r="E115" s="8" t="s">
        <v>32</v>
      </c>
      <c r="F115" s="8" t="s">
        <v>210</v>
      </c>
    </row>
    <row r="116" spans="5:6" x14ac:dyDescent="0.2">
      <c r="E116" s="8" t="s">
        <v>32</v>
      </c>
      <c r="F116" s="8" t="s">
        <v>90</v>
      </c>
    </row>
    <row r="117" spans="5:6" x14ac:dyDescent="0.2">
      <c r="E117" s="8" t="s">
        <v>32</v>
      </c>
      <c r="F117" s="8" t="s">
        <v>91</v>
      </c>
    </row>
    <row r="118" spans="5:6" x14ac:dyDescent="0.2">
      <c r="E118" s="8" t="s">
        <v>32</v>
      </c>
      <c r="F118" s="8" t="s">
        <v>211</v>
      </c>
    </row>
    <row r="119" spans="5:6" x14ac:dyDescent="0.2">
      <c r="E119" s="8" t="s">
        <v>32</v>
      </c>
      <c r="F119" s="8" t="s">
        <v>212</v>
      </c>
    </row>
    <row r="120" spans="5:6" x14ac:dyDescent="0.2">
      <c r="E120" s="8" t="s">
        <v>32</v>
      </c>
      <c r="F120" s="8" t="s">
        <v>213</v>
      </c>
    </row>
    <row r="121" spans="5:6" x14ac:dyDescent="0.2">
      <c r="E121" s="8" t="s">
        <v>32</v>
      </c>
      <c r="F121" s="8" t="s">
        <v>214</v>
      </c>
    </row>
    <row r="122" spans="5:6" x14ac:dyDescent="0.2">
      <c r="E122" s="8" t="s">
        <v>32</v>
      </c>
      <c r="F122" s="8" t="s">
        <v>215</v>
      </c>
    </row>
    <row r="123" spans="5:6" x14ac:dyDescent="0.2">
      <c r="E123" s="8" t="s">
        <v>32</v>
      </c>
      <c r="F123" s="8" t="s">
        <v>216</v>
      </c>
    </row>
    <row r="124" spans="5:6" x14ac:dyDescent="0.2">
      <c r="E124" s="8" t="s">
        <v>32</v>
      </c>
      <c r="F124" s="8" t="s">
        <v>92</v>
      </c>
    </row>
    <row r="125" spans="5:6" x14ac:dyDescent="0.2">
      <c r="E125" s="8" t="s">
        <v>32</v>
      </c>
      <c r="F125" s="8" t="s">
        <v>217</v>
      </c>
    </row>
    <row r="126" spans="5:6" x14ac:dyDescent="0.2">
      <c r="E126" s="8" t="s">
        <v>32</v>
      </c>
      <c r="F126" s="8" t="s">
        <v>218</v>
      </c>
    </row>
    <row r="127" spans="5:6" x14ac:dyDescent="0.2">
      <c r="E127" s="8" t="s">
        <v>32</v>
      </c>
      <c r="F127" s="8" t="s">
        <v>219</v>
      </c>
    </row>
    <row r="128" spans="5:6" x14ac:dyDescent="0.2">
      <c r="E128" s="8" t="s">
        <v>32</v>
      </c>
      <c r="F128" s="8" t="s">
        <v>220</v>
      </c>
    </row>
    <row r="129" spans="5:6" x14ac:dyDescent="0.2">
      <c r="E129" s="8" t="s">
        <v>32</v>
      </c>
      <c r="F129" s="8" t="s">
        <v>221</v>
      </c>
    </row>
    <row r="130" spans="5:6" x14ac:dyDescent="0.2">
      <c r="E130" s="8" t="s">
        <v>32</v>
      </c>
      <c r="F130" s="8" t="s">
        <v>222</v>
      </c>
    </row>
    <row r="131" spans="5:6" x14ac:dyDescent="0.2">
      <c r="E131" s="8" t="s">
        <v>32</v>
      </c>
      <c r="F131" s="8" t="s">
        <v>223</v>
      </c>
    </row>
    <row r="132" spans="5:6" x14ac:dyDescent="0.2">
      <c r="E132" s="8" t="s">
        <v>32</v>
      </c>
      <c r="F132" s="8" t="s">
        <v>83</v>
      </c>
    </row>
    <row r="133" spans="5:6" x14ac:dyDescent="0.2">
      <c r="E133" s="8" t="s">
        <v>32</v>
      </c>
      <c r="F133" s="8" t="s">
        <v>84</v>
      </c>
    </row>
    <row r="134" spans="5:6" x14ac:dyDescent="0.2">
      <c r="E134" s="8" t="s">
        <v>32</v>
      </c>
      <c r="F134" s="8" t="s">
        <v>224</v>
      </c>
    </row>
    <row r="135" spans="5:6" x14ac:dyDescent="0.2">
      <c r="E135" s="8" t="s">
        <v>32</v>
      </c>
      <c r="F135" s="8" t="s">
        <v>225</v>
      </c>
    </row>
    <row r="136" spans="5:6" x14ac:dyDescent="0.2">
      <c r="E136" s="8" t="s">
        <v>32</v>
      </c>
      <c r="F136" s="8" t="s">
        <v>226</v>
      </c>
    </row>
    <row r="137" spans="5:6" x14ac:dyDescent="0.2">
      <c r="E137" s="8" t="s">
        <v>32</v>
      </c>
      <c r="F137" s="8" t="s">
        <v>227</v>
      </c>
    </row>
    <row r="138" spans="5:6" x14ac:dyDescent="0.2">
      <c r="E138" s="8" t="s">
        <v>32</v>
      </c>
      <c r="F138" s="8" t="s">
        <v>85</v>
      </c>
    </row>
    <row r="139" spans="5:6" x14ac:dyDescent="0.2">
      <c r="E139" s="8" t="s">
        <v>32</v>
      </c>
      <c r="F139" s="8" t="s">
        <v>228</v>
      </c>
    </row>
    <row r="140" spans="5:6" x14ac:dyDescent="0.2">
      <c r="E140" s="8" t="s">
        <v>32</v>
      </c>
      <c r="F140" s="8" t="s">
        <v>229</v>
      </c>
    </row>
    <row r="141" spans="5:6" x14ac:dyDescent="0.2">
      <c r="E141" s="8" t="s">
        <v>32</v>
      </c>
      <c r="F141" s="8" t="s">
        <v>86</v>
      </c>
    </row>
    <row r="142" spans="5:6" x14ac:dyDescent="0.2">
      <c r="E142" s="8" t="s">
        <v>32</v>
      </c>
      <c r="F142" s="8" t="s">
        <v>230</v>
      </c>
    </row>
    <row r="143" spans="5:6" x14ac:dyDescent="0.2">
      <c r="E143" s="8" t="s">
        <v>32</v>
      </c>
      <c r="F143" s="8" t="s">
        <v>231</v>
      </c>
    </row>
    <row r="144" spans="5:6" x14ac:dyDescent="0.2">
      <c r="E144" s="8" t="s">
        <v>32</v>
      </c>
      <c r="F144" s="8" t="s">
        <v>232</v>
      </c>
    </row>
    <row r="145" spans="5:6" x14ac:dyDescent="0.2">
      <c r="E145" s="8" t="s">
        <v>32</v>
      </c>
      <c r="F145" s="8" t="s">
        <v>233</v>
      </c>
    </row>
    <row r="146" spans="5:6" x14ac:dyDescent="0.2">
      <c r="E146" s="8" t="s">
        <v>32</v>
      </c>
      <c r="F146" s="8" t="s">
        <v>234</v>
      </c>
    </row>
    <row r="147" spans="5:6" x14ac:dyDescent="0.2">
      <c r="E147" s="8" t="s">
        <v>32</v>
      </c>
      <c r="F147" s="8" t="s">
        <v>235</v>
      </c>
    </row>
    <row r="148" spans="5:6" x14ac:dyDescent="0.2">
      <c r="E148" s="8" t="s">
        <v>32</v>
      </c>
      <c r="F148" s="8" t="s">
        <v>236</v>
      </c>
    </row>
    <row r="149" spans="5:6" x14ac:dyDescent="0.2">
      <c r="E149" s="8" t="s">
        <v>32</v>
      </c>
      <c r="F149" s="8" t="s">
        <v>237</v>
      </c>
    </row>
    <row r="150" spans="5:6" x14ac:dyDescent="0.2">
      <c r="E150" s="8" t="s">
        <v>32</v>
      </c>
      <c r="F150" s="8" t="s">
        <v>238</v>
      </c>
    </row>
    <row r="151" spans="5:6" x14ac:dyDescent="0.2">
      <c r="E151" s="8" t="s">
        <v>32</v>
      </c>
      <c r="F151" s="8" t="s">
        <v>239</v>
      </c>
    </row>
    <row r="152" spans="5:6" x14ac:dyDescent="0.2">
      <c r="E152" s="8" t="s">
        <v>32</v>
      </c>
      <c r="F152" s="8" t="s">
        <v>240</v>
      </c>
    </row>
    <row r="153" spans="5:6" x14ac:dyDescent="0.2">
      <c r="E153" s="8" t="s">
        <v>32</v>
      </c>
      <c r="F153" s="8" t="s">
        <v>241</v>
      </c>
    </row>
    <row r="154" spans="5:6" x14ac:dyDescent="0.2">
      <c r="E154" s="8" t="s">
        <v>32</v>
      </c>
      <c r="F154" s="8" t="s">
        <v>87</v>
      </c>
    </row>
    <row r="155" spans="5:6" x14ac:dyDescent="0.2">
      <c r="E155" s="8" t="s">
        <v>32</v>
      </c>
      <c r="F155" s="8" t="s">
        <v>242</v>
      </c>
    </row>
    <row r="156" spans="5:6" x14ac:dyDescent="0.2">
      <c r="E156" s="8" t="s">
        <v>32</v>
      </c>
      <c r="F156" s="8" t="s">
        <v>243</v>
      </c>
    </row>
    <row r="157" spans="5:6" x14ac:dyDescent="0.2">
      <c r="E157" s="8" t="s">
        <v>32</v>
      </c>
      <c r="F157" s="8" t="s">
        <v>244</v>
      </c>
    </row>
    <row r="158" spans="5:6" x14ac:dyDescent="0.2">
      <c r="E158" s="8" t="s">
        <v>32</v>
      </c>
      <c r="F158" s="8" t="s">
        <v>245</v>
      </c>
    </row>
    <row r="159" spans="5:6" x14ac:dyDescent="0.2">
      <c r="E159" s="8" t="s">
        <v>32</v>
      </c>
      <c r="F159" s="8" t="s">
        <v>246</v>
      </c>
    </row>
    <row r="160" spans="5:6" x14ac:dyDescent="0.2">
      <c r="E160" s="8" t="s">
        <v>32</v>
      </c>
      <c r="F160" s="8" t="s">
        <v>93</v>
      </c>
    </row>
    <row r="161" spans="5:6" x14ac:dyDescent="0.2">
      <c r="E161" s="8" t="s">
        <v>32</v>
      </c>
      <c r="F161" s="8" t="s">
        <v>247</v>
      </c>
    </row>
    <row r="162" spans="5:6" x14ac:dyDescent="0.2">
      <c r="E162" s="8" t="s">
        <v>32</v>
      </c>
      <c r="F162" s="8" t="s">
        <v>248</v>
      </c>
    </row>
    <row r="163" spans="5:6" x14ac:dyDescent="0.2">
      <c r="E163" s="8" t="s">
        <v>32</v>
      </c>
      <c r="F163" s="8" t="s">
        <v>94</v>
      </c>
    </row>
    <row r="164" spans="5:6" x14ac:dyDescent="0.2">
      <c r="E164" s="8" t="s">
        <v>32</v>
      </c>
      <c r="F164" s="8" t="s">
        <v>249</v>
      </c>
    </row>
    <row r="165" spans="5:6" x14ac:dyDescent="0.2">
      <c r="E165" s="8" t="s">
        <v>32</v>
      </c>
      <c r="F165" s="8" t="s">
        <v>250</v>
      </c>
    </row>
    <row r="166" spans="5:6" x14ac:dyDescent="0.2">
      <c r="E166" s="8" t="s">
        <v>32</v>
      </c>
      <c r="F166" s="8" t="s">
        <v>251</v>
      </c>
    </row>
    <row r="167" spans="5:6" x14ac:dyDescent="0.2">
      <c r="E167" s="8" t="s">
        <v>32</v>
      </c>
      <c r="F167" s="8" t="s">
        <v>252</v>
      </c>
    </row>
    <row r="168" spans="5:6" x14ac:dyDescent="0.2">
      <c r="E168" s="8" t="s">
        <v>32</v>
      </c>
      <c r="F168" s="8" t="s">
        <v>253</v>
      </c>
    </row>
    <row r="169" spans="5:6" x14ac:dyDescent="0.2">
      <c r="E169" s="8" t="s">
        <v>32</v>
      </c>
      <c r="F169" s="8" t="s">
        <v>95</v>
      </c>
    </row>
    <row r="170" spans="5:6" x14ac:dyDescent="0.2">
      <c r="E170" s="8" t="s">
        <v>32</v>
      </c>
      <c r="F170" s="8" t="s">
        <v>254</v>
      </c>
    </row>
    <row r="171" spans="5:6" x14ac:dyDescent="0.2">
      <c r="E171" s="8" t="s">
        <v>32</v>
      </c>
      <c r="F171" s="8" t="s">
        <v>255</v>
      </c>
    </row>
    <row r="172" spans="5:6" x14ac:dyDescent="0.2">
      <c r="E172" s="8" t="s">
        <v>32</v>
      </c>
      <c r="F172" s="8" t="s">
        <v>256</v>
      </c>
    </row>
    <row r="173" spans="5:6" x14ac:dyDescent="0.2">
      <c r="E173" s="8" t="s">
        <v>32</v>
      </c>
      <c r="F173" s="8" t="s">
        <v>96</v>
      </c>
    </row>
    <row r="174" spans="5:6" x14ac:dyDescent="0.2">
      <c r="E174" s="8" t="s">
        <v>32</v>
      </c>
      <c r="F174" s="8" t="s">
        <v>257</v>
      </c>
    </row>
    <row r="175" spans="5:6" x14ac:dyDescent="0.2">
      <c r="E175" s="8" t="s">
        <v>32</v>
      </c>
      <c r="F175" s="8" t="s">
        <v>258</v>
      </c>
    </row>
    <row r="176" spans="5:6" x14ac:dyDescent="0.2">
      <c r="E176" s="8" t="s">
        <v>32</v>
      </c>
      <c r="F176" s="8" t="s">
        <v>259</v>
      </c>
    </row>
    <row r="177" spans="5:6" x14ac:dyDescent="0.2">
      <c r="E177" s="8" t="s">
        <v>32</v>
      </c>
      <c r="F177" s="8" t="s">
        <v>260</v>
      </c>
    </row>
    <row r="178" spans="5:6" x14ac:dyDescent="0.2">
      <c r="E178" s="8" t="s">
        <v>32</v>
      </c>
      <c r="F178" s="8" t="s">
        <v>97</v>
      </c>
    </row>
    <row r="179" spans="5:6" x14ac:dyDescent="0.2">
      <c r="E179" s="8" t="s">
        <v>32</v>
      </c>
      <c r="F179" s="8" t="s">
        <v>261</v>
      </c>
    </row>
    <row r="180" spans="5:6" x14ac:dyDescent="0.2">
      <c r="E180" s="8" t="s">
        <v>32</v>
      </c>
      <c r="F180" s="8" t="s">
        <v>262</v>
      </c>
    </row>
    <row r="181" spans="5:6" x14ac:dyDescent="0.2">
      <c r="E181" s="8" t="s">
        <v>32</v>
      </c>
      <c r="F181" s="8" t="s">
        <v>98</v>
      </c>
    </row>
    <row r="182" spans="5:6" x14ac:dyDescent="0.2">
      <c r="E182" s="8" t="s">
        <v>32</v>
      </c>
      <c r="F182" s="8" t="s">
        <v>263</v>
      </c>
    </row>
    <row r="183" spans="5:6" x14ac:dyDescent="0.2">
      <c r="E183" s="8" t="s">
        <v>32</v>
      </c>
      <c r="F183" s="8" t="s">
        <v>99</v>
      </c>
    </row>
    <row r="184" spans="5:6" x14ac:dyDescent="0.2">
      <c r="E184" s="8" t="s">
        <v>32</v>
      </c>
      <c r="F184" s="8" t="s">
        <v>264</v>
      </c>
    </row>
    <row r="185" spans="5:6" x14ac:dyDescent="0.2">
      <c r="E185" s="8" t="s">
        <v>32</v>
      </c>
      <c r="F185" s="8" t="s">
        <v>265</v>
      </c>
    </row>
    <row r="186" spans="5:6" x14ac:dyDescent="0.2">
      <c r="E186" s="8" t="s">
        <v>32</v>
      </c>
      <c r="F186" s="8" t="s">
        <v>266</v>
      </c>
    </row>
    <row r="187" spans="5:6" x14ac:dyDescent="0.2">
      <c r="E187" s="8" t="s">
        <v>32</v>
      </c>
      <c r="F187" s="8" t="s">
        <v>100</v>
      </c>
    </row>
    <row r="188" spans="5:6" x14ac:dyDescent="0.2">
      <c r="E188" s="8" t="s">
        <v>32</v>
      </c>
      <c r="F188" s="8" t="s">
        <v>267</v>
      </c>
    </row>
    <row r="189" spans="5:6" x14ac:dyDescent="0.2">
      <c r="E189" s="8" t="s">
        <v>32</v>
      </c>
      <c r="F189" s="8" t="s">
        <v>101</v>
      </c>
    </row>
    <row r="190" spans="5:6" x14ac:dyDescent="0.2">
      <c r="E190" s="8" t="s">
        <v>32</v>
      </c>
      <c r="F190" s="8" t="s">
        <v>268</v>
      </c>
    </row>
    <row r="191" spans="5:6" x14ac:dyDescent="0.2">
      <c r="E191" s="8" t="s">
        <v>32</v>
      </c>
      <c r="F191" s="8" t="s">
        <v>102</v>
      </c>
    </row>
    <row r="192" spans="5:6" x14ac:dyDescent="0.2">
      <c r="E192" s="8" t="s">
        <v>32</v>
      </c>
      <c r="F192" s="8" t="s">
        <v>269</v>
      </c>
    </row>
    <row r="193" spans="5:6" x14ac:dyDescent="0.2">
      <c r="E193" s="9" t="s">
        <v>33</v>
      </c>
      <c r="F193" s="9" t="s">
        <v>270</v>
      </c>
    </row>
    <row r="194" spans="5:6" x14ac:dyDescent="0.2">
      <c r="E194" s="9" t="s">
        <v>33</v>
      </c>
      <c r="F194" s="9" t="s">
        <v>271</v>
      </c>
    </row>
    <row r="195" spans="5:6" x14ac:dyDescent="0.2">
      <c r="E195" s="9" t="s">
        <v>33</v>
      </c>
      <c r="F195" s="9" t="s">
        <v>272</v>
      </c>
    </row>
    <row r="196" spans="5:6" x14ac:dyDescent="0.2">
      <c r="E196" s="9" t="s">
        <v>33</v>
      </c>
      <c r="F196" s="9" t="s">
        <v>273</v>
      </c>
    </row>
    <row r="197" spans="5:6" x14ac:dyDescent="0.2">
      <c r="E197" s="9" t="s">
        <v>33</v>
      </c>
      <c r="F197" s="9" t="s">
        <v>274</v>
      </c>
    </row>
    <row r="198" spans="5:6" x14ac:dyDescent="0.2">
      <c r="E198" s="9" t="s">
        <v>33</v>
      </c>
      <c r="F198" s="9" t="s">
        <v>103</v>
      </c>
    </row>
    <row r="199" spans="5:6" x14ac:dyDescent="0.2">
      <c r="E199" s="9" t="s">
        <v>33</v>
      </c>
      <c r="F199" s="9" t="s">
        <v>104</v>
      </c>
    </row>
    <row r="200" spans="5:6" x14ac:dyDescent="0.2">
      <c r="E200" s="9" t="s">
        <v>33</v>
      </c>
      <c r="F200" s="9" t="s">
        <v>105</v>
      </c>
    </row>
    <row r="201" spans="5:6" x14ac:dyDescent="0.2">
      <c r="E201" s="9" t="s">
        <v>33</v>
      </c>
      <c r="F201" s="9" t="s">
        <v>275</v>
      </c>
    </row>
    <row r="202" spans="5:6" x14ac:dyDescent="0.2">
      <c r="E202" s="9" t="s">
        <v>33</v>
      </c>
      <c r="F202" s="9" t="s">
        <v>276</v>
      </c>
    </row>
    <row r="203" spans="5:6" x14ac:dyDescent="0.2">
      <c r="E203" s="9" t="s">
        <v>33</v>
      </c>
      <c r="F203" s="9" t="s">
        <v>277</v>
      </c>
    </row>
    <row r="204" spans="5:6" x14ac:dyDescent="0.2">
      <c r="E204" s="9" t="s">
        <v>33</v>
      </c>
      <c r="F204" s="9" t="s">
        <v>278</v>
      </c>
    </row>
    <row r="205" spans="5:6" x14ac:dyDescent="0.2">
      <c r="E205" s="9" t="s">
        <v>33</v>
      </c>
      <c r="F205" s="9" t="s">
        <v>106</v>
      </c>
    </row>
    <row r="206" spans="5:6" x14ac:dyDescent="0.2">
      <c r="E206" s="9" t="s">
        <v>33</v>
      </c>
      <c r="F206" s="9" t="s">
        <v>279</v>
      </c>
    </row>
    <row r="207" spans="5:6" x14ac:dyDescent="0.2">
      <c r="E207" s="9" t="s">
        <v>33</v>
      </c>
      <c r="F207" s="9" t="s">
        <v>280</v>
      </c>
    </row>
    <row r="208" spans="5:6" x14ac:dyDescent="0.2">
      <c r="E208" s="9" t="s">
        <v>33</v>
      </c>
      <c r="F208" s="9" t="s">
        <v>281</v>
      </c>
    </row>
    <row r="209" spans="5:6" x14ac:dyDescent="0.2">
      <c r="E209" s="9" t="s">
        <v>33</v>
      </c>
      <c r="F209" s="9" t="s">
        <v>282</v>
      </c>
    </row>
    <row r="210" spans="5:6" x14ac:dyDescent="0.2">
      <c r="E210" s="9" t="s">
        <v>33</v>
      </c>
      <c r="F210" s="9" t="s">
        <v>107</v>
      </c>
    </row>
    <row r="211" spans="5:6" x14ac:dyDescent="0.2">
      <c r="E211" s="9" t="s">
        <v>33</v>
      </c>
      <c r="F211" s="9" t="s">
        <v>283</v>
      </c>
    </row>
    <row r="212" spans="5:6" x14ac:dyDescent="0.2">
      <c r="E212" s="9" t="s">
        <v>33</v>
      </c>
      <c r="F212" s="9" t="s">
        <v>284</v>
      </c>
    </row>
    <row r="213" spans="5:6" x14ac:dyDescent="0.2">
      <c r="E213" s="9" t="s">
        <v>33</v>
      </c>
      <c r="F213" s="9" t="s">
        <v>285</v>
      </c>
    </row>
    <row r="214" spans="5:6" x14ac:dyDescent="0.2">
      <c r="E214" s="9" t="s">
        <v>33</v>
      </c>
      <c r="F214" s="9" t="s">
        <v>286</v>
      </c>
    </row>
    <row r="215" spans="5:6" x14ac:dyDescent="0.2">
      <c r="E215" s="9" t="s">
        <v>33</v>
      </c>
      <c r="F215" s="9" t="s">
        <v>108</v>
      </c>
    </row>
    <row r="216" spans="5:6" x14ac:dyDescent="0.2">
      <c r="E216" s="9" t="s">
        <v>33</v>
      </c>
      <c r="F216" s="9" t="s">
        <v>287</v>
      </c>
    </row>
    <row r="217" spans="5:6" x14ac:dyDescent="0.2">
      <c r="E217" s="9" t="s">
        <v>33</v>
      </c>
      <c r="F217" s="9" t="s">
        <v>109</v>
      </c>
    </row>
    <row r="218" spans="5:6" x14ac:dyDescent="0.2">
      <c r="E218" s="9" t="s">
        <v>33</v>
      </c>
      <c r="F218" s="9" t="s">
        <v>288</v>
      </c>
    </row>
    <row r="219" spans="5:6" x14ac:dyDescent="0.2">
      <c r="E219" s="9" t="s">
        <v>33</v>
      </c>
      <c r="F219" s="9" t="s">
        <v>110</v>
      </c>
    </row>
    <row r="220" spans="5:6" x14ac:dyDescent="0.2">
      <c r="E220" s="9" t="s">
        <v>33</v>
      </c>
      <c r="F220" s="9" t="s">
        <v>111</v>
      </c>
    </row>
    <row r="221" spans="5:6" x14ac:dyDescent="0.2">
      <c r="E221" s="9" t="s">
        <v>33</v>
      </c>
      <c r="F221" s="9" t="s">
        <v>289</v>
      </c>
    </row>
    <row r="222" spans="5:6" x14ac:dyDescent="0.2">
      <c r="E222" s="9" t="s">
        <v>33</v>
      </c>
      <c r="F222" s="9" t="s">
        <v>290</v>
      </c>
    </row>
    <row r="223" spans="5:6" x14ac:dyDescent="0.2">
      <c r="E223" s="9" t="s">
        <v>33</v>
      </c>
      <c r="F223" s="9" t="s">
        <v>112</v>
      </c>
    </row>
    <row r="224" spans="5:6" x14ac:dyDescent="0.2">
      <c r="E224" s="9" t="s">
        <v>33</v>
      </c>
      <c r="F224" s="9" t="s">
        <v>113</v>
      </c>
    </row>
    <row r="225" spans="5:6" x14ac:dyDescent="0.2">
      <c r="E225" s="9" t="s">
        <v>33</v>
      </c>
      <c r="F225" s="9" t="s">
        <v>291</v>
      </c>
    </row>
    <row r="226" spans="5:6" x14ac:dyDescent="0.2">
      <c r="E226" s="9" t="s">
        <v>33</v>
      </c>
      <c r="F226" s="9" t="s">
        <v>292</v>
      </c>
    </row>
    <row r="227" spans="5:6" x14ac:dyDescent="0.2">
      <c r="E227" s="9" t="s">
        <v>33</v>
      </c>
      <c r="F227" s="9" t="s">
        <v>293</v>
      </c>
    </row>
    <row r="228" spans="5:6" x14ac:dyDescent="0.2">
      <c r="E228" s="9" t="s">
        <v>33</v>
      </c>
      <c r="F228" s="9" t="s">
        <v>294</v>
      </c>
    </row>
    <row r="229" spans="5:6" x14ac:dyDescent="0.2">
      <c r="E229" s="9" t="s">
        <v>33</v>
      </c>
      <c r="F229" s="9" t="s">
        <v>114</v>
      </c>
    </row>
    <row r="230" spans="5:6" x14ac:dyDescent="0.2">
      <c r="E230" s="9" t="s">
        <v>33</v>
      </c>
      <c r="F230" s="9" t="s">
        <v>295</v>
      </c>
    </row>
    <row r="231" spans="5:6" x14ac:dyDescent="0.2">
      <c r="E231" s="9" t="s">
        <v>33</v>
      </c>
      <c r="F231" s="9" t="s">
        <v>296</v>
      </c>
    </row>
    <row r="232" spans="5:6" x14ac:dyDescent="0.2">
      <c r="E232" s="9" t="s">
        <v>33</v>
      </c>
      <c r="F232" s="9" t="s">
        <v>115</v>
      </c>
    </row>
    <row r="233" spans="5:6" x14ac:dyDescent="0.2">
      <c r="E233" s="9" t="s">
        <v>33</v>
      </c>
      <c r="F233" s="9" t="s">
        <v>116</v>
      </c>
    </row>
    <row r="234" spans="5:6" x14ac:dyDescent="0.2">
      <c r="E234" s="9" t="s">
        <v>33</v>
      </c>
      <c r="F234" s="9" t="s">
        <v>297</v>
      </c>
    </row>
    <row r="235" spans="5:6" x14ac:dyDescent="0.2">
      <c r="E235" s="9" t="s">
        <v>33</v>
      </c>
      <c r="F235" s="9" t="s">
        <v>298</v>
      </c>
    </row>
    <row r="236" spans="5:6" x14ac:dyDescent="0.2">
      <c r="E236" s="9" t="s">
        <v>33</v>
      </c>
      <c r="F236" s="9" t="s">
        <v>299</v>
      </c>
    </row>
    <row r="237" spans="5:6" x14ac:dyDescent="0.2">
      <c r="E237" s="9" t="s">
        <v>33</v>
      </c>
      <c r="F237" s="9" t="s">
        <v>117</v>
      </c>
    </row>
    <row r="238" spans="5:6" x14ac:dyDescent="0.2">
      <c r="E238" s="9" t="s">
        <v>33</v>
      </c>
      <c r="F238" s="9" t="s">
        <v>300</v>
      </c>
    </row>
    <row r="239" spans="5:6" x14ac:dyDescent="0.2">
      <c r="E239" s="9" t="s">
        <v>33</v>
      </c>
      <c r="F239" s="9" t="s">
        <v>118</v>
      </c>
    </row>
    <row r="240" spans="5:6" x14ac:dyDescent="0.2">
      <c r="E240" s="9" t="s">
        <v>33</v>
      </c>
      <c r="F240" s="9" t="s">
        <v>301</v>
      </c>
    </row>
    <row r="241" spans="5:6" x14ac:dyDescent="0.2">
      <c r="E241" s="9" t="s">
        <v>33</v>
      </c>
      <c r="F241" s="9" t="s">
        <v>302</v>
      </c>
    </row>
    <row r="242" spans="5:6" x14ac:dyDescent="0.2">
      <c r="E242" s="9" t="s">
        <v>33</v>
      </c>
      <c r="F242" s="9" t="s">
        <v>303</v>
      </c>
    </row>
    <row r="243" spans="5:6" x14ac:dyDescent="0.2">
      <c r="E243" s="9" t="s">
        <v>33</v>
      </c>
      <c r="F243" s="9" t="s">
        <v>304</v>
      </c>
    </row>
    <row r="244" spans="5:6" x14ac:dyDescent="0.2">
      <c r="E244" s="9" t="s">
        <v>33</v>
      </c>
      <c r="F244" s="9" t="s">
        <v>119</v>
      </c>
    </row>
    <row r="245" spans="5:6" x14ac:dyDescent="0.2">
      <c r="E245" s="9" t="s">
        <v>33</v>
      </c>
      <c r="F245" s="9" t="s">
        <v>120</v>
      </c>
    </row>
    <row r="246" spans="5:6" x14ac:dyDescent="0.2">
      <c r="E246" s="9" t="s">
        <v>33</v>
      </c>
      <c r="F246" s="9" t="s">
        <v>305</v>
      </c>
    </row>
    <row r="247" spans="5:6" x14ac:dyDescent="0.2">
      <c r="E247" s="9" t="s">
        <v>33</v>
      </c>
      <c r="F247" s="9" t="s">
        <v>306</v>
      </c>
    </row>
    <row r="248" spans="5:6" x14ac:dyDescent="0.2">
      <c r="E248" s="9" t="s">
        <v>33</v>
      </c>
      <c r="F248" s="9" t="s">
        <v>307</v>
      </c>
    </row>
    <row r="249" spans="5:6" x14ac:dyDescent="0.2">
      <c r="E249" s="9" t="s">
        <v>33</v>
      </c>
      <c r="F249" s="9" t="s">
        <v>308</v>
      </c>
    </row>
    <row r="250" spans="5:6" x14ac:dyDescent="0.2">
      <c r="E250" s="9" t="s">
        <v>33</v>
      </c>
      <c r="F250" s="9" t="s">
        <v>309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13</vt:i4>
      </vt:variant>
    </vt:vector>
  </HeadingPairs>
  <TitlesOfParts>
    <vt:vector size="16" baseType="lpstr">
      <vt:lpstr>Requerimientos</vt:lpstr>
      <vt:lpstr>Instrucciones para diligenciar</vt:lpstr>
      <vt:lpstr>Listas</vt:lpstr>
      <vt:lpstr>'Instrucciones para diligenciar'!Área_de_impresión</vt:lpstr>
      <vt:lpstr>Requerimientos!Área_de_impresión</vt:lpstr>
      <vt:lpstr>Bienestarina</vt:lpstr>
      <vt:lpstr>Componente_Administrativo</vt:lpstr>
      <vt:lpstr>Componente_Financiero</vt:lpstr>
      <vt:lpstr>Componente_Legal</vt:lpstr>
      <vt:lpstr>Componente_Técnico</vt:lpstr>
      <vt:lpstr>Dotación_adquirida_o_recibida_por_el_contratista</vt:lpstr>
      <vt:lpstr>Eje_Ambiental</vt:lpstr>
      <vt:lpstr>Eje_de_Calidad</vt:lpstr>
      <vt:lpstr>Eje_de_Seguridad_y_Salud_en_el_Trabajo</vt:lpstr>
      <vt:lpstr>Eje_Seguridad_de_la_Información</vt:lpstr>
      <vt:lpstr>Generales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Vanessa Sierra Bazante</dc:creator>
  <cp:lastModifiedBy>Cesar Augusto Rodriguez Chaparro</cp:lastModifiedBy>
  <cp:lastPrinted>2020-02-20T13:39:52Z</cp:lastPrinted>
  <dcterms:created xsi:type="dcterms:W3CDTF">2015-07-13T16:41:50Z</dcterms:created>
  <dcterms:modified xsi:type="dcterms:W3CDTF">2020-03-04T14:33:41Z</dcterms:modified>
</cp:coreProperties>
</file>