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8620A85C-03B9-4A95-A3EE-B38E5459E9B9}" xr6:coauthVersionLast="47" xr6:coauthVersionMax="47" xr10:uidLastSave="{BE32A799-887C-4E84-899E-035D202B3A45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4" r:id="rId7"/>
    <sheet name="Entrev.7" sheetId="35" r:id="rId8"/>
    <sheet name="Entrev.8" sheetId="36" r:id="rId9"/>
    <sheet name="Entrev.9" sheetId="37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ACTA!$A$1:$K$39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27" i="1"/>
  <c r="J24" i="1"/>
  <c r="J21" i="1"/>
  <c r="I27" i="1"/>
  <c r="I24" i="1"/>
  <c r="I21" i="1"/>
  <c r="H27" i="1"/>
  <c r="H24" i="1"/>
  <c r="H21" i="1"/>
  <c r="G27" i="1"/>
  <c r="G24" i="1"/>
  <c r="G21" i="1"/>
  <c r="F27" i="1"/>
  <c r="F24" i="1"/>
  <c r="F21" i="1"/>
  <c r="E27" i="1"/>
  <c r="E24" i="1"/>
  <c r="E21" i="1"/>
  <c r="D27" i="1"/>
  <c r="D24" i="1"/>
  <c r="D21" i="1"/>
  <c r="C27" i="1"/>
  <c r="C24" i="1"/>
  <c r="C21" i="1"/>
  <c r="B27" i="1"/>
  <c r="B24" i="1"/>
  <c r="B21" i="1"/>
  <c r="H24" i="38"/>
  <c r="H16" i="38"/>
  <c r="H10" i="38"/>
  <c r="H24" i="37"/>
  <c r="H16" i="37"/>
  <c r="H10" i="37"/>
  <c r="H24" i="36"/>
  <c r="H16" i="36"/>
  <c r="H10" i="36"/>
  <c r="H24" i="35"/>
  <c r="H16" i="35"/>
  <c r="H10" i="35"/>
  <c r="H24" i="34"/>
  <c r="H16" i="34"/>
  <c r="H10" i="34"/>
  <c r="H24" i="33"/>
  <c r="H16" i="33"/>
  <c r="H10" i="33"/>
  <c r="H24" i="32"/>
  <c r="H16" i="32"/>
  <c r="H10" i="32"/>
  <c r="H24" i="31"/>
  <c r="H16" i="31"/>
  <c r="H10" i="31"/>
  <c r="H24" i="30"/>
  <c r="H16" i="30"/>
  <c r="H10" i="30"/>
  <c r="H10" i="11"/>
  <c r="HW10" i="5" s="1"/>
  <c r="H24" i="11"/>
  <c r="IA10" i="5" s="1"/>
  <c r="H16" i="11"/>
  <c r="FR10" i="5" s="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GI10" i="5" l="1"/>
  <c r="CM10" i="5"/>
  <c r="DG10" i="5"/>
  <c r="CQ10" i="5"/>
  <c r="FO10" i="5"/>
  <c r="FS10" i="5"/>
  <c r="DJ10" i="5"/>
  <c r="GL10" i="5"/>
  <c r="ED10" i="5"/>
  <c r="HF10" i="5"/>
  <c r="GM10" i="5"/>
  <c r="EA10" i="5"/>
  <c r="HC10" i="5"/>
  <c r="BV10" i="5"/>
  <c r="EX10" i="5"/>
  <c r="HZ10" i="5"/>
  <c r="EE10" i="5"/>
  <c r="HG10" i="5"/>
  <c r="DK10" i="5"/>
  <c r="BS10" i="5"/>
  <c r="EU10" i="5"/>
  <c r="CP10" i="5"/>
  <c r="BW10" i="5"/>
  <c r="EY10" i="5"/>
  <c r="A27" i="1"/>
  <c r="A24" i="1"/>
  <c r="A21" i="1"/>
  <c r="K25" i="1" l="1"/>
  <c r="AI10" i="5" s="1"/>
  <c r="BC10" i="5"/>
  <c r="K22" i="1"/>
  <c r="AH10" i="5" s="1"/>
  <c r="BB10" i="5"/>
  <c r="K19" i="1"/>
  <c r="AY10" i="5"/>
  <c r="AE10" i="5" l="1"/>
  <c r="I1" i="1"/>
  <c r="JL10" i="5" s="1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<sst xmlns="http://schemas.openxmlformats.org/spreadsheetml/2006/main" count="882" uniqueCount="171">
  <si>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</si>
  <si>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</si>
  <si>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</si>
  <si>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</si>
  <si>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</si>
  <si>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</si>
  <si>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</si>
  <si>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</si>
  <si>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</si>
  <si>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</si>
  <si>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</si>
  <si>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</si>
  <si>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</si>
  <si>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</si>
  <si>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</si>
  <si>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</si>
  <si>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</si>
  <si>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</si>
  <si>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</si>
  <si>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</si>
  <si>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</si>
  <si>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</si>
  <si>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</si>
  <si>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</si>
  <si>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</si>
  <si>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</si>
  <si>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</si>
  <si>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</si>
  <si>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</si>
  <si>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</si>
  <si>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</si>
  <si>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</si>
  <si>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</si>
  <si>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</si>
  <si>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</si>
  <si>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</si>
  <si>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</si>
  <si>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</si>
  <si>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</si>
  <si>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</si>
  <si>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</si>
  <si>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</si>
  <si>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</si>
  <si>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</si>
  <si>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</si>
  <si>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</si>
  <si>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</si>
  <si>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</si>
  <si>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</si>
  <si>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</si>
  <si>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</si>
  <si>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</si>
  <si>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</si>
  <si>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</si>
  <si>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</si>
  <si>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</si>
  <si>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</si>
  <si>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</si>
  <si>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</si>
  <si>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</si>
  <si>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</si>
  <si>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</si>
  <si>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</si>
  <si>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</si>
  <si>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</si>
  <si>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</si>
  <si>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</si>
  <si>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</si>
  <si>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</si>
  <si>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</si>
  <si>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</si>
  <si>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</si>
  <si>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</si>
  <si>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</si>
  <si>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</si>
  <si>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</si>
  <si>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</si>
  <si>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</si>
  <si>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Papel higiénico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</si>
  <si>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</si>
  <si>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</si>
  <si>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</si>
  <si>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</si>
  <si>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</si>
  <si>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</si>
  <si>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</si>
  <si>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</si>
  <si>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</si>
  <si>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</si>
  <si>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</si>
  <si>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</si>
  <si>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</si>
  <si>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</si>
  <si>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</si>
  <si>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</si>
  <si>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</si>
  <si>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</si>
  <si>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</si>
  <si>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</si>
  <si>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</si>
  <si>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</si>
  <si>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</si>
  <si>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</si>
  <si>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</si>
  <si>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</si>
  <si>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</si>
  <si>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</si>
  <si>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</si>
  <si>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</si>
  <si>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</si>
  <si>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</si>
  <si>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</si>
  <si>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</si>
  <si>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</si>
  <si>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</si>
  <si>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</si>
  <si>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</si>
  <si>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</si>
  <si>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</si>
  <si>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</si>
  <si>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</si>
  <si>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</si>
  <si>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</si>
  <si>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</si>
  <si>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</si>
  <si>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</si>
  <si>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</si>
  <si>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</si>
  <si>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</si>
  <si>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</si>
  <si>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</si>
  <si>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</si>
  <si>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</si>
  <si>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</si>
  <si>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</si>
  <si>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</si>
  <si>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</si>
  <si>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</si>
  <si>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</si>
  <si>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</si>
  <si>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</si>
  <si>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</si>
  <si>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</si>
  <si>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</si>
  <si>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Pregunte al adolescente o joven:</t>
  </si>
  <si>
    <t>VI. DOTACIÓN DE ELEMENTOS LÚDICO DEPORTIVOS  Y CENTRO DE INTERÉS - ARTES</t>
  </si>
  <si>
    <t>Pregunte al adolescente o joven</t>
  </si>
  <si>
    <t>Has podido participar en las actividades que se realizan</t>
  </si>
  <si>
    <t>La actividad física no tiene un fin exclusivo de esparcimiento o de ocupación del tiempo; la práctica recreo - deportiva tiene un enfoque restaurativo centrado en el desarrollo personal y la resiliencia.</t>
  </si>
  <si>
    <t xml:space="preserve">Se gestiona la vinculación de adolescentes y jóvenes a programas dirigidos a la juventud a nivel distrital, municipal y departamental, permitiendo su acercamiento a los programas de formación ciudadana, a las iniciativas de protección y cuidado del ambiente, a la prevención de las adicciones, entre otros. </t>
  </si>
  <si>
    <t xml:space="preserve">Existen actas, registros fotográficos, videos o listados de asistencia, de las actividades culturales, recreativas y deportivas 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</si>
  <si>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</si>
  <si>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</si>
  <si>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</si>
  <si>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</si>
  <si>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</si>
  <si>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</si>
  <si>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I. DOTACIÓN DE ASEO E HIGIENE</t>
  </si>
  <si>
    <t>III. CÓDIGO DE ÉTICA</t>
  </si>
  <si>
    <t>II. ACTIVIDADES RECREATIVAS Y CULTURALES</t>
  </si>
  <si>
    <t>Están disponibles cuando se requieren para su uso 
Pueden ser utilizados en dispensadores</t>
  </si>
  <si>
    <t>Permanente</t>
  </si>
  <si>
    <t>Jabón líquido</t>
  </si>
  <si>
    <t>Toallas para manos</t>
  </si>
  <si>
    <t>Gel antibacterial</t>
  </si>
  <si>
    <t>Existe un cronograma de actividades culturales, recreativas y deportivas con periodicidad semestral</t>
  </si>
  <si>
    <t>Se planean y desarrollan actividades artísticas, culturales, deportivas, recreativas de acuerdo con los intereses de los adolescentes jóvenes</t>
  </si>
  <si>
    <t>PROCESO
PROTECCIÓN
ENTREVISTA
APOYO POST INSTITUCIONAL RAJ SRPA</t>
  </si>
  <si>
    <t xml:space="preserve">III. CÓDIGO DE ÉTICA      </t>
  </si>
  <si>
    <t>|</t>
  </si>
  <si>
    <t>F1.A52.G27.P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</si>
</sst>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3" xfId="0" applyNumberFormat="1" applyFont="1" applyBorder="1" applyAlignment="1">
      <alignment horizontal="center" vertical="center"/>
    </xf>
    <xf numFmtId="10" fontId="9" fillId="0" borderId="42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29" xfId="1" applyFont="1" applyBorder="1" applyAlignment="1">
      <alignment horizontal="center" vertical="center"/>
    </xf>
    <xf numFmtId="42" fontId="2" fillId="0" borderId="30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3" borderId="38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159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0" t="s">
        <v>127</v>
      </c>
      <c r="B1" s="61"/>
      <c r="C1" s="34"/>
      <c r="D1" s="40" t="s">
        <v>128</v>
      </c>
      <c r="E1" s="33"/>
      <c r="F1" s="32" t="s">
        <v>23</v>
      </c>
      <c r="G1" s="26"/>
      <c r="H1" s="31" t="s">
        <v>141</v>
      </c>
      <c r="I1" s="74" t="str">
        <f>+IF(OR(K19="",K22="",K25=""),"",(1-COUNTIF(K19:K27,"No cumple")/(3-COUNTIF(K19:K27,"No aplica"))))</f>
        <v/>
      </c>
      <c r="J1" s="75"/>
      <c r="K1" s="76"/>
      <c r="N1" s="30"/>
    </row>
    <row r="2" spans="1:14" ht="1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  <c r="K2" s="65"/>
    </row>
    <row r="3" spans="1:14" ht="15" customHeight="1" x14ac:dyDescent="0.2">
      <c r="A3" s="66" t="s">
        <v>2</v>
      </c>
      <c r="B3" s="67"/>
      <c r="C3" s="67" t="s">
        <v>3</v>
      </c>
      <c r="D3" s="67"/>
      <c r="E3" s="67"/>
      <c r="F3" s="67"/>
      <c r="G3" s="67"/>
      <c r="H3" s="67"/>
      <c r="I3" s="67" t="s">
        <v>4</v>
      </c>
      <c r="J3" s="70"/>
      <c r="K3" s="71"/>
    </row>
    <row r="4" spans="1:14" ht="20.100000000000001" customHeight="1" x14ac:dyDescent="0.2">
      <c r="A4" s="68" t="str">
        <f>+IFERROR(VLOOKUP(G1,[2]Directorio!$B$2:$Z$1100,2,FALSE),"")</f>
        <v/>
      </c>
      <c r="B4" s="69"/>
      <c r="C4" s="69" t="str">
        <f>+IFERROR(VLOOKUP(G1,[2]Directorio!$B$2:$Z$1100,3,FALSE),"")</f>
        <v/>
      </c>
      <c r="D4" s="69"/>
      <c r="E4" s="69"/>
      <c r="F4" s="69"/>
      <c r="G4" s="69"/>
      <c r="H4" s="69"/>
      <c r="I4" s="69" t="str">
        <f>+IFERROR(VLOOKUP(G1,[2]Directorio!$B$2:$Z$1100,4,FALSE),"")</f>
        <v/>
      </c>
      <c r="J4" s="72"/>
      <c r="K4" s="73"/>
    </row>
    <row r="5" spans="1:14" ht="15" customHeight="1" x14ac:dyDescent="0.2">
      <c r="A5" s="66" t="s">
        <v>6</v>
      </c>
      <c r="B5" s="67"/>
      <c r="C5" s="67"/>
      <c r="D5" s="67"/>
      <c r="E5" s="67" t="s">
        <v>5</v>
      </c>
      <c r="F5" s="67"/>
      <c r="G5" s="67"/>
      <c r="H5" s="67"/>
      <c r="I5" s="67"/>
      <c r="J5" s="70"/>
      <c r="K5" s="71"/>
    </row>
    <row r="6" spans="1:14" ht="15" customHeight="1" x14ac:dyDescent="0.2">
      <c r="A6" s="98" t="str">
        <f>+IFERROR(VLOOKUP(G1,[2]Directorio!$B$2:$Z$1100,5,FALSE),"")</f>
        <v/>
      </c>
      <c r="B6" s="86"/>
      <c r="C6" s="86"/>
      <c r="D6" s="86"/>
      <c r="E6" s="86" t="str">
        <f>+IFERROR(VLOOKUP(G1,[2]Directorio!$B$2:$Z$1100,6,FALSE),"")</f>
        <v/>
      </c>
      <c r="F6" s="86"/>
      <c r="G6" s="86"/>
      <c r="H6" s="86"/>
      <c r="I6" s="86"/>
      <c r="J6" s="88"/>
      <c r="K6" s="102"/>
    </row>
    <row r="7" spans="1:14" ht="15" customHeight="1" x14ac:dyDescent="0.2">
      <c r="A7" s="66" t="s">
        <v>7</v>
      </c>
      <c r="B7" s="67"/>
      <c r="C7" s="67"/>
      <c r="D7" s="67"/>
      <c r="E7" s="67" t="s">
        <v>8</v>
      </c>
      <c r="F7" s="67"/>
      <c r="G7" s="67"/>
      <c r="H7" s="67" t="s">
        <v>9</v>
      </c>
      <c r="I7" s="67"/>
      <c r="J7" s="70"/>
      <c r="K7" s="71"/>
    </row>
    <row r="8" spans="1:14" ht="15" customHeight="1" x14ac:dyDescent="0.2">
      <c r="A8" s="98" t="str">
        <f>+IFERROR(VLOOKUP(G1,[2]Directorio!$B$2:$Z$1100,7,FALSE),"")</f>
        <v/>
      </c>
      <c r="B8" s="86"/>
      <c r="C8" s="86"/>
      <c r="D8" s="86"/>
      <c r="E8" s="86" t="str">
        <f>+IFERROR(VLOOKUP(G1,[2]Directorio!$B$2:$Z$1100,8,FALSE),"")</f>
        <v/>
      </c>
      <c r="F8" s="86"/>
      <c r="G8" s="86"/>
      <c r="H8" s="86" t="str">
        <f>+IFERROR(VLOOKUP(G1,[2]Directorio!$B$2:$Z$1100,9,FALSE),"")</f>
        <v/>
      </c>
      <c r="I8" s="86"/>
      <c r="J8" s="88"/>
      <c r="K8" s="102"/>
    </row>
    <row r="9" spans="1:14" ht="15" customHeight="1" x14ac:dyDescent="0.2">
      <c r="A9" s="66" t="s">
        <v>10</v>
      </c>
      <c r="B9" s="67"/>
      <c r="C9" s="67"/>
      <c r="D9" s="67" t="s">
        <v>11</v>
      </c>
      <c r="E9" s="67"/>
      <c r="F9" s="67"/>
      <c r="G9" s="67" t="s">
        <v>12</v>
      </c>
      <c r="H9" s="67"/>
      <c r="I9" s="67"/>
      <c r="J9" s="70"/>
      <c r="K9" s="71"/>
    </row>
    <row r="10" spans="1:14" ht="30" customHeight="1" thickBot="1" x14ac:dyDescent="0.25">
      <c r="A10" s="103" t="str">
        <f>+IFERROR(VLOOKUP(G1,[2]Directorio!$B$2:$Z$1100,10,FALSE),"")</f>
        <v/>
      </c>
      <c r="B10" s="104"/>
      <c r="C10" s="104"/>
      <c r="D10" s="104" t="str">
        <f>+IFERROR(VLOOKUP(G1,[2]Directorio!$B$2:$Z$1100,11,FALSE),"")</f>
        <v/>
      </c>
      <c r="E10" s="104"/>
      <c r="F10" s="104"/>
      <c r="G10" s="77" t="str">
        <f>+IFERROR(VLOOKUP(G1,[2]Directorio!$B$2:$Z$1100,12,FALSE),"")</f>
        <v/>
      </c>
      <c r="H10" s="77"/>
      <c r="I10" s="77"/>
      <c r="J10" s="78"/>
      <c r="K10" s="79"/>
    </row>
    <row r="11" spans="1:14" ht="15" customHeight="1" x14ac:dyDescent="0.2">
      <c r="A11" s="62" t="s">
        <v>13</v>
      </c>
      <c r="B11" s="63"/>
      <c r="C11" s="63"/>
      <c r="D11" s="63"/>
      <c r="E11" s="63"/>
      <c r="F11" s="63"/>
      <c r="G11" s="63"/>
      <c r="H11" s="63"/>
      <c r="I11" s="63"/>
      <c r="J11" s="64"/>
      <c r="K11" s="65"/>
    </row>
    <row r="12" spans="1:14" ht="15" customHeight="1" x14ac:dyDescent="0.2">
      <c r="A12" s="28" t="s">
        <v>60</v>
      </c>
      <c r="B12" s="67" t="s">
        <v>14</v>
      </c>
      <c r="C12" s="67"/>
      <c r="D12" s="67"/>
      <c r="E12" s="70" t="s">
        <v>15</v>
      </c>
      <c r="F12" s="87"/>
      <c r="G12" s="70" t="s">
        <v>16</v>
      </c>
      <c r="H12" s="87"/>
      <c r="I12" s="70" t="s">
        <v>61</v>
      </c>
      <c r="J12" s="95"/>
      <c r="K12" s="97"/>
    </row>
    <row r="13" spans="1:14" ht="15" customHeight="1" x14ac:dyDescent="0.2">
      <c r="A13" s="27" t="str">
        <f>+IFERROR(VLOOKUP(G1,[2]Directorio!$B$2:$Z$1100,13,FALSE),"")</f>
        <v/>
      </c>
      <c r="B13" s="86" t="str">
        <f>+IFERROR(VLOOKUP(G1,[2]Directorio!$B$2:$Z$1100,14,FALSE),"")</f>
        <v/>
      </c>
      <c r="C13" s="86"/>
      <c r="D13" s="86"/>
      <c r="E13" s="88" t="str">
        <f>+IFERROR(VLOOKUP(G1,[2]Directorio!$B$2:$Z$1100,15,FALSE),"")</f>
        <v/>
      </c>
      <c r="F13" s="89"/>
      <c r="G13" s="88" t="str">
        <f>+IFERROR(VLOOKUP(G1,[2]Directorio!$B$2:$Z$1100,16,FALSE),"")</f>
        <v/>
      </c>
      <c r="H13" s="89"/>
      <c r="I13" s="88" t="str">
        <f>+IFERROR(VLOOKUP(G1,[2]Directorio!$B$2:$Z$1100,17,FALSE),"")</f>
        <v/>
      </c>
      <c r="J13" s="100"/>
      <c r="K13" s="101"/>
    </row>
    <row r="14" spans="1:14" ht="15" customHeight="1" x14ac:dyDescent="0.2">
      <c r="A14" s="94" t="s">
        <v>17</v>
      </c>
      <c r="B14" s="87"/>
      <c r="C14" s="70" t="s">
        <v>18</v>
      </c>
      <c r="D14" s="87"/>
      <c r="E14" s="90" t="s">
        <v>62</v>
      </c>
      <c r="F14" s="91"/>
      <c r="G14" s="67" t="s">
        <v>19</v>
      </c>
      <c r="H14" s="67"/>
      <c r="I14" s="67" t="s">
        <v>20</v>
      </c>
      <c r="J14" s="70"/>
      <c r="K14" s="71"/>
    </row>
    <row r="15" spans="1:14" ht="15" customHeight="1" x14ac:dyDescent="0.2">
      <c r="A15" s="99" t="str">
        <f>+IFERROR(VLOOKUP(G1,[2]Directorio!$B$2:$Z$1100,18,FALSE),"")</f>
        <v/>
      </c>
      <c r="B15" s="89"/>
      <c r="C15" s="88" t="str">
        <f>+IFERROR(VLOOKUP(G1,[2]Directorio!$B$2:$Z$1100,19,FALSE),"")</f>
        <v/>
      </c>
      <c r="D15" s="89"/>
      <c r="E15" s="92" t="str">
        <f>+IFERROR(VLOOKUP(G1,[2]Directorio!$B$2:$Z$1100,20,FALSE),"")</f>
        <v/>
      </c>
      <c r="F15" s="93"/>
      <c r="G15" s="96" t="str">
        <f>+IFERROR(VLOOKUP(G1,[2]Directorio!$B$2:$Z$1100,21,FALSE),"")</f>
        <v/>
      </c>
      <c r="H15" s="96"/>
      <c r="I15" s="96" t="str">
        <f>+IFERROR(VLOOKUP(G1,[2]Directorio!$B$2:$Z$1100,22,FALSE),"")</f>
        <v/>
      </c>
      <c r="J15" s="92"/>
      <c r="K15" s="108"/>
    </row>
    <row r="16" spans="1:14" ht="15" customHeight="1" x14ac:dyDescent="0.2">
      <c r="A16" s="94" t="s">
        <v>21</v>
      </c>
      <c r="B16" s="87"/>
      <c r="C16" s="70" t="s">
        <v>22</v>
      </c>
      <c r="D16" s="95"/>
      <c r="E16" s="95"/>
      <c r="F16" s="95"/>
      <c r="G16" s="87"/>
      <c r="H16" s="70" t="s">
        <v>63</v>
      </c>
      <c r="I16" s="95"/>
      <c r="J16" s="95"/>
      <c r="K16" s="97"/>
    </row>
    <row r="17" spans="1:11" ht="15" customHeight="1" thickBot="1" x14ac:dyDescent="0.25">
      <c r="A17" s="80" t="str">
        <f>+IFERROR(VLOOKUP(G1,[2]Directorio!$B$2:$Z$1100,23,FALSE),"")</f>
        <v/>
      </c>
      <c r="B17" s="81"/>
      <c r="C17" s="82" t="str">
        <f>+IFERROR(VLOOKUP(G1,[2]Directorio!$B$2:$Z$1100,24,FALSE),"")</f>
        <v/>
      </c>
      <c r="D17" s="83"/>
      <c r="E17" s="83"/>
      <c r="F17" s="83"/>
      <c r="G17" s="84"/>
      <c r="H17" s="82" t="str">
        <f>+IFERROR(VLOOKUP(G1,[2]Directorio!$B$2:$Z$1100,25,FALSE),"")</f>
        <v/>
      </c>
      <c r="I17" s="83"/>
      <c r="J17" s="83"/>
      <c r="K17" s="85"/>
    </row>
    <row r="18" spans="1:11" ht="18" customHeight="1" thickBot="1" x14ac:dyDescent="0.25">
      <c r="A18" s="113" t="s">
        <v>139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52" t="s">
        <v>33</v>
      </c>
    </row>
    <row r="19" spans="1:11" ht="30" customHeight="1" x14ac:dyDescent="0.2">
      <c r="A19" s="118" t="s">
        <v>157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5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116</v>
      </c>
      <c r="B20" s="47" t="s">
        <v>117</v>
      </c>
      <c r="C20" s="47" t="s">
        <v>118</v>
      </c>
      <c r="D20" s="47" t="s">
        <v>119</v>
      </c>
      <c r="E20" s="47" t="s">
        <v>120</v>
      </c>
      <c r="F20" s="47" t="s">
        <v>121</v>
      </c>
      <c r="G20" s="47" t="s">
        <v>122</v>
      </c>
      <c r="H20" s="47" t="s">
        <v>123</v>
      </c>
      <c r="I20" s="47" t="s">
        <v>124</v>
      </c>
      <c r="J20" s="48" t="s">
        <v>125</v>
      </c>
      <c r="K20" s="116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117"/>
    </row>
    <row r="22" spans="1:11" ht="30" customHeight="1" x14ac:dyDescent="0.2">
      <c r="A22" s="118" t="s">
        <v>159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5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116</v>
      </c>
      <c r="B23" s="47" t="s">
        <v>117</v>
      </c>
      <c r="C23" s="47" t="s">
        <v>118</v>
      </c>
      <c r="D23" s="47" t="s">
        <v>119</v>
      </c>
      <c r="E23" s="47" t="s">
        <v>120</v>
      </c>
      <c r="F23" s="47" t="s">
        <v>121</v>
      </c>
      <c r="G23" s="47" t="s">
        <v>122</v>
      </c>
      <c r="H23" s="47" t="s">
        <v>123</v>
      </c>
      <c r="I23" s="47" t="s">
        <v>124</v>
      </c>
      <c r="J23" s="48" t="s">
        <v>125</v>
      </c>
      <c r="K23" s="116"/>
    </row>
    <row r="24" spans="1:11" ht="20.100000000000001" customHeight="1" thickBot="1" x14ac:dyDescent="0.25">
      <c r="A24" s="49" t="str">
        <f>+IF(Entrev.1!H16="Valide todas las variables","",Entrev.1!H16)</f>
        <v/>
      </c>
      <c r="B24" s="50" t="str">
        <f>+IF(Entrev.2!H16="Valide todas las variables","",Entrev.2!H16)</f>
        <v/>
      </c>
      <c r="C24" s="50" t="str">
        <f>+IF(Entrev.3!H16="Valide todas las variables","",Entrev.3!H16)</f>
        <v/>
      </c>
      <c r="D24" s="50" t="str">
        <f>+IF(Entrev.4!H16="Valide todas las variables","",Entrev.4!H16)</f>
        <v/>
      </c>
      <c r="E24" s="50" t="str">
        <f>+IF(Entrev.5!H16="Valide todas las variables","",Entrev.5!H16)</f>
        <v/>
      </c>
      <c r="F24" s="50" t="str">
        <f>+IF(Entrev.6!H16="Valide todas las variables","",Entrev.6!H16)</f>
        <v/>
      </c>
      <c r="G24" s="50" t="str">
        <f>+IF(Entrev.7!H16="Valide todas las variables","",Entrev.7!H16)</f>
        <v/>
      </c>
      <c r="H24" s="50" t="str">
        <f>+IF(Entrev.8!H16="Valide todas las variables","",Entrev.8!H16)</f>
        <v/>
      </c>
      <c r="I24" s="50" t="str">
        <f>+IF(Entrev.9!H16="Valide todas las variables","",Entrev.9!H16)</f>
        <v/>
      </c>
      <c r="J24" s="51" t="str">
        <f>+IF(Entrev.10!H16="Valide todas las variables","",Entrev.10!H16)</f>
        <v/>
      </c>
      <c r="K24" s="117"/>
    </row>
    <row r="25" spans="1:11" ht="30" customHeight="1" x14ac:dyDescent="0.2">
      <c r="A25" s="118" t="s">
        <v>158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5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116</v>
      </c>
      <c r="B26" s="47" t="s">
        <v>117</v>
      </c>
      <c r="C26" s="47" t="s">
        <v>118</v>
      </c>
      <c r="D26" s="47" t="s">
        <v>119</v>
      </c>
      <c r="E26" s="47" t="s">
        <v>120</v>
      </c>
      <c r="F26" s="47" t="s">
        <v>121</v>
      </c>
      <c r="G26" s="47" t="s">
        <v>122</v>
      </c>
      <c r="H26" s="47" t="s">
        <v>123</v>
      </c>
      <c r="I26" s="47" t="s">
        <v>124</v>
      </c>
      <c r="J26" s="48" t="s">
        <v>125</v>
      </c>
      <c r="K26" s="116"/>
    </row>
    <row r="27" spans="1:11" ht="20.100000000000001" customHeight="1" thickBot="1" x14ac:dyDescent="0.25">
      <c r="A27" s="49" t="str">
        <f>+IF(Entrev.1!H24="Valide todas las variables","",Entrev.1!H24)</f>
        <v/>
      </c>
      <c r="B27" s="50" t="str">
        <f>+IF(Entrev.2!H24="Valide todas las variables","",Entrev.2!H24)</f>
        <v/>
      </c>
      <c r="C27" s="50" t="str">
        <f>+IF(Entrev.3!H24="Valide todas las variables","",Entrev.3!H24)</f>
        <v/>
      </c>
      <c r="D27" s="50" t="str">
        <f>+IF(Entrev.4!H24="Valide todas las variables","",Entrev.4!H24)</f>
        <v/>
      </c>
      <c r="E27" s="50" t="str">
        <f>+IF(Entrev.5!H24="Valide todas las variables","",Entrev.5!H24)</f>
        <v/>
      </c>
      <c r="F27" s="50" t="str">
        <f>+IF(Entrev.6!H24="Valide todas las variables","",Entrev.6!H24)</f>
        <v/>
      </c>
      <c r="G27" s="50" t="str">
        <f>+IF(Entrev.7!H24="Valide todas las variables","",Entrev.7!H24)</f>
        <v/>
      </c>
      <c r="H27" s="50" t="str">
        <f>+IF(Entrev.8!H24="Valide todas las variables","",Entrev.8!H24)</f>
        <v/>
      </c>
      <c r="I27" s="50" t="str">
        <f>+IF(Entrev.9!H24="Valide todas las variables","",Entrev.9!H24)</f>
        <v/>
      </c>
      <c r="J27" s="51" t="str">
        <f>+IF(Entrev.10!H24="Valide todas las variables","",Entrev.10!H24)</f>
        <v/>
      </c>
      <c r="K27" s="117"/>
    </row>
    <row r="28" spans="1:11" ht="20.100000000000001" customHeight="1" x14ac:dyDescent="0.2">
      <c r="A28" s="109" t="s">
        <v>126</v>
      </c>
      <c r="B28" s="110"/>
      <c r="C28" s="110"/>
      <c r="D28" s="110"/>
      <c r="E28" s="110"/>
      <c r="F28" s="110"/>
      <c r="G28" s="110"/>
      <c r="H28" s="110"/>
      <c r="I28" s="110"/>
      <c r="J28" s="111"/>
      <c r="K28" s="112"/>
    </row>
    <row r="29" spans="1:11" ht="24.95" customHeight="1" x14ac:dyDescent="0.2">
      <c r="A29" s="21" t="s">
        <v>49</v>
      </c>
      <c r="B29" s="105"/>
      <c r="C29" s="105"/>
      <c r="D29" s="105"/>
      <c r="E29" s="105"/>
      <c r="F29" s="20" t="s">
        <v>50</v>
      </c>
      <c r="G29" s="105"/>
      <c r="H29" s="105"/>
      <c r="I29" s="105"/>
      <c r="J29" s="106"/>
      <c r="K29" s="107"/>
    </row>
    <row r="30" spans="1:11" ht="24.95" customHeight="1" x14ac:dyDescent="0.2">
      <c r="A30" s="21" t="s">
        <v>45</v>
      </c>
      <c r="B30" s="105"/>
      <c r="C30" s="105"/>
      <c r="D30" s="105"/>
      <c r="E30" s="105"/>
      <c r="F30" s="20" t="s">
        <v>45</v>
      </c>
      <c r="G30" s="105"/>
      <c r="H30" s="105"/>
      <c r="I30" s="105"/>
      <c r="J30" s="106"/>
      <c r="K30" s="107"/>
    </row>
    <row r="31" spans="1:11" ht="24.95" customHeight="1" x14ac:dyDescent="0.2">
      <c r="A31" s="21" t="s">
        <v>48</v>
      </c>
      <c r="B31" s="105"/>
      <c r="C31" s="105"/>
      <c r="D31" s="105"/>
      <c r="E31" s="105"/>
      <c r="F31" s="20" t="s">
        <v>48</v>
      </c>
      <c r="G31" s="105"/>
      <c r="H31" s="105"/>
      <c r="I31" s="105"/>
      <c r="J31" s="106"/>
      <c r="K31" s="107"/>
    </row>
    <row r="32" spans="1:11" ht="24.95" customHeight="1" x14ac:dyDescent="0.2">
      <c r="A32" s="21" t="s">
        <v>47</v>
      </c>
      <c r="B32" s="105"/>
      <c r="C32" s="105"/>
      <c r="D32" s="105"/>
      <c r="E32" s="105"/>
      <c r="F32" s="20" t="s">
        <v>47</v>
      </c>
      <c r="G32" s="105"/>
      <c r="H32" s="105"/>
      <c r="I32" s="105"/>
      <c r="J32" s="106"/>
      <c r="K32" s="107"/>
    </row>
    <row r="33" spans="1:11" ht="39.950000000000003" customHeight="1" x14ac:dyDescent="0.2">
      <c r="A33" s="21" t="s">
        <v>46</v>
      </c>
      <c r="B33" s="105"/>
      <c r="C33" s="105"/>
      <c r="D33" s="105"/>
      <c r="E33" s="105"/>
      <c r="F33" s="20" t="s">
        <v>46</v>
      </c>
      <c r="G33" s="105"/>
      <c r="H33" s="105"/>
      <c r="I33" s="105"/>
      <c r="J33" s="106"/>
      <c r="K33" s="107"/>
    </row>
    <row r="34" spans="1:11" ht="5.0999999999999996" customHeight="1" x14ac:dyDescent="0.2">
      <c r="A34" s="66"/>
      <c r="B34" s="67"/>
      <c r="C34" s="67"/>
      <c r="D34" s="67"/>
      <c r="E34" s="67"/>
      <c r="F34" s="67"/>
      <c r="G34" s="67"/>
      <c r="H34" s="67"/>
      <c r="I34" s="67"/>
      <c r="J34" s="70"/>
      <c r="K34" s="71"/>
    </row>
    <row r="35" spans="1:11" ht="24.95" customHeight="1" x14ac:dyDescent="0.2">
      <c r="A35" s="21" t="s">
        <v>51</v>
      </c>
      <c r="B35" s="105"/>
      <c r="C35" s="105"/>
      <c r="D35" s="105"/>
      <c r="E35" s="105"/>
      <c r="F35" s="20" t="s">
        <v>52</v>
      </c>
      <c r="G35" s="105"/>
      <c r="H35" s="105"/>
      <c r="I35" s="105"/>
      <c r="J35" s="106"/>
      <c r="K35" s="107"/>
    </row>
    <row r="36" spans="1:11" ht="24.95" customHeight="1" x14ac:dyDescent="0.2">
      <c r="A36" s="21" t="s">
        <v>45</v>
      </c>
      <c r="B36" s="105"/>
      <c r="C36" s="105"/>
      <c r="D36" s="105"/>
      <c r="E36" s="105"/>
      <c r="F36" s="20" t="s">
        <v>45</v>
      </c>
      <c r="G36" s="105"/>
      <c r="H36" s="105"/>
      <c r="I36" s="105"/>
      <c r="J36" s="106"/>
      <c r="K36" s="107"/>
    </row>
    <row r="37" spans="1:11" ht="24.95" customHeight="1" x14ac:dyDescent="0.2">
      <c r="A37" s="21" t="s">
        <v>48</v>
      </c>
      <c r="B37" s="105"/>
      <c r="C37" s="105"/>
      <c r="D37" s="105"/>
      <c r="E37" s="105"/>
      <c r="F37" s="20" t="s">
        <v>48</v>
      </c>
      <c r="G37" s="105"/>
      <c r="H37" s="105"/>
      <c r="I37" s="105"/>
      <c r="J37" s="106"/>
      <c r="K37" s="107"/>
    </row>
    <row r="38" spans="1:11" ht="24.95" customHeight="1" x14ac:dyDescent="0.2">
      <c r="A38" s="21" t="s">
        <v>47</v>
      </c>
      <c r="B38" s="105"/>
      <c r="C38" s="105"/>
      <c r="D38" s="105"/>
      <c r="E38" s="105"/>
      <c r="F38" s="20" t="s">
        <v>47</v>
      </c>
      <c r="G38" s="105"/>
      <c r="H38" s="105"/>
      <c r="I38" s="105"/>
      <c r="J38" s="106"/>
      <c r="K38" s="107"/>
    </row>
    <row r="39" spans="1:11" ht="39.950000000000003" customHeight="1" x14ac:dyDescent="0.2">
      <c r="A39" s="21" t="s">
        <v>46</v>
      </c>
      <c r="B39" s="105"/>
      <c r="C39" s="105"/>
      <c r="D39" s="105"/>
      <c r="E39" s="105"/>
      <c r="F39" s="20" t="s">
        <v>46</v>
      </c>
      <c r="G39" s="105"/>
      <c r="H39" s="105"/>
      <c r="I39" s="105"/>
      <c r="J39" s="106"/>
      <c r="K39" s="107"/>
    </row>
  </sheetData>
  <sheetProtection algorithmName="SHA-512" hashValue="nVhzr4EueYyEgw1Nr67ODt9q1uFI0zAte1O6ZyiK2BjNObDwRy73JApIi609g/9qZTkxdErQ+ZeAyAV25jMpeQ==" saltValue="Bx187GCtPtU/7Z7Zg1r5xg==" spinCount="100000" sheet="1" formatRows="0"/>
  <mergeCells count="79">
    <mergeCell ref="G31:K31"/>
    <mergeCell ref="G30:K30"/>
    <mergeCell ref="B39:E39"/>
    <mergeCell ref="G39:K39"/>
    <mergeCell ref="B32:E32"/>
    <mergeCell ref="G32:K32"/>
    <mergeCell ref="B33:E33"/>
    <mergeCell ref="G33:K33"/>
    <mergeCell ref="A34:K34"/>
    <mergeCell ref="B35:E35"/>
    <mergeCell ref="G35:K35"/>
    <mergeCell ref="B36:E36"/>
    <mergeCell ref="G36:K36"/>
    <mergeCell ref="B37:E37"/>
    <mergeCell ref="G37:K37"/>
    <mergeCell ref="B38:E38"/>
    <mergeCell ref="G38:K38"/>
    <mergeCell ref="I15:K15"/>
    <mergeCell ref="G14:H14"/>
    <mergeCell ref="A28:K28"/>
    <mergeCell ref="B29:E29"/>
    <mergeCell ref="G29:K29"/>
    <mergeCell ref="A18:J18"/>
    <mergeCell ref="K22:K24"/>
    <mergeCell ref="K25:K27"/>
    <mergeCell ref="A22:J22"/>
    <mergeCell ref="A25:J25"/>
    <mergeCell ref="A19:J19"/>
    <mergeCell ref="K19:K21"/>
    <mergeCell ref="B30:E30"/>
    <mergeCell ref="B31:E31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158" priority="17" operator="equal">
      <formula>"No aplica"</formula>
    </cfRule>
    <cfRule type="containsText" dxfId="157" priority="18" operator="containsText" text="No cumple">
      <formula>NOT(ISERROR(SEARCH("No cumple",A21)))</formula>
    </cfRule>
    <cfRule type="containsText" dxfId="156" priority="19" operator="containsText" text="Cumple">
      <formula>NOT(ISERROR(SEARCH("Cumple",A21)))</formula>
    </cfRule>
  </conditionalFormatting>
  <conditionalFormatting sqref="A24:J24">
    <cfRule type="cellIs" dxfId="155" priority="11" operator="equal">
      <formula>"No aplica"</formula>
    </cfRule>
    <cfRule type="containsText" dxfId="154" priority="12" operator="containsText" text="No cumple">
      <formula>NOT(ISERROR(SEARCH("No cumple",A24)))</formula>
    </cfRule>
    <cfRule type="containsText" dxfId="153" priority="13" operator="containsText" text="Cumple">
      <formula>NOT(ISERROR(SEARCH("Cumple",A24)))</formula>
    </cfRule>
  </conditionalFormatting>
  <conditionalFormatting sqref="A27:J27">
    <cfRule type="cellIs" dxfId="152" priority="5" operator="equal">
      <formula>"No aplica"</formula>
    </cfRule>
    <cfRule type="containsText" dxfId="151" priority="6" operator="containsText" text="No cumple">
      <formula>NOT(ISERROR(SEARCH("No cumple",A27)))</formula>
    </cfRule>
    <cfRule type="containsText" dxfId="150" priority="7" operator="containsText" text="Cumple">
      <formula>NOT(ISERROR(SEARCH("Cumple",A27)))</formula>
    </cfRule>
  </conditionalFormatting>
  <conditionalFormatting sqref="A4:K4 A6:K6 A8:K8 A10:K10 A13:B13 E13 G13 I13:J13 A15 C15 E15 G15:K15 A17 C17 H17">
    <cfRule type="containsBlanks" dxfId="149" priority="344">
      <formula>LEN(TRIM(A4))=0</formula>
    </cfRule>
  </conditionalFormatting>
  <conditionalFormatting sqref="C1:E1">
    <cfRule type="containsBlanks" dxfId="148" priority="289">
      <formula>LEN(TRIM(C1))=0</formula>
    </cfRule>
  </conditionalFormatting>
  <conditionalFormatting sqref="G1">
    <cfRule type="containsBlanks" dxfId="147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46" priority="283" operator="lessThan">
      <formula>0.7</formula>
    </cfRule>
    <cfRule type="cellIs" dxfId="145" priority="284" operator="lessThan">
      <formula>0.8</formula>
    </cfRule>
    <cfRule type="cellIs" dxfId="144" priority="285" operator="lessThan">
      <formula>0.9</formula>
    </cfRule>
    <cfRule type="cellIs" dxfId="143" priority="286" operator="lessThan">
      <formula>1</formula>
    </cfRule>
    <cfRule type="cellIs" dxfId="142" priority="287" operator="equal">
      <formula>1</formula>
    </cfRule>
  </conditionalFormatting>
  <conditionalFormatting sqref="K19">
    <cfRule type="containsText" dxfId="141" priority="40" operator="containsText" text="No cumple">
      <formula>NOT(ISERROR(SEARCH("No cumple",K19)))</formula>
    </cfRule>
    <cfRule type="containsText" dxfId="140" priority="41" operator="containsText" text="Cumple">
      <formula>NOT(ISERROR(SEARCH("Cumple",K19)))</formula>
    </cfRule>
  </conditionalFormatting>
  <conditionalFormatting sqref="K19:K27">
    <cfRule type="cellIs" dxfId="139" priority="1" operator="equal">
      <formula>"No aplica"</formula>
    </cfRule>
  </conditionalFormatting>
  <conditionalFormatting sqref="K22">
    <cfRule type="containsText" dxfId="138" priority="36" operator="containsText" text="No cumple">
      <formula>NOT(ISERROR(SEARCH("No cumple",K22)))</formula>
    </cfRule>
    <cfRule type="containsText" dxfId="137" priority="37" operator="containsText" text="Cumple">
      <formula>NOT(ISERROR(SEARCH("Cumple",K22)))</formula>
    </cfRule>
  </conditionalFormatting>
  <conditionalFormatting sqref="K25">
    <cfRule type="containsText" dxfId="136" priority="32" operator="containsText" text="No cumple">
      <formula>NOT(ISERROR(SEARCH("No cumple",K25)))</formula>
    </cfRule>
    <cfRule type="containsText" dxfId="135" priority="33" operator="containsText" text="Cumple">
      <formula>NOT(ISERROR(SEARCH("Cumple",K25)))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8D0A-1D77-409D-B6CC-DCFBBD235761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30" priority="13">
      <formula>LEN(TRIM(C2))=0</formula>
    </cfRule>
  </conditionalFormatting>
  <conditionalFormatting sqref="C6:C8">
    <cfRule type="containsBlanks" dxfId="29" priority="1">
      <formula>LEN(TRIM(C6))=0</formula>
    </cfRule>
  </conditionalFormatting>
  <conditionalFormatting sqref="E4:E5">
    <cfRule type="containsBlanks" dxfId="28" priority="8">
      <formula>LEN(TRIM(E4))=0</formula>
    </cfRule>
  </conditionalFormatting>
  <conditionalFormatting sqref="G2">
    <cfRule type="containsBlanks" dxfId="27" priority="10">
      <formula>LEN(TRIM(G2))=0</formula>
    </cfRule>
  </conditionalFormatting>
  <conditionalFormatting sqref="H3">
    <cfRule type="containsBlanks" dxfId="26" priority="11">
      <formula>LEN(TRIM(H3))=0</formula>
    </cfRule>
  </conditionalFormatting>
  <conditionalFormatting sqref="H6:H7">
    <cfRule type="containsBlanks" dxfId="25" priority="9">
      <formula>LEN(TRIM(H6))=0</formula>
    </cfRule>
  </conditionalFormatting>
  <conditionalFormatting sqref="H10">
    <cfRule type="containsText" dxfId="24" priority="6" operator="containsText" text="No cumple">
      <formula>NOT(ISERROR(SEARCH("No cumple",H10)))</formula>
    </cfRule>
    <cfRule type="containsText" dxfId="23" priority="7" operator="containsText" text="Cumple">
      <formula>NOT(ISERROR(SEARCH("Cumple",H10)))</formula>
    </cfRule>
  </conditionalFormatting>
  <conditionalFormatting sqref="H16">
    <cfRule type="containsText" dxfId="22" priority="4" operator="containsText" text="No cumple">
      <formula>NOT(ISERROR(SEARCH("No cumple",H16)))</formula>
    </cfRule>
    <cfRule type="containsText" dxfId="21" priority="5" operator="containsText" text="Cumple">
      <formula>NOT(ISERROR(SEARCH("Cumple",H16)))</formula>
    </cfRule>
  </conditionalFormatting>
  <conditionalFormatting sqref="H24">
    <cfRule type="containsText" dxfId="20" priority="2" operator="containsText" text="No cumple">
      <formula>NOT(ISERROR(SEARCH("No cumple",H24)))</formula>
    </cfRule>
    <cfRule type="containsText" dxfId="19" priority="3" operator="containsText" text="Cumple">
      <formula>NOT(ISERROR(SEARCH("Cumple",H24)))</formula>
    </cfRule>
  </conditionalFormatting>
  <conditionalFormatting sqref="J2">
    <cfRule type="containsBlanks" dxfId="18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A9579B-48A6-45FF-B6B0-760C2859A6B1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C849DDCA-13A3-4CD6-B1CE-5DC2C7696D3E}">
          <x14:formula1>
            <xm:f>Tablas!$H$2:$H$6</xm:f>
          </x14:formula1>
          <xm:sqref>C3:E3</xm:sqref>
        </x14:dataValidation>
        <x14:dataValidation type="list" allowBlank="1" showInputMessage="1" showErrorMessage="1" xr:uid="{7D346B20-8B17-45E3-9511-B76A0A899DB4}">
          <x14:formula1>
            <xm:f>Tablas!$L$2:$L$9</xm:f>
          </x14:formula1>
          <xm:sqref>C7:E7</xm:sqref>
        </x14:dataValidation>
        <x14:dataValidation type="list" allowBlank="1" showInputMessage="1" showErrorMessage="1" xr:uid="{FF0AF97B-4D66-4A03-9016-FC0E1E5D532B}">
          <x14:formula1>
            <xm:f>Tablas!$K$2:$K$3</xm:f>
          </x14:formula1>
          <xm:sqref>H6:J6</xm:sqref>
        </x14:dataValidation>
        <x14:dataValidation type="list" allowBlank="1" showInputMessage="1" showErrorMessage="1" xr:uid="{DA738126-187D-4E60-BE67-C7D877748435}">
          <x14:formula1>
            <xm:f>Tablas!$J$2:$J$7</xm:f>
          </x14:formula1>
          <xm:sqref>C6:E6</xm:sqref>
        </x14:dataValidation>
        <x14:dataValidation type="list" allowBlank="1" showInputMessage="1" showErrorMessage="1" xr:uid="{DC2459A5-EF61-44BD-9419-CA1567406A2B}">
          <x14:formula1>
            <xm:f>Tablas!$I$2:$I$5</xm:f>
          </x14:formula1>
          <xm:sqref>E4:J4</xm:sqref>
        </x14:dataValidation>
        <x14:dataValidation type="list" allowBlank="1" showInputMessage="1" showErrorMessage="1" xr:uid="{0E88A70D-4FA9-4532-85EC-F745E9B62BCA}">
          <x14:formula1>
            <xm:f>Tablas!$G$2:$G$3</xm:f>
          </x14:formula1>
          <xm:sqref>J2</xm:sqref>
        </x14:dataValidation>
        <x14:dataValidation type="list" allowBlank="1" showInputMessage="1" showErrorMessage="1" xr:uid="{F6041CB2-D937-473A-98A4-4E90CAA1FD8C}">
          <x14:formula1>
            <xm:f>Tablas!$C$2</xm:f>
          </x14:formula1>
          <xm:sqref>H19:I23 H27:I29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14BD-10C9-415E-9240-F82D412492AB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17" priority="13">
      <formula>LEN(TRIM(C2))=0</formula>
    </cfRule>
  </conditionalFormatting>
  <conditionalFormatting sqref="C6:C8">
    <cfRule type="containsBlanks" dxfId="16" priority="1">
      <formula>LEN(TRIM(C6))=0</formula>
    </cfRule>
  </conditionalFormatting>
  <conditionalFormatting sqref="E4:E5">
    <cfRule type="containsBlanks" dxfId="15" priority="8">
      <formula>LEN(TRIM(E4))=0</formula>
    </cfRule>
  </conditionalFormatting>
  <conditionalFormatting sqref="G2">
    <cfRule type="containsBlanks" dxfId="14" priority="10">
      <formula>LEN(TRIM(G2))=0</formula>
    </cfRule>
  </conditionalFormatting>
  <conditionalFormatting sqref="H3">
    <cfRule type="containsBlanks" dxfId="13" priority="11">
      <formula>LEN(TRIM(H3))=0</formula>
    </cfRule>
  </conditionalFormatting>
  <conditionalFormatting sqref="H6:H7">
    <cfRule type="containsBlanks" dxfId="12" priority="9">
      <formula>LEN(TRIM(H6))=0</formula>
    </cfRule>
  </conditionalFormatting>
  <conditionalFormatting sqref="H10">
    <cfRule type="containsText" dxfId="11" priority="6" operator="containsText" text="No cumple">
      <formula>NOT(ISERROR(SEARCH("No cumple",H10)))</formula>
    </cfRule>
    <cfRule type="containsText" dxfId="10" priority="7" operator="containsText" text="Cumple">
      <formula>NOT(ISERROR(SEARCH("Cumple",H10)))</formula>
    </cfRule>
  </conditionalFormatting>
  <conditionalFormatting sqref="H16">
    <cfRule type="containsText" dxfId="9" priority="4" operator="containsText" text="No cumple">
      <formula>NOT(ISERROR(SEARCH("No cumple",H16)))</formula>
    </cfRule>
    <cfRule type="containsText" dxfId="8" priority="5" operator="containsText" text="Cumple">
      <formula>NOT(ISERROR(SEARCH("Cumple",H16)))</formula>
    </cfRule>
  </conditionalFormatting>
  <conditionalFormatting sqref="H24">
    <cfRule type="containsText" dxfId="7" priority="2" operator="containsText" text="No cumple">
      <formula>NOT(ISERROR(SEARCH("No cumple",H24)))</formula>
    </cfRule>
    <cfRule type="containsText" dxfId="6" priority="3" operator="containsText" text="Cumple">
      <formula>NOT(ISERROR(SEARCH("Cumple",H24)))</formula>
    </cfRule>
  </conditionalFormatting>
  <conditionalFormatting sqref="J2">
    <cfRule type="containsBlanks" dxfId="5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FF3A542-D7C2-44BB-A7C2-9554D186D0D1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53BF38F4-C15C-4035-9FB0-AAE26B0EE3DC}">
          <x14:formula1>
            <xm:f>Tablas!$H$2:$H$6</xm:f>
          </x14:formula1>
          <xm:sqref>C3:E3</xm:sqref>
        </x14:dataValidation>
        <x14:dataValidation type="list" allowBlank="1" showInputMessage="1" showErrorMessage="1" xr:uid="{D2A57652-7AD6-4A0F-A5D5-7F89F61E815B}">
          <x14:formula1>
            <xm:f>Tablas!$L$2:$L$9</xm:f>
          </x14:formula1>
          <xm:sqref>C7:E7</xm:sqref>
        </x14:dataValidation>
        <x14:dataValidation type="list" allowBlank="1" showInputMessage="1" showErrorMessage="1" xr:uid="{C07B5DF4-B2AE-4DC7-823C-A65A9E77DA19}">
          <x14:formula1>
            <xm:f>Tablas!$K$2:$K$3</xm:f>
          </x14:formula1>
          <xm:sqref>H6:J6</xm:sqref>
        </x14:dataValidation>
        <x14:dataValidation type="list" allowBlank="1" showInputMessage="1" showErrorMessage="1" xr:uid="{E0E3523E-8015-47B3-8DEE-685355DCFB83}">
          <x14:formula1>
            <xm:f>Tablas!$J$2:$J$7</xm:f>
          </x14:formula1>
          <xm:sqref>C6:E6</xm:sqref>
        </x14:dataValidation>
        <x14:dataValidation type="list" allowBlank="1" showInputMessage="1" showErrorMessage="1" xr:uid="{57A1E616-49AB-4DCA-A730-EA0E3C830C16}">
          <x14:formula1>
            <xm:f>Tablas!$I$2:$I$5</xm:f>
          </x14:formula1>
          <xm:sqref>E4:J4</xm:sqref>
        </x14:dataValidation>
        <x14:dataValidation type="list" allowBlank="1" showInputMessage="1" showErrorMessage="1" xr:uid="{398488DD-5583-405C-BD2F-CE910B027A22}">
          <x14:formula1>
            <xm:f>Tablas!$G$2:$G$3</xm:f>
          </x14:formula1>
          <xm:sqref>J2</xm:sqref>
        </x14:dataValidation>
        <x14:dataValidation type="list" allowBlank="1" showInputMessage="1" showErrorMessage="1" xr:uid="{46C8CC5F-2C53-465E-AA40-08614D047E3B}">
          <x14:formula1>
            <xm:f>Tablas!$C$2</xm:f>
          </x14:formula1>
          <xm:sqref>H19:I23 H27:I29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79"/>
      <c r="B1" s="188" t="s">
        <v>167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89"/>
      <c r="FF1" s="189"/>
      <c r="FG1" s="189"/>
      <c r="FH1" s="189"/>
      <c r="FI1" s="189"/>
      <c r="FJ1" s="189"/>
      <c r="FK1" s="189"/>
      <c r="FL1" s="189"/>
      <c r="FM1" s="189"/>
      <c r="FN1" s="189"/>
      <c r="FO1" s="189"/>
      <c r="FP1" s="189"/>
      <c r="FQ1" s="189"/>
      <c r="FR1" s="189"/>
      <c r="FS1" s="189"/>
      <c r="FT1" s="189"/>
      <c r="FU1" s="189"/>
      <c r="FV1" s="189"/>
      <c r="FW1" s="189"/>
      <c r="FX1" s="189"/>
      <c r="FY1" s="189"/>
      <c r="FZ1" s="189"/>
      <c r="GA1" s="189"/>
      <c r="GB1" s="189"/>
      <c r="GC1" s="189"/>
      <c r="GD1" s="189"/>
      <c r="GE1" s="189"/>
      <c r="GF1" s="189"/>
      <c r="GG1" s="189"/>
      <c r="GH1" s="189"/>
      <c r="GI1" s="189"/>
      <c r="GJ1" s="189"/>
      <c r="GK1" s="189"/>
      <c r="GL1" s="189"/>
      <c r="GM1" s="189"/>
      <c r="GN1" s="189"/>
      <c r="GO1" s="189"/>
      <c r="GP1" s="189"/>
      <c r="GQ1" s="189"/>
      <c r="GR1" s="189"/>
      <c r="GS1" s="189"/>
      <c r="GT1" s="189"/>
      <c r="GU1" s="189"/>
      <c r="GV1" s="189"/>
      <c r="GW1" s="189"/>
      <c r="GX1" s="189"/>
      <c r="GY1" s="189"/>
      <c r="GZ1" s="189"/>
      <c r="HA1" s="189"/>
      <c r="HB1" s="189"/>
      <c r="HC1" s="189"/>
      <c r="HD1" s="189"/>
      <c r="HE1" s="189"/>
      <c r="HF1" s="189"/>
      <c r="HG1" s="189"/>
      <c r="HH1" s="189"/>
      <c r="HI1" s="189"/>
      <c r="HJ1" s="189"/>
      <c r="HK1" s="189"/>
      <c r="HL1" s="189"/>
      <c r="HM1" s="189"/>
      <c r="HN1" s="189"/>
      <c r="HO1" s="189"/>
      <c r="HP1" s="189"/>
      <c r="HQ1" s="189"/>
      <c r="HR1" s="189"/>
      <c r="HS1" s="189"/>
      <c r="HT1" s="189"/>
      <c r="HU1" s="189"/>
      <c r="HV1" s="189"/>
      <c r="HW1" s="189"/>
      <c r="HX1" s="189"/>
      <c r="HY1" s="189"/>
      <c r="HZ1" s="189"/>
      <c r="IA1" s="189"/>
      <c r="IB1" s="189"/>
      <c r="IC1" s="189"/>
      <c r="ID1" s="189"/>
      <c r="IE1" s="189"/>
      <c r="IF1" s="189"/>
      <c r="IG1" s="189"/>
      <c r="IH1" s="189"/>
      <c r="II1" s="189"/>
      <c r="IJ1" s="189"/>
      <c r="IK1" s="189"/>
      <c r="IL1" s="189"/>
      <c r="IM1" s="189"/>
      <c r="IN1" s="189"/>
      <c r="IO1" s="189"/>
      <c r="IP1" s="189"/>
      <c r="IQ1" s="189"/>
      <c r="IR1" s="189"/>
      <c r="IS1" s="189"/>
      <c r="IT1" s="189"/>
      <c r="IU1" s="189"/>
      <c r="IV1" s="189"/>
      <c r="IW1" s="189"/>
      <c r="IX1" s="189"/>
      <c r="IY1" s="189"/>
      <c r="IZ1" s="189"/>
      <c r="JA1" s="189"/>
      <c r="JB1" s="189"/>
      <c r="JC1" s="189"/>
      <c r="JD1" s="189"/>
      <c r="JE1" s="189"/>
      <c r="JF1" s="189"/>
      <c r="JG1" s="189"/>
      <c r="JH1" s="189"/>
      <c r="JI1" s="189"/>
      <c r="JJ1" s="189"/>
      <c r="JK1" s="190"/>
      <c r="JL1" s="54" t="s">
        <v>170</v>
      </c>
      <c r="JM1" s="55">
        <v>45433</v>
      </c>
    </row>
    <row r="2" spans="1:274" ht="30" customHeight="1" x14ac:dyDescent="0.25">
      <c r="A2" s="180"/>
      <c r="B2" s="191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  <c r="IR2" s="192"/>
      <c r="IS2" s="192"/>
      <c r="IT2" s="192"/>
      <c r="IU2" s="192"/>
      <c r="IV2" s="192"/>
      <c r="IW2" s="192"/>
      <c r="IX2" s="192"/>
      <c r="IY2" s="192"/>
      <c r="IZ2" s="192"/>
      <c r="JA2" s="192"/>
      <c r="JB2" s="192"/>
      <c r="JC2" s="192"/>
      <c r="JD2" s="192"/>
      <c r="JE2" s="192"/>
      <c r="JF2" s="192"/>
      <c r="JG2" s="192"/>
      <c r="JH2" s="192"/>
      <c r="JI2" s="192"/>
      <c r="JJ2" s="192"/>
      <c r="JK2" s="193"/>
      <c r="JL2" s="56" t="s">
        <v>140</v>
      </c>
      <c r="JM2" s="24" t="s">
        <v>59</v>
      </c>
    </row>
    <row r="3" spans="1:274" ht="30" customHeight="1" thickBot="1" x14ac:dyDescent="0.3">
      <c r="A3" s="181"/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  <c r="IU3" s="195"/>
      <c r="IV3" s="195"/>
      <c r="IW3" s="195"/>
      <c r="IX3" s="195"/>
      <c r="IY3" s="195"/>
      <c r="IZ3" s="195"/>
      <c r="JA3" s="195"/>
      <c r="JB3" s="195"/>
      <c r="JC3" s="195"/>
      <c r="JD3" s="195"/>
      <c r="JE3" s="195"/>
      <c r="JF3" s="195"/>
      <c r="JG3" s="195"/>
      <c r="JH3" s="195"/>
      <c r="JI3" s="195"/>
      <c r="JJ3" s="195"/>
      <c r="JK3" s="196"/>
      <c r="JL3" s="182" t="s">
        <v>58</v>
      </c>
      <c r="JM3" s="183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</row>
    <row r="8" spans="1:274" ht="15" customHeight="1" x14ac:dyDescent="0.25">
      <c r="D8" s="184" t="s">
        <v>1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25"/>
      <c r="P8" s="184" t="s">
        <v>13</v>
      </c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25"/>
      <c r="AB8" s="58" t="s">
        <v>53</v>
      </c>
      <c r="AC8" s="58" t="s">
        <v>53</v>
      </c>
      <c r="AD8" s="58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72" t="s">
        <v>116</v>
      </c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4"/>
      <c r="AV8" s="178" t="s">
        <v>116</v>
      </c>
      <c r="AW8" s="178"/>
      <c r="AX8" s="178"/>
      <c r="AY8" s="178"/>
      <c r="AZ8" s="178"/>
      <c r="BA8" s="178"/>
      <c r="BB8" s="178"/>
      <c r="BC8" s="178"/>
      <c r="BD8" s="172" t="s">
        <v>117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4"/>
      <c r="BP8" s="177" t="s">
        <v>117</v>
      </c>
      <c r="BQ8" s="177"/>
      <c r="BR8" s="177"/>
      <c r="BS8" s="177"/>
      <c r="BT8" s="177"/>
      <c r="BU8" s="177"/>
      <c r="BV8" s="177"/>
      <c r="BW8" s="177"/>
      <c r="BX8" s="172" t="s">
        <v>118</v>
      </c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4"/>
      <c r="CJ8" s="178" t="s">
        <v>118</v>
      </c>
      <c r="CK8" s="178"/>
      <c r="CL8" s="178"/>
      <c r="CM8" s="178"/>
      <c r="CN8" s="178"/>
      <c r="CO8" s="178"/>
      <c r="CP8" s="178"/>
      <c r="CQ8" s="178"/>
      <c r="CR8" s="172" t="s">
        <v>119</v>
      </c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4"/>
      <c r="DD8" s="177" t="s">
        <v>119</v>
      </c>
      <c r="DE8" s="177"/>
      <c r="DF8" s="177"/>
      <c r="DG8" s="177"/>
      <c r="DH8" s="177"/>
      <c r="DI8" s="177"/>
      <c r="DJ8" s="177"/>
      <c r="DK8" s="177"/>
      <c r="DL8" s="172" t="s">
        <v>120</v>
      </c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4"/>
      <c r="DX8" s="178" t="s">
        <v>120</v>
      </c>
      <c r="DY8" s="178"/>
      <c r="DZ8" s="178"/>
      <c r="EA8" s="178"/>
      <c r="EB8" s="178"/>
      <c r="EC8" s="178"/>
      <c r="ED8" s="178"/>
      <c r="EE8" s="178"/>
      <c r="EF8" s="172" t="s">
        <v>121</v>
      </c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4"/>
      <c r="ER8" s="177" t="s">
        <v>121</v>
      </c>
      <c r="ES8" s="177"/>
      <c r="ET8" s="177"/>
      <c r="EU8" s="177"/>
      <c r="EV8" s="177"/>
      <c r="EW8" s="177"/>
      <c r="EX8" s="177"/>
      <c r="EY8" s="177"/>
      <c r="EZ8" s="172" t="s">
        <v>122</v>
      </c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4"/>
      <c r="FL8" s="178" t="s">
        <v>122</v>
      </c>
      <c r="FM8" s="178"/>
      <c r="FN8" s="178"/>
      <c r="FO8" s="178"/>
      <c r="FP8" s="178"/>
      <c r="FQ8" s="178"/>
      <c r="FR8" s="178"/>
      <c r="FS8" s="178"/>
      <c r="FT8" s="172" t="s">
        <v>123</v>
      </c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4"/>
      <c r="GF8" s="177" t="s">
        <v>123</v>
      </c>
      <c r="GG8" s="177"/>
      <c r="GH8" s="177"/>
      <c r="GI8" s="177"/>
      <c r="GJ8" s="177"/>
      <c r="GK8" s="177"/>
      <c r="GL8" s="177"/>
      <c r="GM8" s="177"/>
      <c r="GN8" s="172" t="s">
        <v>124</v>
      </c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4"/>
      <c r="GZ8" s="178" t="s">
        <v>124</v>
      </c>
      <c r="HA8" s="178"/>
      <c r="HB8" s="178"/>
      <c r="HC8" s="178"/>
      <c r="HD8" s="178"/>
      <c r="HE8" s="178"/>
      <c r="HF8" s="178"/>
      <c r="HG8" s="178"/>
      <c r="HH8" s="172" t="s">
        <v>125</v>
      </c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4"/>
      <c r="HT8" s="177" t="s">
        <v>125</v>
      </c>
      <c r="HU8" s="177"/>
      <c r="HV8" s="177"/>
      <c r="HW8" s="177"/>
      <c r="HX8" s="177"/>
      <c r="HY8" s="177"/>
      <c r="HZ8" s="177"/>
      <c r="IA8" s="177"/>
      <c r="IB8" s="170" t="s">
        <v>116</v>
      </c>
      <c r="IC8" s="171"/>
      <c r="ID8" s="175" t="s">
        <v>117</v>
      </c>
      <c r="IE8" s="176"/>
      <c r="IF8" s="170" t="s">
        <v>118</v>
      </c>
      <c r="IG8" s="171"/>
      <c r="IH8" s="175" t="s">
        <v>119</v>
      </c>
      <c r="II8" s="176"/>
      <c r="IJ8" s="170" t="s">
        <v>120</v>
      </c>
      <c r="IK8" s="171"/>
      <c r="IL8" s="175" t="s">
        <v>121</v>
      </c>
      <c r="IM8" s="176"/>
      <c r="IN8" s="170" t="s">
        <v>122</v>
      </c>
      <c r="IO8" s="171"/>
      <c r="IP8" s="175" t="s">
        <v>123</v>
      </c>
      <c r="IQ8" s="176"/>
      <c r="IR8" s="170" t="s">
        <v>124</v>
      </c>
      <c r="IS8" s="171"/>
      <c r="IT8" s="175" t="s">
        <v>125</v>
      </c>
      <c r="IU8" s="176"/>
      <c r="IV8" s="185" t="s">
        <v>54</v>
      </c>
      <c r="IW8" s="186"/>
      <c r="IX8" s="186"/>
      <c r="IY8" s="187"/>
      <c r="IZ8" s="185" t="s">
        <v>55</v>
      </c>
      <c r="JA8" s="186"/>
      <c r="JB8" s="186"/>
      <c r="JC8" s="187"/>
      <c r="JD8" s="185" t="s">
        <v>56</v>
      </c>
      <c r="JE8" s="186"/>
      <c r="JF8" s="186"/>
      <c r="JG8" s="187"/>
      <c r="JH8" s="185" t="s">
        <v>57</v>
      </c>
      <c r="JI8" s="186"/>
      <c r="JJ8" s="186"/>
      <c r="JK8" s="187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9" t="s">
        <v>75</v>
      </c>
      <c r="AC9" s="59" t="s">
        <v>76</v>
      </c>
      <c r="AD9" s="59" t="s">
        <v>107</v>
      </c>
      <c r="AE9" s="18" t="s">
        <v>157</v>
      </c>
      <c r="AF9" s="59" t="s">
        <v>156</v>
      </c>
      <c r="AG9" s="59" t="s">
        <v>145</v>
      </c>
      <c r="AH9" s="18" t="s">
        <v>159</v>
      </c>
      <c r="AI9" s="18" t="s">
        <v>168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106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106</v>
      </c>
      <c r="AU9" s="23" t="s">
        <v>137</v>
      </c>
      <c r="AV9" s="59" t="s">
        <v>75</v>
      </c>
      <c r="AW9" s="59" t="s">
        <v>76</v>
      </c>
      <c r="AX9" s="59" t="s">
        <v>107</v>
      </c>
      <c r="AY9" s="22" t="s">
        <v>157</v>
      </c>
      <c r="AZ9" s="59" t="s">
        <v>156</v>
      </c>
      <c r="BA9" s="59" t="s">
        <v>145</v>
      </c>
      <c r="BB9" s="22" t="s">
        <v>159</v>
      </c>
      <c r="BC9" s="22" t="s">
        <v>168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106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106</v>
      </c>
      <c r="BO9" s="23" t="s">
        <v>137</v>
      </c>
      <c r="BP9" s="59" t="s">
        <v>75</v>
      </c>
      <c r="BQ9" s="59" t="s">
        <v>76</v>
      </c>
      <c r="BR9" s="59" t="s">
        <v>107</v>
      </c>
      <c r="BS9" s="15" t="s">
        <v>157</v>
      </c>
      <c r="BT9" s="59" t="s">
        <v>156</v>
      </c>
      <c r="BU9" s="59" t="s">
        <v>145</v>
      </c>
      <c r="BV9" s="15" t="s">
        <v>159</v>
      </c>
      <c r="BW9" s="15" t="s">
        <v>168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106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106</v>
      </c>
      <c r="CI9" s="23" t="s">
        <v>137</v>
      </c>
      <c r="CJ9" s="59" t="s">
        <v>75</v>
      </c>
      <c r="CK9" s="59" t="s">
        <v>76</v>
      </c>
      <c r="CL9" s="59" t="s">
        <v>107</v>
      </c>
      <c r="CM9" s="22" t="s">
        <v>157</v>
      </c>
      <c r="CN9" s="59" t="s">
        <v>156</v>
      </c>
      <c r="CO9" s="59" t="s">
        <v>145</v>
      </c>
      <c r="CP9" s="22" t="s">
        <v>159</v>
      </c>
      <c r="CQ9" s="22" t="s">
        <v>168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106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106</v>
      </c>
      <c r="DC9" s="23" t="s">
        <v>137</v>
      </c>
      <c r="DD9" s="59" t="s">
        <v>75</v>
      </c>
      <c r="DE9" s="59" t="s">
        <v>76</v>
      </c>
      <c r="DF9" s="59" t="s">
        <v>107</v>
      </c>
      <c r="DG9" s="15" t="s">
        <v>157</v>
      </c>
      <c r="DH9" s="59" t="s">
        <v>156</v>
      </c>
      <c r="DI9" s="59" t="s">
        <v>145</v>
      </c>
      <c r="DJ9" s="15" t="s">
        <v>159</v>
      </c>
      <c r="DK9" s="15" t="s">
        <v>168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106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106</v>
      </c>
      <c r="DW9" s="23" t="s">
        <v>137</v>
      </c>
      <c r="DX9" s="59" t="s">
        <v>75</v>
      </c>
      <c r="DY9" s="59" t="s">
        <v>76</v>
      </c>
      <c r="DZ9" s="59" t="s">
        <v>107</v>
      </c>
      <c r="EA9" s="22" t="s">
        <v>157</v>
      </c>
      <c r="EB9" s="59" t="s">
        <v>156</v>
      </c>
      <c r="EC9" s="59" t="s">
        <v>145</v>
      </c>
      <c r="ED9" s="22" t="s">
        <v>159</v>
      </c>
      <c r="EE9" s="22" t="s">
        <v>168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106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106</v>
      </c>
      <c r="EQ9" s="23" t="s">
        <v>137</v>
      </c>
      <c r="ER9" s="59" t="s">
        <v>75</v>
      </c>
      <c r="ES9" s="59" t="s">
        <v>76</v>
      </c>
      <c r="ET9" s="59" t="s">
        <v>107</v>
      </c>
      <c r="EU9" s="15" t="s">
        <v>157</v>
      </c>
      <c r="EV9" s="59" t="s">
        <v>156</v>
      </c>
      <c r="EW9" s="59" t="s">
        <v>145</v>
      </c>
      <c r="EX9" s="15" t="s">
        <v>159</v>
      </c>
      <c r="EY9" s="15" t="s">
        <v>168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106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106</v>
      </c>
      <c r="FK9" s="23" t="s">
        <v>137</v>
      </c>
      <c r="FL9" s="59" t="s">
        <v>75</v>
      </c>
      <c r="FM9" s="59" t="s">
        <v>76</v>
      </c>
      <c r="FN9" s="59" t="s">
        <v>107</v>
      </c>
      <c r="FO9" s="22" t="s">
        <v>157</v>
      </c>
      <c r="FP9" s="59" t="s">
        <v>156</v>
      </c>
      <c r="FQ9" s="59" t="s">
        <v>145</v>
      </c>
      <c r="FR9" s="22" t="s">
        <v>159</v>
      </c>
      <c r="FS9" s="22" t="s">
        <v>168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106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106</v>
      </c>
      <c r="GE9" s="23" t="s">
        <v>137</v>
      </c>
      <c r="GF9" s="59" t="s">
        <v>75</v>
      </c>
      <c r="GG9" s="59" t="s">
        <v>76</v>
      </c>
      <c r="GH9" s="59" t="s">
        <v>107</v>
      </c>
      <c r="GI9" s="15" t="s">
        <v>157</v>
      </c>
      <c r="GJ9" s="59" t="s">
        <v>156</v>
      </c>
      <c r="GK9" s="59" t="s">
        <v>145</v>
      </c>
      <c r="GL9" s="15" t="s">
        <v>159</v>
      </c>
      <c r="GM9" s="15" t="s">
        <v>168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106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106</v>
      </c>
      <c r="GY9" s="23" t="s">
        <v>137</v>
      </c>
      <c r="GZ9" s="59" t="s">
        <v>75</v>
      </c>
      <c r="HA9" s="59" t="s">
        <v>76</v>
      </c>
      <c r="HB9" s="59" t="s">
        <v>107</v>
      </c>
      <c r="HC9" s="22" t="s">
        <v>157</v>
      </c>
      <c r="HD9" s="59" t="s">
        <v>156</v>
      </c>
      <c r="HE9" s="59" t="s">
        <v>145</v>
      </c>
      <c r="HF9" s="22" t="s">
        <v>159</v>
      </c>
      <c r="HG9" s="22" t="s">
        <v>168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106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106</v>
      </c>
      <c r="HS9" s="23" t="s">
        <v>137</v>
      </c>
      <c r="HT9" s="59" t="s">
        <v>75</v>
      </c>
      <c r="HU9" s="59" t="s">
        <v>76</v>
      </c>
      <c r="HV9" s="59" t="s">
        <v>107</v>
      </c>
      <c r="HW9" s="15" t="s">
        <v>157</v>
      </c>
      <c r="HX9" s="59" t="s">
        <v>156</v>
      </c>
      <c r="HY9" s="59" t="s">
        <v>145</v>
      </c>
      <c r="HZ9" s="15" t="s">
        <v>159</v>
      </c>
      <c r="IA9" s="15" t="s">
        <v>168</v>
      </c>
      <c r="IB9" s="23" t="s">
        <v>142</v>
      </c>
      <c r="IC9" s="23" t="s">
        <v>143</v>
      </c>
      <c r="ID9" s="23" t="s">
        <v>142</v>
      </c>
      <c r="IE9" s="23" t="s">
        <v>143</v>
      </c>
      <c r="IF9" s="23" t="s">
        <v>142</v>
      </c>
      <c r="IG9" s="23" t="s">
        <v>143</v>
      </c>
      <c r="IH9" s="23" t="s">
        <v>142</v>
      </c>
      <c r="II9" s="23" t="s">
        <v>143</v>
      </c>
      <c r="IJ9" s="23" t="s">
        <v>142</v>
      </c>
      <c r="IK9" s="23" t="s">
        <v>143</v>
      </c>
      <c r="IL9" s="23" t="s">
        <v>142</v>
      </c>
      <c r="IM9" s="23" t="s">
        <v>143</v>
      </c>
      <c r="IN9" s="23" t="s">
        <v>142</v>
      </c>
      <c r="IO9" s="23" t="s">
        <v>143</v>
      </c>
      <c r="IP9" s="23" t="s">
        <v>142</v>
      </c>
      <c r="IQ9" s="23" t="s">
        <v>143</v>
      </c>
      <c r="IR9" s="23" t="s">
        <v>142</v>
      </c>
      <c r="IS9" s="23" t="s">
        <v>143</v>
      </c>
      <c r="IT9" s="23" t="s">
        <v>142</v>
      </c>
      <c r="IU9" s="23" t="s">
        <v>143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9"/>
      <c r="AC10" s="59"/>
      <c r="AD10" s="59"/>
      <c r="AE10" s="13" t="str">
        <f>+ACTA!K19</f>
        <v/>
      </c>
      <c r="AF10" s="59"/>
      <c r="AG10" s="59"/>
      <c r="AH10" s="13" t="str">
        <f>+ACTA!K22</f>
        <v/>
      </c>
      <c r="AI10" s="13" t="str">
        <f>+ACTA!K25</f>
        <v/>
      </c>
      <c r="AJ10" s="14">
        <f>+Entrev.1!C2</f>
        <v>0</v>
      </c>
      <c r="AK10" s="57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59"/>
      <c r="AW10" s="59"/>
      <c r="AX10" s="59"/>
      <c r="AY10" s="13" t="str">
        <f>+ACTA!A21</f>
        <v/>
      </c>
      <c r="AZ10" s="59"/>
      <c r="BA10" s="59"/>
      <c r="BB10" s="13" t="str">
        <f>+ACTA!A24</f>
        <v/>
      </c>
      <c r="BC10" s="13" t="str">
        <f>+ACTA!A27</f>
        <v/>
      </c>
      <c r="BD10" s="14">
        <f>+Entrev.2!C2</f>
        <v>0</v>
      </c>
      <c r="BE10" s="57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59"/>
      <c r="BQ10" s="59"/>
      <c r="BR10" s="59"/>
      <c r="BS10" s="13" t="str">
        <f>+ACTA!B21</f>
        <v/>
      </c>
      <c r="BT10" s="59"/>
      <c r="BU10" s="59"/>
      <c r="BV10" s="13" t="str">
        <f>+ACTA!B24</f>
        <v/>
      </c>
      <c r="BW10" s="13" t="str">
        <f>+ACTA!B27</f>
        <v/>
      </c>
      <c r="BX10" s="14">
        <f>+Entrev.3!C2</f>
        <v>0</v>
      </c>
      <c r="BY10" s="57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59"/>
      <c r="CK10" s="59"/>
      <c r="CL10" s="59"/>
      <c r="CM10" s="13" t="str">
        <f>+ACTA!C21</f>
        <v/>
      </c>
      <c r="CN10" s="59"/>
      <c r="CO10" s="59"/>
      <c r="CP10" s="13" t="str">
        <f>+ACTA!C24</f>
        <v/>
      </c>
      <c r="CQ10" s="13" t="str">
        <f>+ACTA!C27</f>
        <v/>
      </c>
      <c r="CR10" s="14">
        <f>+Entrev.4!C2</f>
        <v>0</v>
      </c>
      <c r="CS10" s="57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59"/>
      <c r="DE10" s="59"/>
      <c r="DF10" s="59"/>
      <c r="DG10" s="13" t="str">
        <f>+ACTA!D21</f>
        <v/>
      </c>
      <c r="DH10" s="59"/>
      <c r="DI10" s="59"/>
      <c r="DJ10" s="13" t="str">
        <f>+ACTA!D24</f>
        <v/>
      </c>
      <c r="DK10" s="13" t="str">
        <f>+ACTA!D27</f>
        <v/>
      </c>
      <c r="DL10" s="14">
        <f>+Entrev.5!C2</f>
        <v>0</v>
      </c>
      <c r="DM10" s="57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59"/>
      <c r="DY10" s="59"/>
      <c r="DZ10" s="59"/>
      <c r="EA10" s="13" t="str">
        <f>+ACTA!E21</f>
        <v/>
      </c>
      <c r="EB10" s="59"/>
      <c r="EC10" s="59"/>
      <c r="ED10" s="13" t="str">
        <f>+ACTA!E24</f>
        <v/>
      </c>
      <c r="EE10" s="13" t="str">
        <f>+ACTA!E27</f>
        <v/>
      </c>
      <c r="EF10" s="14">
        <f>+Entrev.6!C2</f>
        <v>0</v>
      </c>
      <c r="EG10" s="57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59"/>
      <c r="ES10" s="59"/>
      <c r="ET10" s="59"/>
      <c r="EU10" s="13" t="str">
        <f>+ACTA!F21</f>
        <v/>
      </c>
      <c r="EV10" s="59"/>
      <c r="EW10" s="59"/>
      <c r="EX10" s="13" t="str">
        <f>+ACTA!F24</f>
        <v/>
      </c>
      <c r="EY10" s="13" t="str">
        <f>+ACTA!F27</f>
        <v/>
      </c>
      <c r="EZ10" s="14">
        <f>+Entrev.7!C2</f>
        <v>0</v>
      </c>
      <c r="FA10" s="57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59"/>
      <c r="FM10" s="59"/>
      <c r="FN10" s="59"/>
      <c r="FO10" s="13" t="str">
        <f>+ACTA!G21</f>
        <v/>
      </c>
      <c r="FP10" s="59"/>
      <c r="FQ10" s="59"/>
      <c r="FR10" s="13" t="str">
        <f>+ACTA!G24</f>
        <v/>
      </c>
      <c r="FS10" s="13" t="str">
        <f>+ACTA!G27</f>
        <v/>
      </c>
      <c r="FT10" s="14">
        <f>+Entrev.8!C2</f>
        <v>0</v>
      </c>
      <c r="FU10" s="57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59"/>
      <c r="GG10" s="59"/>
      <c r="GH10" s="59"/>
      <c r="GI10" s="13" t="str">
        <f>+ACTA!H21</f>
        <v/>
      </c>
      <c r="GJ10" s="59"/>
      <c r="GK10" s="59"/>
      <c r="GL10" s="13" t="str">
        <f>+ACTA!H24</f>
        <v/>
      </c>
      <c r="GM10" s="13" t="str">
        <f>+ACTA!H27</f>
        <v/>
      </c>
      <c r="GN10" s="14">
        <f>+Entrev.9!C2</f>
        <v>0</v>
      </c>
      <c r="GO10" s="57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59"/>
      <c r="HA10" s="59"/>
      <c r="HB10" s="59"/>
      <c r="HC10" s="13" t="str">
        <f>+ACTA!I21</f>
        <v/>
      </c>
      <c r="HD10" s="59"/>
      <c r="HE10" s="59"/>
      <c r="HF10" s="13" t="str">
        <f>+ACTA!I24</f>
        <v/>
      </c>
      <c r="HG10" s="13" t="str">
        <f>+ACTA!I27</f>
        <v/>
      </c>
      <c r="HH10" s="14" t="s">
        <v>169</v>
      </c>
      <c r="HI10" s="57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59"/>
      <c r="HU10" s="59"/>
      <c r="HV10" s="59"/>
      <c r="HW10" s="13" t="str">
        <f>+ACTA!J21</f>
        <v/>
      </c>
      <c r="HX10" s="59"/>
      <c r="HY10" s="59"/>
      <c r="HZ10" s="13" t="str">
        <f>+ACTA!J24</f>
        <v/>
      </c>
      <c r="IA10" s="13" t="str">
        <f>+ACTA!J27</f>
        <v/>
      </c>
      <c r="IB10" s="13">
        <f>+Entrev.1!A31</f>
        <v>0</v>
      </c>
      <c r="IC10" s="13">
        <f>+Entrev.1!A33</f>
        <v>0</v>
      </c>
      <c r="ID10" s="13">
        <f>+Entrev.2!A31</f>
        <v>0</v>
      </c>
      <c r="IE10" s="13">
        <f>+Entrev.2!A33</f>
        <v>0</v>
      </c>
      <c r="IF10" s="13">
        <f>+Entrev.3!A31</f>
        <v>0</v>
      </c>
      <c r="IG10" s="13">
        <f>+Entrev.3!A33</f>
        <v>0</v>
      </c>
      <c r="IH10" s="13">
        <f>+Entrev.4!A31</f>
        <v>0</v>
      </c>
      <c r="II10" s="13">
        <f>+Entrev.4!A33</f>
        <v>0</v>
      </c>
      <c r="IJ10" s="13">
        <f>+Entrev.5!A31</f>
        <v>0</v>
      </c>
      <c r="IK10" s="13">
        <f>+Entrev.5!A33</f>
        <v>0</v>
      </c>
      <c r="IL10" s="13">
        <f>+Entrev.6!A31</f>
        <v>0</v>
      </c>
      <c r="IM10" s="13">
        <f>+Entrev.6!A33</f>
        <v>0</v>
      </c>
      <c r="IN10" s="13">
        <f>+Entrev.7!A31</f>
        <v>0</v>
      </c>
      <c r="IO10" s="13">
        <f>+Entrev.7!A33</f>
        <v>0</v>
      </c>
      <c r="IP10" s="13">
        <f>+Entrev.8!A31</f>
        <v>0</v>
      </c>
      <c r="IQ10" s="13">
        <f>+Entrev.8!A33</f>
        <v>0</v>
      </c>
      <c r="IR10" s="13">
        <f>+Entrev.9!A31</f>
        <v>0</v>
      </c>
      <c r="IS10" s="13">
        <f>+Entrev.9!A33</f>
        <v>0</v>
      </c>
      <c r="IT10" s="13">
        <f>+Entrev.10!A31</f>
        <v>0</v>
      </c>
      <c r="IU10" s="13">
        <f>+Entrev.10!A33</f>
        <v>0</v>
      </c>
      <c r="IV10" s="13">
        <f>+ACTA!B29</f>
        <v>0</v>
      </c>
      <c r="IW10" s="13">
        <f>+ACTA!B30</f>
        <v>0</v>
      </c>
      <c r="IX10" s="13">
        <f>+ACTA!B31</f>
        <v>0</v>
      </c>
      <c r="IY10" s="13">
        <f>+ACTA!B32</f>
        <v>0</v>
      </c>
      <c r="IZ10" s="13">
        <f>+ACTA!G29</f>
        <v>0</v>
      </c>
      <c r="JA10" s="13">
        <f>+ACTA!G30</f>
        <v>0</v>
      </c>
      <c r="JB10" s="13">
        <f>+ACTA!G31</f>
        <v>0</v>
      </c>
      <c r="JC10" s="13">
        <f>+ACTA!G32</f>
        <v>0</v>
      </c>
      <c r="JD10" s="13">
        <f>+ACTA!B35</f>
        <v>0</v>
      </c>
      <c r="JE10" s="13">
        <f>+ACTA!B36</f>
        <v>0</v>
      </c>
      <c r="JF10" s="13">
        <f>+ACTA!B37</f>
        <v>0</v>
      </c>
      <c r="JG10" s="13">
        <f>+ACTA!B38</f>
        <v>0</v>
      </c>
      <c r="JH10" s="13">
        <f>+ACTA!G35</f>
        <v>0</v>
      </c>
      <c r="JI10" s="13">
        <f>+ACTA!G36</f>
        <v>0</v>
      </c>
      <c r="JJ10" s="13">
        <f>+ACTA!G37</f>
        <v>0</v>
      </c>
      <c r="JK10" s="13">
        <f>+ACTA!G38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ElNrynUzcfchxHKZ9ULM8EI+5gSf049szgrlC3jY6SXWPFFmEB3sOLjwnjQtXyZddU8evxkPv/FnV8OK7O9v/g==" saltValue="TmPnqANQiQ9n+A5PwF6T0w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109</v>
      </c>
      <c r="G1" s="6" t="s">
        <v>68</v>
      </c>
      <c r="H1" s="6" t="s">
        <v>69</v>
      </c>
      <c r="I1" s="6" t="s">
        <v>80</v>
      </c>
      <c r="J1" s="5" t="s">
        <v>72</v>
      </c>
      <c r="K1" s="6" t="s">
        <v>73</v>
      </c>
      <c r="L1" s="5" t="s">
        <v>81</v>
      </c>
    </row>
    <row r="2" spans="1:12" x14ac:dyDescent="0.25">
      <c r="A2" s="4" t="s">
        <v>129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110</v>
      </c>
      <c r="G2" s="44" t="s">
        <v>82</v>
      </c>
      <c r="H2" s="4" t="s">
        <v>84</v>
      </c>
      <c r="I2" s="4" t="s">
        <v>89</v>
      </c>
      <c r="J2" s="4" t="s">
        <v>92</v>
      </c>
      <c r="K2" s="4" t="s">
        <v>34</v>
      </c>
      <c r="L2" s="4" t="s">
        <v>98</v>
      </c>
    </row>
    <row r="3" spans="1:12" x14ac:dyDescent="0.25">
      <c r="A3" s="4" t="s">
        <v>130</v>
      </c>
      <c r="B3" s="4" t="s">
        <v>25</v>
      </c>
      <c r="D3" s="3" t="s">
        <v>32</v>
      </c>
      <c r="E3" s="4" t="s">
        <v>35</v>
      </c>
      <c r="F3" s="4" t="s">
        <v>111</v>
      </c>
      <c r="G3" s="44" t="s">
        <v>83</v>
      </c>
      <c r="H3" s="4" t="s">
        <v>85</v>
      </c>
      <c r="I3" s="4" t="s">
        <v>90</v>
      </c>
      <c r="J3" s="4" t="s">
        <v>91</v>
      </c>
      <c r="K3" s="4" t="s">
        <v>35</v>
      </c>
      <c r="L3" s="4" t="s">
        <v>99</v>
      </c>
    </row>
    <row r="4" spans="1:12" x14ac:dyDescent="0.25">
      <c r="A4" s="4" t="s">
        <v>131</v>
      </c>
      <c r="B4" s="9" t="s">
        <v>36</v>
      </c>
      <c r="D4" s="8" t="s">
        <v>30</v>
      </c>
      <c r="E4" s="4" t="s">
        <v>36</v>
      </c>
      <c r="F4" s="4" t="s">
        <v>113</v>
      </c>
      <c r="H4" s="4" t="s">
        <v>86</v>
      </c>
      <c r="I4" s="4" t="s">
        <v>95</v>
      </c>
      <c r="J4" s="4" t="s">
        <v>93</v>
      </c>
      <c r="L4" s="4" t="s">
        <v>104</v>
      </c>
    </row>
    <row r="5" spans="1:12" x14ac:dyDescent="0.25">
      <c r="A5" s="4" t="s">
        <v>132</v>
      </c>
      <c r="F5" s="4" t="s">
        <v>115</v>
      </c>
      <c r="H5" s="4" t="s">
        <v>87</v>
      </c>
      <c r="I5" s="4" t="s">
        <v>96</v>
      </c>
      <c r="J5" s="4" t="s">
        <v>44</v>
      </c>
      <c r="L5" s="4" t="s">
        <v>105</v>
      </c>
    </row>
    <row r="6" spans="1:12" x14ac:dyDescent="0.25">
      <c r="A6" s="4" t="s">
        <v>133</v>
      </c>
      <c r="F6" s="4" t="s">
        <v>112</v>
      </c>
      <c r="H6" s="4" t="s">
        <v>88</v>
      </c>
      <c r="J6" s="4" t="s">
        <v>97</v>
      </c>
      <c r="L6" s="4" t="s">
        <v>100</v>
      </c>
    </row>
    <row r="7" spans="1:12" x14ac:dyDescent="0.25">
      <c r="A7" s="4" t="s">
        <v>134</v>
      </c>
      <c r="F7" s="4" t="s">
        <v>114</v>
      </c>
      <c r="J7" s="4" t="s">
        <v>94</v>
      </c>
      <c r="L7" s="4" t="s">
        <v>101</v>
      </c>
    </row>
    <row r="8" spans="1:12" x14ac:dyDescent="0.25">
      <c r="A8" s="4" t="s">
        <v>135</v>
      </c>
      <c r="L8" s="4" t="s">
        <v>102</v>
      </c>
    </row>
    <row r="9" spans="1:12" x14ac:dyDescent="0.25">
      <c r="A9" s="4" t="s">
        <v>136</v>
      </c>
      <c r="L9" s="4" t="s">
        <v>103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7:I17"/>
    <mergeCell ref="A23:I23"/>
    <mergeCell ref="A18:I18"/>
    <mergeCell ref="A19:I19"/>
    <mergeCell ref="A20:I20"/>
    <mergeCell ref="A21:I21"/>
    <mergeCell ref="A22:I22"/>
    <mergeCell ref="A30:J30"/>
    <mergeCell ref="A31:J31"/>
    <mergeCell ref="A32:J32"/>
    <mergeCell ref="A33:J33"/>
    <mergeCell ref="H24:J24"/>
    <mergeCell ref="A25:I25"/>
    <mergeCell ref="A24:G24"/>
    <mergeCell ref="A28:I28"/>
    <mergeCell ref="A27:I27"/>
    <mergeCell ref="A26:I26"/>
    <mergeCell ref="A29:I29"/>
    <mergeCell ref="A12:G12"/>
    <mergeCell ref="H15:I15"/>
    <mergeCell ref="H12:I14"/>
    <mergeCell ref="A16:G16"/>
    <mergeCell ref="H16:J16"/>
    <mergeCell ref="A13:G13"/>
    <mergeCell ref="A14:G14"/>
    <mergeCell ref="A15:G15"/>
    <mergeCell ref="G2:H2"/>
    <mergeCell ref="A8:B8"/>
    <mergeCell ref="C8:E8"/>
    <mergeCell ref="F8:J8"/>
    <mergeCell ref="A10:G10"/>
    <mergeCell ref="H10:J10"/>
    <mergeCell ref="A6:B6"/>
    <mergeCell ref="C6:E6"/>
    <mergeCell ref="F6:G6"/>
    <mergeCell ref="H6:J6"/>
    <mergeCell ref="H7:J7"/>
    <mergeCell ref="A11:I11"/>
    <mergeCell ref="A1:J1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</mergeCells>
  <conditionalFormatting sqref="C2:C3 J12:J15 J18:J23 J26:J29">
    <cfRule type="containsBlanks" dxfId="134" priority="52">
      <formula>LEN(TRIM(C2))=0</formula>
    </cfRule>
  </conditionalFormatting>
  <conditionalFormatting sqref="C6:C8">
    <cfRule type="containsBlanks" dxfId="133" priority="1">
      <formula>LEN(TRIM(C6))=0</formula>
    </cfRule>
  </conditionalFormatting>
  <conditionalFormatting sqref="E4:E5">
    <cfRule type="containsBlanks" dxfId="132" priority="43">
      <formula>LEN(TRIM(E4))=0</formula>
    </cfRule>
  </conditionalFormatting>
  <conditionalFormatting sqref="G2">
    <cfRule type="containsBlanks" dxfId="131" priority="49">
      <formula>LEN(TRIM(G2))=0</formula>
    </cfRule>
  </conditionalFormatting>
  <conditionalFormatting sqref="H3">
    <cfRule type="containsBlanks" dxfId="130" priority="50">
      <formula>LEN(TRIM(H3))=0</formula>
    </cfRule>
  </conditionalFormatting>
  <conditionalFormatting sqref="H6:H7">
    <cfRule type="containsBlanks" dxfId="129" priority="45">
      <formula>LEN(TRIM(H6))=0</formula>
    </cfRule>
  </conditionalFormatting>
  <conditionalFormatting sqref="H10">
    <cfRule type="containsText" dxfId="128" priority="14" operator="containsText" text="No cumple">
      <formula>NOT(ISERROR(SEARCH("No cumple",H10)))</formula>
    </cfRule>
    <cfRule type="containsText" dxfId="127" priority="15" operator="containsText" text="Cumple">
      <formula>NOT(ISERROR(SEARCH("Cumple",H10)))</formula>
    </cfRule>
  </conditionalFormatting>
  <conditionalFormatting sqref="H16">
    <cfRule type="containsText" dxfId="126" priority="8" operator="containsText" text="No cumple">
      <formula>NOT(ISERROR(SEARCH("No cumple",H16)))</formula>
    </cfRule>
    <cfRule type="containsText" dxfId="125" priority="9" operator="containsText" text="Cumple">
      <formula>NOT(ISERROR(SEARCH("Cumple",H16)))</formula>
    </cfRule>
  </conditionalFormatting>
  <conditionalFormatting sqref="H24">
    <cfRule type="containsText" dxfId="124" priority="4" operator="containsText" text="No cumple">
      <formula>NOT(ISERROR(SEARCH("No cumple",H24)))</formula>
    </cfRule>
    <cfRule type="containsText" dxfId="123" priority="5" operator="containsText" text="Cumple">
      <formula>NOT(ISERROR(SEARCH("Cumple",H24)))</formula>
    </cfRule>
  </conditionalFormatting>
  <conditionalFormatting sqref="J2">
    <cfRule type="containsBlanks" dxfId="122" priority="51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H19:I23 H27:I29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J18:J23 J26:J29 J12:J15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1FA1-C21F-4FFB-978B-FA3D495D06B1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121" priority="13">
      <formula>LEN(TRIM(C2))=0</formula>
    </cfRule>
  </conditionalFormatting>
  <conditionalFormatting sqref="C6:C8">
    <cfRule type="containsBlanks" dxfId="120" priority="1">
      <formula>LEN(TRIM(C6))=0</formula>
    </cfRule>
  </conditionalFormatting>
  <conditionalFormatting sqref="E4:E5">
    <cfRule type="containsBlanks" dxfId="119" priority="8">
      <formula>LEN(TRIM(E4))=0</formula>
    </cfRule>
  </conditionalFormatting>
  <conditionalFormatting sqref="G2">
    <cfRule type="containsBlanks" dxfId="118" priority="10">
      <formula>LEN(TRIM(G2))=0</formula>
    </cfRule>
  </conditionalFormatting>
  <conditionalFormatting sqref="H3">
    <cfRule type="containsBlanks" dxfId="117" priority="11">
      <formula>LEN(TRIM(H3))=0</formula>
    </cfRule>
  </conditionalFormatting>
  <conditionalFormatting sqref="H6:H7">
    <cfRule type="containsBlanks" dxfId="116" priority="9">
      <formula>LEN(TRIM(H6))=0</formula>
    </cfRule>
  </conditionalFormatting>
  <conditionalFormatting sqref="H10">
    <cfRule type="containsText" dxfId="115" priority="6" operator="containsText" text="No cumple">
      <formula>NOT(ISERROR(SEARCH("No cumple",H10)))</formula>
    </cfRule>
    <cfRule type="containsText" dxfId="114" priority="7" operator="containsText" text="Cumple">
      <formula>NOT(ISERROR(SEARCH("Cumple",H10)))</formula>
    </cfRule>
  </conditionalFormatting>
  <conditionalFormatting sqref="H16">
    <cfRule type="containsText" dxfId="113" priority="4" operator="containsText" text="No cumple">
      <formula>NOT(ISERROR(SEARCH("No cumple",H16)))</formula>
    </cfRule>
    <cfRule type="containsText" dxfId="112" priority="5" operator="containsText" text="Cumple">
      <formula>NOT(ISERROR(SEARCH("Cumple",H16)))</formula>
    </cfRule>
  </conditionalFormatting>
  <conditionalFormatting sqref="H24">
    <cfRule type="containsText" dxfId="111" priority="2" operator="containsText" text="No cumple">
      <formula>NOT(ISERROR(SEARCH("No cumple",H24)))</formula>
    </cfRule>
    <cfRule type="containsText" dxfId="110" priority="3" operator="containsText" text="Cumple">
      <formula>NOT(ISERROR(SEARCH("Cumple",H24)))</formula>
    </cfRule>
  </conditionalFormatting>
  <conditionalFormatting sqref="J2">
    <cfRule type="containsBlanks" dxfId="109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4B91CC1-BDB4-4335-96CE-7EACA9D5DEBD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1D5F894F-4991-4586-B4F8-53303B50A950}">
          <x14:formula1>
            <xm:f>Tablas!$H$2:$H$6</xm:f>
          </x14:formula1>
          <xm:sqref>C3:E3</xm:sqref>
        </x14:dataValidation>
        <x14:dataValidation type="list" allowBlank="1" showInputMessage="1" showErrorMessage="1" xr:uid="{5A0251DD-E483-4DCC-9851-12151343D96B}">
          <x14:formula1>
            <xm:f>Tablas!$L$2:$L$9</xm:f>
          </x14:formula1>
          <xm:sqref>C7:E7</xm:sqref>
        </x14:dataValidation>
        <x14:dataValidation type="list" allowBlank="1" showInputMessage="1" showErrorMessage="1" xr:uid="{BB43C7BF-F723-4D18-8CDA-6D78D7BC6BF1}">
          <x14:formula1>
            <xm:f>Tablas!$K$2:$K$3</xm:f>
          </x14:formula1>
          <xm:sqref>H6:J6</xm:sqref>
        </x14:dataValidation>
        <x14:dataValidation type="list" allowBlank="1" showInputMessage="1" showErrorMessage="1" xr:uid="{422DE2E3-1041-4194-B346-9402688F38CE}">
          <x14:formula1>
            <xm:f>Tablas!$J$2:$J$7</xm:f>
          </x14:formula1>
          <xm:sqref>C6:E6</xm:sqref>
        </x14:dataValidation>
        <x14:dataValidation type="list" allowBlank="1" showInputMessage="1" showErrorMessage="1" xr:uid="{BDE8F243-4DE6-42F7-B12E-EB93C2A20ED9}">
          <x14:formula1>
            <xm:f>Tablas!$I$2:$I$5</xm:f>
          </x14:formula1>
          <xm:sqref>E4:J4</xm:sqref>
        </x14:dataValidation>
        <x14:dataValidation type="list" allowBlank="1" showInputMessage="1" showErrorMessage="1" xr:uid="{A8231190-6825-4A99-A23C-22314FB39A88}">
          <x14:formula1>
            <xm:f>Tablas!$G$2:$G$3</xm:f>
          </x14:formula1>
          <xm:sqref>J2</xm:sqref>
        </x14:dataValidation>
        <x14:dataValidation type="list" allowBlank="1" showInputMessage="1" showErrorMessage="1" xr:uid="{A1D9D1CA-E987-4807-BEDC-654F3B099919}">
          <x14:formula1>
            <xm:f>Tablas!$C$2</xm:f>
          </x14:formula1>
          <xm:sqref>H19:I23 H27:I29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102B-F0AD-47A2-83EF-18E45D757754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108" priority="13">
      <formula>LEN(TRIM(C2))=0</formula>
    </cfRule>
  </conditionalFormatting>
  <conditionalFormatting sqref="C6:C8">
    <cfRule type="containsBlanks" dxfId="107" priority="1">
      <formula>LEN(TRIM(C6))=0</formula>
    </cfRule>
  </conditionalFormatting>
  <conditionalFormatting sqref="E4:E5">
    <cfRule type="containsBlanks" dxfId="106" priority="8">
      <formula>LEN(TRIM(E4))=0</formula>
    </cfRule>
  </conditionalFormatting>
  <conditionalFormatting sqref="G2">
    <cfRule type="containsBlanks" dxfId="105" priority="10">
      <formula>LEN(TRIM(G2))=0</formula>
    </cfRule>
  </conditionalFormatting>
  <conditionalFormatting sqref="H3">
    <cfRule type="containsBlanks" dxfId="104" priority="11">
      <formula>LEN(TRIM(H3))=0</formula>
    </cfRule>
  </conditionalFormatting>
  <conditionalFormatting sqref="H6:H7">
    <cfRule type="containsBlanks" dxfId="103" priority="9">
      <formula>LEN(TRIM(H6))=0</formula>
    </cfRule>
  </conditionalFormatting>
  <conditionalFormatting sqref="H10">
    <cfRule type="containsText" dxfId="102" priority="6" operator="containsText" text="No cumple">
      <formula>NOT(ISERROR(SEARCH("No cumple",H10)))</formula>
    </cfRule>
    <cfRule type="containsText" dxfId="101" priority="7" operator="containsText" text="Cumple">
      <formula>NOT(ISERROR(SEARCH("Cumple",H10)))</formula>
    </cfRule>
  </conditionalFormatting>
  <conditionalFormatting sqref="H16">
    <cfRule type="containsText" dxfId="100" priority="4" operator="containsText" text="No cumple">
      <formula>NOT(ISERROR(SEARCH("No cumple",H16)))</formula>
    </cfRule>
    <cfRule type="containsText" dxfId="99" priority="5" operator="containsText" text="Cumple">
      <formula>NOT(ISERROR(SEARCH("Cumple",H16)))</formula>
    </cfRule>
  </conditionalFormatting>
  <conditionalFormatting sqref="H24">
    <cfRule type="containsText" dxfId="98" priority="2" operator="containsText" text="No cumple">
      <formula>NOT(ISERROR(SEARCH("No cumple",H24)))</formula>
    </cfRule>
    <cfRule type="containsText" dxfId="97" priority="3" operator="containsText" text="Cumple">
      <formula>NOT(ISERROR(SEARCH("Cumple",H24)))</formula>
    </cfRule>
  </conditionalFormatting>
  <conditionalFormatting sqref="J2">
    <cfRule type="containsBlanks" dxfId="96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41DA6DE-C3E2-478F-8455-F3FA458BCA38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8F5AC9E8-95C9-424D-941F-F7F6F2EE5343}">
          <x14:formula1>
            <xm:f>Tablas!$H$2:$H$6</xm:f>
          </x14:formula1>
          <xm:sqref>C3:E3</xm:sqref>
        </x14:dataValidation>
        <x14:dataValidation type="list" allowBlank="1" showInputMessage="1" showErrorMessage="1" xr:uid="{CDD9DA32-674F-46ED-B3E2-F45732200559}">
          <x14:formula1>
            <xm:f>Tablas!$L$2:$L$9</xm:f>
          </x14:formula1>
          <xm:sqref>C7:E7</xm:sqref>
        </x14:dataValidation>
        <x14:dataValidation type="list" allowBlank="1" showInputMessage="1" showErrorMessage="1" xr:uid="{B5799842-3B21-4D44-B1B3-8855F2AF7C53}">
          <x14:formula1>
            <xm:f>Tablas!$K$2:$K$3</xm:f>
          </x14:formula1>
          <xm:sqref>H6:J6</xm:sqref>
        </x14:dataValidation>
        <x14:dataValidation type="list" allowBlank="1" showInputMessage="1" showErrorMessage="1" xr:uid="{F8F621F8-A1B2-464E-8669-54E950CD8663}">
          <x14:formula1>
            <xm:f>Tablas!$J$2:$J$7</xm:f>
          </x14:formula1>
          <xm:sqref>C6:E6</xm:sqref>
        </x14:dataValidation>
        <x14:dataValidation type="list" allowBlank="1" showInputMessage="1" showErrorMessage="1" xr:uid="{92BB4937-48D2-4730-A0C8-4ABAF10DAB36}">
          <x14:formula1>
            <xm:f>Tablas!$I$2:$I$5</xm:f>
          </x14:formula1>
          <xm:sqref>E4:J4</xm:sqref>
        </x14:dataValidation>
        <x14:dataValidation type="list" allowBlank="1" showInputMessage="1" showErrorMessage="1" xr:uid="{E66AF685-E911-4A0D-91C3-829328C9A9C4}">
          <x14:formula1>
            <xm:f>Tablas!$G$2:$G$3</xm:f>
          </x14:formula1>
          <xm:sqref>J2</xm:sqref>
        </x14:dataValidation>
        <x14:dataValidation type="list" allowBlank="1" showInputMessage="1" showErrorMessage="1" xr:uid="{E47E05AF-0E05-4F9E-8295-5466942A4AF7}">
          <x14:formula1>
            <xm:f>Tablas!$C$2</xm:f>
          </x14:formula1>
          <xm:sqref>H19:I23 H27:I29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F71C-2024-4A3B-8EE8-DBFAF18EC2E6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95" priority="13">
      <formula>LEN(TRIM(C2))=0</formula>
    </cfRule>
  </conditionalFormatting>
  <conditionalFormatting sqref="C6:C8">
    <cfRule type="containsBlanks" dxfId="94" priority="1">
      <formula>LEN(TRIM(C6))=0</formula>
    </cfRule>
  </conditionalFormatting>
  <conditionalFormatting sqref="E4:E5">
    <cfRule type="containsBlanks" dxfId="93" priority="8">
      <formula>LEN(TRIM(E4))=0</formula>
    </cfRule>
  </conditionalFormatting>
  <conditionalFormatting sqref="G2">
    <cfRule type="containsBlanks" dxfId="92" priority="10">
      <formula>LEN(TRIM(G2))=0</formula>
    </cfRule>
  </conditionalFormatting>
  <conditionalFormatting sqref="H3">
    <cfRule type="containsBlanks" dxfId="91" priority="11">
      <formula>LEN(TRIM(H3))=0</formula>
    </cfRule>
  </conditionalFormatting>
  <conditionalFormatting sqref="H6:H7">
    <cfRule type="containsBlanks" dxfId="90" priority="9">
      <formula>LEN(TRIM(H6))=0</formula>
    </cfRule>
  </conditionalFormatting>
  <conditionalFormatting sqref="H10">
    <cfRule type="containsText" dxfId="89" priority="6" operator="containsText" text="No cumple">
      <formula>NOT(ISERROR(SEARCH("No cumple",H10)))</formula>
    </cfRule>
    <cfRule type="containsText" dxfId="88" priority="7" operator="containsText" text="Cumple">
      <formula>NOT(ISERROR(SEARCH("Cumple",H10)))</formula>
    </cfRule>
  </conditionalFormatting>
  <conditionalFormatting sqref="H16">
    <cfRule type="containsText" dxfId="87" priority="4" operator="containsText" text="No cumple">
      <formula>NOT(ISERROR(SEARCH("No cumple",H16)))</formula>
    </cfRule>
    <cfRule type="containsText" dxfId="86" priority="5" operator="containsText" text="Cumple">
      <formula>NOT(ISERROR(SEARCH("Cumple",H16)))</formula>
    </cfRule>
  </conditionalFormatting>
  <conditionalFormatting sqref="H24">
    <cfRule type="containsText" dxfId="85" priority="2" operator="containsText" text="No cumple">
      <formula>NOT(ISERROR(SEARCH("No cumple",H24)))</formula>
    </cfRule>
    <cfRule type="containsText" dxfId="84" priority="3" operator="containsText" text="Cumple">
      <formula>NOT(ISERROR(SEARCH("Cumple",H24)))</formula>
    </cfRule>
  </conditionalFormatting>
  <conditionalFormatting sqref="J2">
    <cfRule type="containsBlanks" dxfId="83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E100D4-6B07-45A8-95C1-0416ED24A231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1D505EF5-0F35-4ED5-BE64-1BECC078821B}">
          <x14:formula1>
            <xm:f>Tablas!$H$2:$H$6</xm:f>
          </x14:formula1>
          <xm:sqref>C3:E3</xm:sqref>
        </x14:dataValidation>
        <x14:dataValidation type="list" allowBlank="1" showInputMessage="1" showErrorMessage="1" xr:uid="{DE026AE3-7467-4353-A483-5C43F70B590C}">
          <x14:formula1>
            <xm:f>Tablas!$L$2:$L$9</xm:f>
          </x14:formula1>
          <xm:sqref>C7:E7</xm:sqref>
        </x14:dataValidation>
        <x14:dataValidation type="list" allowBlank="1" showInputMessage="1" showErrorMessage="1" xr:uid="{6D3AE22A-1B53-4AB1-8773-C09349985059}">
          <x14:formula1>
            <xm:f>Tablas!$K$2:$K$3</xm:f>
          </x14:formula1>
          <xm:sqref>H6:J6</xm:sqref>
        </x14:dataValidation>
        <x14:dataValidation type="list" allowBlank="1" showInputMessage="1" showErrorMessage="1" xr:uid="{BF19946F-D634-45D9-B5C8-846876A1105B}">
          <x14:formula1>
            <xm:f>Tablas!$J$2:$J$7</xm:f>
          </x14:formula1>
          <xm:sqref>C6:E6</xm:sqref>
        </x14:dataValidation>
        <x14:dataValidation type="list" allowBlank="1" showInputMessage="1" showErrorMessage="1" xr:uid="{820DA3FB-E939-4713-A356-4E2BC96240FF}">
          <x14:formula1>
            <xm:f>Tablas!$I$2:$I$5</xm:f>
          </x14:formula1>
          <xm:sqref>E4:J4</xm:sqref>
        </x14:dataValidation>
        <x14:dataValidation type="list" allowBlank="1" showInputMessage="1" showErrorMessage="1" xr:uid="{EA7A5DF2-E403-4E3B-8700-076722A79A50}">
          <x14:formula1>
            <xm:f>Tablas!$G$2:$G$3</xm:f>
          </x14:formula1>
          <xm:sqref>J2</xm:sqref>
        </x14:dataValidation>
        <x14:dataValidation type="list" allowBlank="1" showInputMessage="1" showErrorMessage="1" xr:uid="{CD3FC04D-1F7E-47AC-A422-05C2C368B614}">
          <x14:formula1>
            <xm:f>Tablas!$C$2</xm:f>
          </x14:formula1>
          <xm:sqref>H19:I23 H27:I29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872C-2016-47A0-AA45-41A6351F78CB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82" priority="13">
      <formula>LEN(TRIM(C2))=0</formula>
    </cfRule>
  </conditionalFormatting>
  <conditionalFormatting sqref="C6:C8">
    <cfRule type="containsBlanks" dxfId="81" priority="1">
      <formula>LEN(TRIM(C6))=0</formula>
    </cfRule>
  </conditionalFormatting>
  <conditionalFormatting sqref="E4:E5">
    <cfRule type="containsBlanks" dxfId="80" priority="8">
      <formula>LEN(TRIM(E4))=0</formula>
    </cfRule>
  </conditionalFormatting>
  <conditionalFormatting sqref="G2">
    <cfRule type="containsBlanks" dxfId="79" priority="10">
      <formula>LEN(TRIM(G2))=0</formula>
    </cfRule>
  </conditionalFormatting>
  <conditionalFormatting sqref="H3">
    <cfRule type="containsBlanks" dxfId="78" priority="11">
      <formula>LEN(TRIM(H3))=0</formula>
    </cfRule>
  </conditionalFormatting>
  <conditionalFormatting sqref="H6:H7">
    <cfRule type="containsBlanks" dxfId="77" priority="9">
      <formula>LEN(TRIM(H6))=0</formula>
    </cfRule>
  </conditionalFormatting>
  <conditionalFormatting sqref="H10">
    <cfRule type="containsText" dxfId="76" priority="6" operator="containsText" text="No cumple">
      <formula>NOT(ISERROR(SEARCH("No cumple",H10)))</formula>
    </cfRule>
    <cfRule type="containsText" dxfId="75" priority="7" operator="containsText" text="Cumple">
      <formula>NOT(ISERROR(SEARCH("Cumple",H10)))</formula>
    </cfRule>
  </conditionalFormatting>
  <conditionalFormatting sqref="H16">
    <cfRule type="containsText" dxfId="74" priority="4" operator="containsText" text="No cumple">
      <formula>NOT(ISERROR(SEARCH("No cumple",H16)))</formula>
    </cfRule>
    <cfRule type="containsText" dxfId="73" priority="5" operator="containsText" text="Cumple">
      <formula>NOT(ISERROR(SEARCH("Cumple",H16)))</formula>
    </cfRule>
  </conditionalFormatting>
  <conditionalFormatting sqref="H24">
    <cfRule type="containsText" dxfId="72" priority="2" operator="containsText" text="No cumple">
      <formula>NOT(ISERROR(SEARCH("No cumple",H24)))</formula>
    </cfRule>
    <cfRule type="containsText" dxfId="71" priority="3" operator="containsText" text="Cumple">
      <formula>NOT(ISERROR(SEARCH("Cumple",H24)))</formula>
    </cfRule>
  </conditionalFormatting>
  <conditionalFormatting sqref="J2">
    <cfRule type="containsBlanks" dxfId="70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BA0AAB6-C731-468B-8E6C-2107576C4D6D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80C4A51A-D403-4A62-A51F-A70FE4F00069}">
          <x14:formula1>
            <xm:f>Tablas!$H$2:$H$6</xm:f>
          </x14:formula1>
          <xm:sqref>C3:E3</xm:sqref>
        </x14:dataValidation>
        <x14:dataValidation type="list" allowBlank="1" showInputMessage="1" showErrorMessage="1" xr:uid="{49CEE49E-33C6-40D6-8A61-9036BB1B7063}">
          <x14:formula1>
            <xm:f>Tablas!$L$2:$L$9</xm:f>
          </x14:formula1>
          <xm:sqref>C7:E7</xm:sqref>
        </x14:dataValidation>
        <x14:dataValidation type="list" allowBlank="1" showInputMessage="1" showErrorMessage="1" xr:uid="{7ECE7262-2F0E-4AEA-8E36-61CE629D8F79}">
          <x14:formula1>
            <xm:f>Tablas!$K$2:$K$3</xm:f>
          </x14:formula1>
          <xm:sqref>H6:J6</xm:sqref>
        </x14:dataValidation>
        <x14:dataValidation type="list" allowBlank="1" showInputMessage="1" showErrorMessage="1" xr:uid="{47451488-DFEB-4ACE-B9BD-3884B6D1215C}">
          <x14:formula1>
            <xm:f>Tablas!$J$2:$J$7</xm:f>
          </x14:formula1>
          <xm:sqref>C6:E6</xm:sqref>
        </x14:dataValidation>
        <x14:dataValidation type="list" allowBlank="1" showInputMessage="1" showErrorMessage="1" xr:uid="{B49A0692-DB5B-40EC-AFD0-45F1D7CC023F}">
          <x14:formula1>
            <xm:f>Tablas!$I$2:$I$5</xm:f>
          </x14:formula1>
          <xm:sqref>E4:J4</xm:sqref>
        </x14:dataValidation>
        <x14:dataValidation type="list" allowBlank="1" showInputMessage="1" showErrorMessage="1" xr:uid="{90249FF1-4C74-43D7-883A-9915E1E8AB02}">
          <x14:formula1>
            <xm:f>Tablas!$G$2:$G$3</xm:f>
          </x14:formula1>
          <xm:sqref>J2</xm:sqref>
        </x14:dataValidation>
        <x14:dataValidation type="list" allowBlank="1" showInputMessage="1" showErrorMessage="1" xr:uid="{0F84A997-D5B7-4B58-9B03-03856DE0C508}">
          <x14:formula1>
            <xm:f>Tablas!$C$2</xm:f>
          </x14:formula1>
          <xm:sqref>H19:I23 H27:I29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B62E-BB29-4160-872E-68D320986435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69" priority="13">
      <formula>LEN(TRIM(C2))=0</formula>
    </cfRule>
  </conditionalFormatting>
  <conditionalFormatting sqref="C6:C8">
    <cfRule type="containsBlanks" dxfId="68" priority="1">
      <formula>LEN(TRIM(C6))=0</formula>
    </cfRule>
  </conditionalFormatting>
  <conditionalFormatting sqref="E4:E5">
    <cfRule type="containsBlanks" dxfId="67" priority="8">
      <formula>LEN(TRIM(E4))=0</formula>
    </cfRule>
  </conditionalFormatting>
  <conditionalFormatting sqref="G2">
    <cfRule type="containsBlanks" dxfId="66" priority="10">
      <formula>LEN(TRIM(G2))=0</formula>
    </cfRule>
  </conditionalFormatting>
  <conditionalFormatting sqref="H3">
    <cfRule type="containsBlanks" dxfId="65" priority="11">
      <formula>LEN(TRIM(H3))=0</formula>
    </cfRule>
  </conditionalFormatting>
  <conditionalFormatting sqref="H6:H7">
    <cfRule type="containsBlanks" dxfId="64" priority="9">
      <formula>LEN(TRIM(H6))=0</formula>
    </cfRule>
  </conditionalFormatting>
  <conditionalFormatting sqref="H10">
    <cfRule type="containsText" dxfId="63" priority="6" operator="containsText" text="No cumple">
      <formula>NOT(ISERROR(SEARCH("No cumple",H10)))</formula>
    </cfRule>
    <cfRule type="containsText" dxfId="62" priority="7" operator="containsText" text="Cumple">
      <formula>NOT(ISERROR(SEARCH("Cumple",H10)))</formula>
    </cfRule>
  </conditionalFormatting>
  <conditionalFormatting sqref="H16">
    <cfRule type="containsText" dxfId="61" priority="4" operator="containsText" text="No cumple">
      <formula>NOT(ISERROR(SEARCH("No cumple",H16)))</formula>
    </cfRule>
    <cfRule type="containsText" dxfId="60" priority="5" operator="containsText" text="Cumple">
      <formula>NOT(ISERROR(SEARCH("Cumple",H16)))</formula>
    </cfRule>
  </conditionalFormatting>
  <conditionalFormatting sqref="H24">
    <cfRule type="containsText" dxfId="59" priority="2" operator="containsText" text="No cumple">
      <formula>NOT(ISERROR(SEARCH("No cumple",H24)))</formula>
    </cfRule>
    <cfRule type="containsText" dxfId="58" priority="3" operator="containsText" text="Cumple">
      <formula>NOT(ISERROR(SEARCH("Cumple",H24)))</formula>
    </cfRule>
  </conditionalFormatting>
  <conditionalFormatting sqref="J2">
    <cfRule type="containsBlanks" dxfId="57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C3814ED-FFEE-4FF1-81AF-E54BC9E37B41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32E67166-29CB-4B2A-911A-120CE9C50311}">
          <x14:formula1>
            <xm:f>Tablas!$H$2:$H$6</xm:f>
          </x14:formula1>
          <xm:sqref>C3:E3</xm:sqref>
        </x14:dataValidation>
        <x14:dataValidation type="list" allowBlank="1" showInputMessage="1" showErrorMessage="1" xr:uid="{9A9FDAF9-120A-447C-89C4-4E403D8AB5DD}">
          <x14:formula1>
            <xm:f>Tablas!$L$2:$L$9</xm:f>
          </x14:formula1>
          <xm:sqref>C7:E7</xm:sqref>
        </x14:dataValidation>
        <x14:dataValidation type="list" allowBlank="1" showInputMessage="1" showErrorMessage="1" xr:uid="{0AA7DE40-A58A-4A36-B5FB-A49CB5B2D502}">
          <x14:formula1>
            <xm:f>Tablas!$K$2:$K$3</xm:f>
          </x14:formula1>
          <xm:sqref>H6:J6</xm:sqref>
        </x14:dataValidation>
        <x14:dataValidation type="list" allowBlank="1" showInputMessage="1" showErrorMessage="1" xr:uid="{FFFCDABB-4CA7-47B6-A7E0-BF4B2B9378A9}">
          <x14:formula1>
            <xm:f>Tablas!$J$2:$J$7</xm:f>
          </x14:formula1>
          <xm:sqref>C6:E6</xm:sqref>
        </x14:dataValidation>
        <x14:dataValidation type="list" allowBlank="1" showInputMessage="1" showErrorMessage="1" xr:uid="{29A4DBB6-D6FA-48CC-AC66-B95053CC557A}">
          <x14:formula1>
            <xm:f>Tablas!$I$2:$I$5</xm:f>
          </x14:formula1>
          <xm:sqref>E4:J4</xm:sqref>
        </x14:dataValidation>
        <x14:dataValidation type="list" allowBlank="1" showInputMessage="1" showErrorMessage="1" xr:uid="{53D0E9EE-A86B-46C3-9FFA-7129FC6C5C5C}">
          <x14:formula1>
            <xm:f>Tablas!$G$2:$G$3</xm:f>
          </x14:formula1>
          <xm:sqref>J2</xm:sqref>
        </x14:dataValidation>
        <x14:dataValidation type="list" allowBlank="1" showInputMessage="1" showErrorMessage="1" xr:uid="{82F6D136-5E7E-4F60-891F-34ED3ECDBC46}">
          <x14:formula1>
            <xm:f>Tablas!$C$2</xm:f>
          </x14:formula1>
          <xm:sqref>H19:I23 H27:I29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428B-ACC0-4516-A7B9-95391DB1766A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56" priority="13">
      <formula>LEN(TRIM(C2))=0</formula>
    </cfRule>
  </conditionalFormatting>
  <conditionalFormatting sqref="C6:C8">
    <cfRule type="containsBlanks" dxfId="55" priority="1">
      <formula>LEN(TRIM(C6))=0</formula>
    </cfRule>
  </conditionalFormatting>
  <conditionalFormatting sqref="E4:E5">
    <cfRule type="containsBlanks" dxfId="54" priority="8">
      <formula>LEN(TRIM(E4))=0</formula>
    </cfRule>
  </conditionalFormatting>
  <conditionalFormatting sqref="G2">
    <cfRule type="containsBlanks" dxfId="53" priority="10">
      <formula>LEN(TRIM(G2))=0</formula>
    </cfRule>
  </conditionalFormatting>
  <conditionalFormatting sqref="H3">
    <cfRule type="containsBlanks" dxfId="52" priority="11">
      <formula>LEN(TRIM(H3))=0</formula>
    </cfRule>
  </conditionalFormatting>
  <conditionalFormatting sqref="H6:H7">
    <cfRule type="containsBlanks" dxfId="51" priority="9">
      <formula>LEN(TRIM(H6))=0</formula>
    </cfRule>
  </conditionalFormatting>
  <conditionalFormatting sqref="H10">
    <cfRule type="containsText" dxfId="50" priority="6" operator="containsText" text="No cumple">
      <formula>NOT(ISERROR(SEARCH("No cumple",H10)))</formula>
    </cfRule>
    <cfRule type="containsText" dxfId="49" priority="7" operator="containsText" text="Cumple">
      <formula>NOT(ISERROR(SEARCH("Cumple",H10)))</formula>
    </cfRule>
  </conditionalFormatting>
  <conditionalFormatting sqref="H16">
    <cfRule type="containsText" dxfId="48" priority="4" operator="containsText" text="No cumple">
      <formula>NOT(ISERROR(SEARCH("No cumple",H16)))</formula>
    </cfRule>
    <cfRule type="containsText" dxfId="47" priority="5" operator="containsText" text="Cumple">
      <formula>NOT(ISERROR(SEARCH("Cumple",H16)))</formula>
    </cfRule>
  </conditionalFormatting>
  <conditionalFormatting sqref="H24">
    <cfRule type="containsText" dxfId="46" priority="2" operator="containsText" text="No cumple">
      <formula>NOT(ISERROR(SEARCH("No cumple",H24)))</formula>
    </cfRule>
    <cfRule type="containsText" dxfId="45" priority="3" operator="containsText" text="Cumple">
      <formula>NOT(ISERROR(SEARCH("Cumple",H24)))</formula>
    </cfRule>
  </conditionalFormatting>
  <conditionalFormatting sqref="J2">
    <cfRule type="containsBlanks" dxfId="44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A643DA0-41CC-4F94-83D5-AE4A60758BD4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52E6F8E8-C58E-479A-997B-3DA3DE7B3CC2}">
          <x14:formula1>
            <xm:f>Tablas!$H$2:$H$6</xm:f>
          </x14:formula1>
          <xm:sqref>C3:E3</xm:sqref>
        </x14:dataValidation>
        <x14:dataValidation type="list" allowBlank="1" showInputMessage="1" showErrorMessage="1" xr:uid="{50C1BBC8-8DFC-4531-964F-7849C7DEB4A4}">
          <x14:formula1>
            <xm:f>Tablas!$L$2:$L$9</xm:f>
          </x14:formula1>
          <xm:sqref>C7:E7</xm:sqref>
        </x14:dataValidation>
        <x14:dataValidation type="list" allowBlank="1" showInputMessage="1" showErrorMessage="1" xr:uid="{F3844CEF-835F-45E4-AF7E-F734DCCCD21A}">
          <x14:formula1>
            <xm:f>Tablas!$K$2:$K$3</xm:f>
          </x14:formula1>
          <xm:sqref>H6:J6</xm:sqref>
        </x14:dataValidation>
        <x14:dataValidation type="list" allowBlank="1" showInputMessage="1" showErrorMessage="1" xr:uid="{0473E6F6-9C34-4FB7-B8A5-0C10AE29DFAA}">
          <x14:formula1>
            <xm:f>Tablas!$J$2:$J$7</xm:f>
          </x14:formula1>
          <xm:sqref>C6:E6</xm:sqref>
        </x14:dataValidation>
        <x14:dataValidation type="list" allowBlank="1" showInputMessage="1" showErrorMessage="1" xr:uid="{D66C6C2B-9639-4BBA-96ED-5C846CD450D5}">
          <x14:formula1>
            <xm:f>Tablas!$I$2:$I$5</xm:f>
          </x14:formula1>
          <xm:sqref>E4:J4</xm:sqref>
        </x14:dataValidation>
        <x14:dataValidation type="list" allowBlank="1" showInputMessage="1" showErrorMessage="1" xr:uid="{CFEC81B5-1AFF-4411-A1D1-17ED85965DDD}">
          <x14:formula1>
            <xm:f>Tablas!$G$2:$G$3</xm:f>
          </x14:formula1>
          <xm:sqref>J2</xm:sqref>
        </x14:dataValidation>
        <x14:dataValidation type="list" allowBlank="1" showInputMessage="1" showErrorMessage="1" xr:uid="{6DE9337F-ED7D-4178-9024-8D48132A9C62}">
          <x14:formula1>
            <xm:f>Tablas!$C$2</xm:f>
          </x14:formula1>
          <xm:sqref>H19:I23 H27:I29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B6DC-1C8B-4955-91D2-E376687A973C}">
  <sheetPr>
    <pageSetUpPr fitToPage="1"/>
  </sheetPr>
  <dimension ref="A1:J33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3" t="s">
        <v>138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5">
      <c r="A2" s="130" t="s">
        <v>66</v>
      </c>
      <c r="B2" s="131"/>
      <c r="C2" s="129"/>
      <c r="D2" s="129"/>
      <c r="E2" s="129"/>
      <c r="F2" s="42" t="s">
        <v>67</v>
      </c>
      <c r="G2" s="132"/>
      <c r="H2" s="132"/>
      <c r="I2" s="42" t="s">
        <v>68</v>
      </c>
      <c r="J2" s="45"/>
    </row>
    <row r="3" spans="1:10" x14ac:dyDescent="0.25">
      <c r="A3" s="130" t="s">
        <v>69</v>
      </c>
      <c r="B3" s="131"/>
      <c r="C3" s="105"/>
      <c r="D3" s="105"/>
      <c r="E3" s="105"/>
      <c r="F3" s="131" t="s">
        <v>106</v>
      </c>
      <c r="G3" s="131"/>
      <c r="H3" s="105"/>
      <c r="I3" s="105"/>
      <c r="J3" s="107"/>
    </row>
    <row r="4" spans="1:10" x14ac:dyDescent="0.25">
      <c r="A4" s="130" t="s">
        <v>70</v>
      </c>
      <c r="B4" s="131"/>
      <c r="C4" s="131"/>
      <c r="D4" s="131"/>
      <c r="E4" s="105"/>
      <c r="F4" s="105"/>
      <c r="G4" s="105"/>
      <c r="H4" s="105"/>
      <c r="I4" s="105"/>
      <c r="J4" s="107"/>
    </row>
    <row r="5" spans="1:10" x14ac:dyDescent="0.25">
      <c r="A5" s="130" t="s">
        <v>71</v>
      </c>
      <c r="B5" s="131"/>
      <c r="C5" s="131"/>
      <c r="D5" s="131"/>
      <c r="E5" s="105"/>
      <c r="F5" s="105"/>
      <c r="G5" s="105"/>
      <c r="H5" s="105"/>
      <c r="I5" s="105"/>
      <c r="J5" s="107"/>
    </row>
    <row r="6" spans="1:10" x14ac:dyDescent="0.25">
      <c r="A6" s="130" t="s">
        <v>72</v>
      </c>
      <c r="B6" s="131"/>
      <c r="C6" s="129"/>
      <c r="D6" s="129"/>
      <c r="E6" s="129"/>
      <c r="F6" s="131" t="s">
        <v>73</v>
      </c>
      <c r="G6" s="131"/>
      <c r="H6" s="129"/>
      <c r="I6" s="129"/>
      <c r="J6" s="143"/>
    </row>
    <row r="7" spans="1:10" x14ac:dyDescent="0.25">
      <c r="A7" s="130" t="s">
        <v>61</v>
      </c>
      <c r="B7" s="131"/>
      <c r="C7" s="129"/>
      <c r="D7" s="129"/>
      <c r="E7" s="129"/>
      <c r="F7" s="131" t="s">
        <v>106</v>
      </c>
      <c r="G7" s="131"/>
      <c r="H7" s="105"/>
      <c r="I7" s="105"/>
      <c r="J7" s="107"/>
    </row>
    <row r="8" spans="1:10" ht="15.75" thickBot="1" x14ac:dyDescent="0.3">
      <c r="A8" s="133" t="s">
        <v>137</v>
      </c>
      <c r="B8" s="134"/>
      <c r="C8" s="135"/>
      <c r="D8" s="135"/>
      <c r="E8" s="135"/>
      <c r="F8" s="136"/>
      <c r="G8" s="137"/>
      <c r="H8" s="137"/>
      <c r="I8" s="137"/>
      <c r="J8" s="138"/>
    </row>
    <row r="9" spans="1:10" ht="20.100000000000001" customHeight="1" thickBot="1" x14ac:dyDescent="0.3">
      <c r="A9" s="126" t="s">
        <v>74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0.100000000000001" customHeight="1" x14ac:dyDescent="0.25">
      <c r="A10" s="139" t="s">
        <v>157</v>
      </c>
      <c r="B10" s="140"/>
      <c r="C10" s="140"/>
      <c r="D10" s="140"/>
      <c r="E10" s="140"/>
      <c r="F10" s="140"/>
      <c r="G10" s="140"/>
      <c r="H10" s="141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1"/>
      <c r="J10" s="142"/>
    </row>
    <row r="11" spans="1:10" ht="39.950000000000003" customHeight="1" x14ac:dyDescent="0.25">
      <c r="A11" s="120" t="s">
        <v>77</v>
      </c>
      <c r="B11" s="121"/>
      <c r="C11" s="121"/>
      <c r="D11" s="121"/>
      <c r="E11" s="121"/>
      <c r="F11" s="121"/>
      <c r="G11" s="121"/>
      <c r="H11" s="121"/>
      <c r="I11" s="122"/>
      <c r="J11" s="43" t="s">
        <v>108</v>
      </c>
    </row>
    <row r="12" spans="1:10" ht="30" customHeight="1" x14ac:dyDescent="0.25">
      <c r="A12" s="144" t="s">
        <v>162</v>
      </c>
      <c r="B12" s="145"/>
      <c r="C12" s="145"/>
      <c r="D12" s="145"/>
      <c r="E12" s="145"/>
      <c r="F12" s="145"/>
      <c r="G12" s="146"/>
      <c r="H12" s="148" t="s">
        <v>160</v>
      </c>
      <c r="I12" s="149"/>
      <c r="J12" s="45"/>
    </row>
    <row r="13" spans="1:10" ht="30" customHeight="1" x14ac:dyDescent="0.25">
      <c r="A13" s="144" t="s">
        <v>78</v>
      </c>
      <c r="B13" s="145"/>
      <c r="C13" s="145"/>
      <c r="D13" s="145"/>
      <c r="E13" s="145"/>
      <c r="F13" s="145"/>
      <c r="G13" s="146"/>
      <c r="H13" s="150"/>
      <c r="I13" s="151"/>
      <c r="J13" s="45"/>
    </row>
    <row r="14" spans="1:10" ht="30" customHeight="1" x14ac:dyDescent="0.25">
      <c r="A14" s="144" t="s">
        <v>163</v>
      </c>
      <c r="B14" s="145"/>
      <c r="C14" s="145"/>
      <c r="D14" s="145"/>
      <c r="E14" s="145"/>
      <c r="F14" s="145"/>
      <c r="G14" s="146"/>
      <c r="H14" s="152"/>
      <c r="I14" s="153"/>
      <c r="J14" s="45"/>
    </row>
    <row r="15" spans="1:10" ht="30" customHeight="1" thickBot="1" x14ac:dyDescent="0.3">
      <c r="A15" s="154" t="s">
        <v>164</v>
      </c>
      <c r="B15" s="155"/>
      <c r="C15" s="155"/>
      <c r="D15" s="155"/>
      <c r="E15" s="155"/>
      <c r="F15" s="155"/>
      <c r="G15" s="156"/>
      <c r="H15" s="147" t="s">
        <v>161</v>
      </c>
      <c r="I15" s="147"/>
      <c r="J15" s="41"/>
    </row>
    <row r="16" spans="1:10" ht="20.100000000000001" customHeight="1" x14ac:dyDescent="0.25">
      <c r="A16" s="139" t="s">
        <v>159</v>
      </c>
      <c r="B16" s="140"/>
      <c r="C16" s="140"/>
      <c r="D16" s="140"/>
      <c r="E16" s="140"/>
      <c r="F16" s="140"/>
      <c r="G16" s="140"/>
      <c r="H16" s="141" t="str">
        <f>+IF(AND(J18="No aplica",J19="No aplica",J20="No aplica",J21="No aplica",J22="No aplica",J23="No aplica"),"No aplica",IF(OR(J18="",J19="",J20="",J21="",J22="",J23=""),"Valide todas las variables",IF(OR(J18="No",J19="No",J20="No",J21="No",J22="No",J23="No"),"No cumple","Cumple")))</f>
        <v>Valide todas las variables</v>
      </c>
      <c r="I16" s="141"/>
      <c r="J16" s="142"/>
    </row>
    <row r="17" spans="1:10" ht="39.950000000000003" customHeight="1" x14ac:dyDescent="0.25">
      <c r="A17" s="120" t="s">
        <v>146</v>
      </c>
      <c r="B17" s="121"/>
      <c r="C17" s="121"/>
      <c r="D17" s="121"/>
      <c r="E17" s="121"/>
      <c r="F17" s="121"/>
      <c r="G17" s="121"/>
      <c r="H17" s="121"/>
      <c r="I17" s="122"/>
      <c r="J17" s="43" t="s">
        <v>108</v>
      </c>
    </row>
    <row r="18" spans="1:10" ht="30" customHeight="1" x14ac:dyDescent="0.25">
      <c r="A18" s="167" t="s">
        <v>165</v>
      </c>
      <c r="B18" s="168"/>
      <c r="C18" s="168"/>
      <c r="D18" s="168"/>
      <c r="E18" s="168"/>
      <c r="F18" s="168"/>
      <c r="G18" s="168"/>
      <c r="H18" s="168"/>
      <c r="I18" s="169"/>
      <c r="J18" s="45"/>
    </row>
    <row r="19" spans="1:10" ht="30" customHeight="1" x14ac:dyDescent="0.25">
      <c r="A19" s="167" t="s">
        <v>166</v>
      </c>
      <c r="B19" s="168"/>
      <c r="C19" s="168"/>
      <c r="D19" s="168"/>
      <c r="E19" s="168"/>
      <c r="F19" s="168"/>
      <c r="G19" s="168"/>
      <c r="H19" s="168"/>
      <c r="I19" s="169"/>
      <c r="J19" s="45"/>
    </row>
    <row r="20" spans="1:10" ht="30" customHeight="1" x14ac:dyDescent="0.25">
      <c r="A20" s="167" t="s">
        <v>147</v>
      </c>
      <c r="B20" s="168"/>
      <c r="C20" s="168"/>
      <c r="D20" s="168"/>
      <c r="E20" s="168"/>
      <c r="F20" s="168"/>
      <c r="G20" s="168"/>
      <c r="H20" s="168"/>
      <c r="I20" s="169"/>
      <c r="J20" s="45"/>
    </row>
    <row r="21" spans="1:10" ht="30" customHeight="1" x14ac:dyDescent="0.25">
      <c r="A21" s="167" t="s">
        <v>148</v>
      </c>
      <c r="B21" s="168"/>
      <c r="C21" s="168"/>
      <c r="D21" s="168"/>
      <c r="E21" s="168"/>
      <c r="F21" s="168"/>
      <c r="G21" s="168"/>
      <c r="H21" s="168"/>
      <c r="I21" s="169"/>
      <c r="J21" s="45"/>
    </row>
    <row r="22" spans="1:10" ht="45" customHeight="1" x14ac:dyDescent="0.25">
      <c r="A22" s="167" t="s">
        <v>149</v>
      </c>
      <c r="B22" s="168"/>
      <c r="C22" s="168"/>
      <c r="D22" s="168"/>
      <c r="E22" s="168"/>
      <c r="F22" s="168"/>
      <c r="G22" s="168"/>
      <c r="H22" s="168"/>
      <c r="I22" s="169"/>
      <c r="J22" s="45"/>
    </row>
    <row r="23" spans="1:10" ht="30" customHeight="1" thickBot="1" x14ac:dyDescent="0.3">
      <c r="A23" s="154" t="s">
        <v>150</v>
      </c>
      <c r="B23" s="155"/>
      <c r="C23" s="155"/>
      <c r="D23" s="155"/>
      <c r="E23" s="155"/>
      <c r="F23" s="155"/>
      <c r="G23" s="155"/>
      <c r="H23" s="155"/>
      <c r="I23" s="156"/>
      <c r="J23" s="41"/>
    </row>
    <row r="24" spans="1:10" ht="20.100000000000001" customHeight="1" x14ac:dyDescent="0.25">
      <c r="A24" s="118" t="s">
        <v>158</v>
      </c>
      <c r="B24" s="119"/>
      <c r="C24" s="119"/>
      <c r="D24" s="119"/>
      <c r="E24" s="119"/>
      <c r="F24" s="119"/>
      <c r="G24" s="166"/>
      <c r="H24" s="163" t="str">
        <f>+IF(AND(J26="No aplica",J27="No aplica",J28="No aplica",J29="No aplica"),"No aplica",IF(OR(J26="",J27="",J28="",J29=""),"Valide todas las variables",IF(OR(J26="No",J27="No",J28="No",J29="No"),"No cumple","Cumple")))</f>
        <v>Valide todas las variables</v>
      </c>
      <c r="I24" s="164"/>
      <c r="J24" s="165"/>
    </row>
    <row r="25" spans="1:10" ht="39.950000000000003" customHeight="1" x14ac:dyDescent="0.25">
      <c r="A25" s="120" t="s">
        <v>144</v>
      </c>
      <c r="B25" s="121"/>
      <c r="C25" s="121"/>
      <c r="D25" s="121"/>
      <c r="E25" s="121"/>
      <c r="F25" s="121"/>
      <c r="G25" s="121"/>
      <c r="H25" s="121"/>
      <c r="I25" s="122"/>
      <c r="J25" s="43" t="s">
        <v>108</v>
      </c>
    </row>
    <row r="26" spans="1:10" ht="30" customHeight="1" x14ac:dyDescent="0.25">
      <c r="A26" s="167" t="s">
        <v>151</v>
      </c>
      <c r="B26" s="168"/>
      <c r="C26" s="168"/>
      <c r="D26" s="168"/>
      <c r="E26" s="168"/>
      <c r="F26" s="168"/>
      <c r="G26" s="168"/>
      <c r="H26" s="168"/>
      <c r="I26" s="169"/>
      <c r="J26" s="45"/>
    </row>
    <row r="27" spans="1:10" ht="30" customHeight="1" x14ac:dyDescent="0.25">
      <c r="A27" s="167" t="s">
        <v>152</v>
      </c>
      <c r="B27" s="168"/>
      <c r="C27" s="168"/>
      <c r="D27" s="168"/>
      <c r="E27" s="168"/>
      <c r="F27" s="168"/>
      <c r="G27" s="168"/>
      <c r="H27" s="168"/>
      <c r="I27" s="169"/>
      <c r="J27" s="45"/>
    </row>
    <row r="28" spans="1:10" ht="30" customHeight="1" x14ac:dyDescent="0.25">
      <c r="A28" s="167" t="s">
        <v>153</v>
      </c>
      <c r="B28" s="168"/>
      <c r="C28" s="168"/>
      <c r="D28" s="168"/>
      <c r="E28" s="168"/>
      <c r="F28" s="168"/>
      <c r="G28" s="168"/>
      <c r="H28" s="168"/>
      <c r="I28" s="169"/>
      <c r="J28" s="45"/>
    </row>
    <row r="29" spans="1:10" ht="30" customHeight="1" thickBot="1" x14ac:dyDescent="0.3">
      <c r="A29" s="154" t="s">
        <v>154</v>
      </c>
      <c r="B29" s="155"/>
      <c r="C29" s="155"/>
      <c r="D29" s="155"/>
      <c r="E29" s="155"/>
      <c r="F29" s="155"/>
      <c r="G29" s="155"/>
      <c r="H29" s="155"/>
      <c r="I29" s="156"/>
      <c r="J29" s="41"/>
    </row>
    <row r="30" spans="1:10" ht="50.1" customHeight="1" x14ac:dyDescent="0.25">
      <c r="A30" s="157" t="s">
        <v>155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0" ht="200.1" customHeight="1" thickBot="1" x14ac:dyDescent="0.3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50.1" customHeight="1" x14ac:dyDescent="0.25">
      <c r="A32" s="157" t="s">
        <v>79</v>
      </c>
      <c r="B32" s="158"/>
      <c r="C32" s="158"/>
      <c r="D32" s="158"/>
      <c r="E32" s="158"/>
      <c r="F32" s="158"/>
      <c r="G32" s="158"/>
      <c r="H32" s="158"/>
      <c r="I32" s="158"/>
      <c r="J32" s="159"/>
    </row>
    <row r="33" spans="1:10" ht="200.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2"/>
    </row>
  </sheetData>
  <sheetProtection algorithmName="SHA-512" hashValue="dogbaMasqtLq5ccv+7VjNJl3r1Kyf+cNCyZDj3KR9d0CG7tptGGI7KZLfbBLQVFBdeU4Nu/cryTrWZVNvA8ipA==" saltValue="40grEnmxMoUN4tKQMyH+XA==" spinCount="100000" sheet="1" objects="1" scenarios="1"/>
  <mergeCells count="5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4:G24"/>
    <mergeCell ref="H24:J24"/>
    <mergeCell ref="A15:G15"/>
    <mergeCell ref="H15:I15"/>
    <mergeCell ref="A16:G16"/>
    <mergeCell ref="H16:J16"/>
    <mergeCell ref="A17:I17"/>
    <mergeCell ref="A18:I18"/>
    <mergeCell ref="A19:I19"/>
    <mergeCell ref="A20:I20"/>
    <mergeCell ref="A21:I21"/>
    <mergeCell ref="A22:I22"/>
    <mergeCell ref="A23:I23"/>
    <mergeCell ref="A31:J31"/>
    <mergeCell ref="A32:J32"/>
    <mergeCell ref="A33:J33"/>
    <mergeCell ref="A25:I25"/>
    <mergeCell ref="A26:I26"/>
    <mergeCell ref="A27:I27"/>
    <mergeCell ref="A28:I28"/>
    <mergeCell ref="A29:I29"/>
    <mergeCell ref="A30:J30"/>
  </mergeCells>
  <conditionalFormatting sqref="C2:C3 J12:J15 J18:J23 J26:J29">
    <cfRule type="containsBlanks" dxfId="43" priority="13">
      <formula>LEN(TRIM(C2))=0</formula>
    </cfRule>
  </conditionalFormatting>
  <conditionalFormatting sqref="C6:C8">
    <cfRule type="containsBlanks" dxfId="42" priority="1">
      <formula>LEN(TRIM(C6))=0</formula>
    </cfRule>
  </conditionalFormatting>
  <conditionalFormatting sqref="E4:E5">
    <cfRule type="containsBlanks" dxfId="41" priority="8">
      <formula>LEN(TRIM(E4))=0</formula>
    </cfRule>
  </conditionalFormatting>
  <conditionalFormatting sqref="G2">
    <cfRule type="containsBlanks" dxfId="40" priority="10">
      <formula>LEN(TRIM(G2))=0</formula>
    </cfRule>
  </conditionalFormatting>
  <conditionalFormatting sqref="H3">
    <cfRule type="containsBlanks" dxfId="39" priority="11">
      <formula>LEN(TRIM(H3))=0</formula>
    </cfRule>
  </conditionalFormatting>
  <conditionalFormatting sqref="H6:H7">
    <cfRule type="containsBlanks" dxfId="38" priority="9">
      <formula>LEN(TRIM(H6))=0</formula>
    </cfRule>
  </conditionalFormatting>
  <conditionalFormatting sqref="H10">
    <cfRule type="containsText" dxfId="37" priority="6" operator="containsText" text="No cumple">
      <formula>NOT(ISERROR(SEARCH("No cumple",H10)))</formula>
    </cfRule>
    <cfRule type="containsText" dxfId="36" priority="7" operator="containsText" text="Cumple">
      <formula>NOT(ISERROR(SEARCH("Cumple",H10)))</formula>
    </cfRule>
  </conditionalFormatting>
  <conditionalFormatting sqref="H16">
    <cfRule type="containsText" dxfId="35" priority="4" operator="containsText" text="No cumple">
      <formula>NOT(ISERROR(SEARCH("No cumple",H16)))</formula>
    </cfRule>
    <cfRule type="containsText" dxfId="34" priority="5" operator="containsText" text="Cumple">
      <formula>NOT(ISERROR(SEARCH("Cumple",H16)))</formula>
    </cfRule>
  </conditionalFormatting>
  <conditionalFormatting sqref="H24">
    <cfRule type="containsText" dxfId="33" priority="2" operator="containsText" text="No cumple">
      <formula>NOT(ISERROR(SEARCH("No cumple",H24)))</formula>
    </cfRule>
    <cfRule type="containsText" dxfId="32" priority="3" operator="containsText" text="Cumple">
      <formula>NOT(ISERROR(SEARCH("Cumple",H24)))</formula>
    </cfRule>
  </conditionalFormatting>
  <conditionalFormatting sqref="J2">
    <cfRule type="containsBlanks" dxfId="31" priority="12">
      <formula>LEN(TRIM(J2))=0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POST INSTITUCIONAL RAJ SRPA&amp;R&amp;"Arial,Normal"&amp;10F1.A52.G27.P 
Versión 1 
Página &amp;P de &amp;N 
21/05/2024 
Clasificación de la Información 
Clasificada</oddHeader>
    <oddFooter>&amp;C&amp;G</oddFooter>
  </headerFooter>
  <rowBreaks count="3" manualBreakCount="3">
    <brk id="9" max="16383" man="1"/>
    <brk id="21" max="9" man="1"/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B36CC5A-568B-433E-91B9-3DC3E4B11784}">
          <x14:formula1>
            <xm:f>Tablas!$E$2:$E$4</xm:f>
          </x14:formula1>
          <xm:sqref>J18:J23 J26:J29 J12:J15</xm:sqref>
        </x14:dataValidation>
        <x14:dataValidation type="list" allowBlank="1" showInputMessage="1" showErrorMessage="1" xr:uid="{E23C2CA2-B4F7-44AA-A3FF-FB25B50EEB00}">
          <x14:formula1>
            <xm:f>Tablas!$H$2:$H$6</xm:f>
          </x14:formula1>
          <xm:sqref>C3:E3</xm:sqref>
        </x14:dataValidation>
        <x14:dataValidation type="list" allowBlank="1" showInputMessage="1" showErrorMessage="1" xr:uid="{00305F7D-84EC-44A7-8F93-476DBC7A1E5A}">
          <x14:formula1>
            <xm:f>Tablas!$L$2:$L$9</xm:f>
          </x14:formula1>
          <xm:sqref>C7:E7</xm:sqref>
        </x14:dataValidation>
        <x14:dataValidation type="list" allowBlank="1" showInputMessage="1" showErrorMessage="1" xr:uid="{A57F59E3-00CD-4EB7-843B-4A7402E2A668}">
          <x14:formula1>
            <xm:f>Tablas!$K$2:$K$3</xm:f>
          </x14:formula1>
          <xm:sqref>H6:J6</xm:sqref>
        </x14:dataValidation>
        <x14:dataValidation type="list" allowBlank="1" showInputMessage="1" showErrorMessage="1" xr:uid="{354EE636-0746-41EB-A928-D408CBF61FEA}">
          <x14:formula1>
            <xm:f>Tablas!$J$2:$J$7</xm:f>
          </x14:formula1>
          <xm:sqref>C6:E6</xm:sqref>
        </x14:dataValidation>
        <x14:dataValidation type="list" allowBlank="1" showInputMessage="1" showErrorMessage="1" xr:uid="{F880C344-5086-4DCB-9817-53C2119F2C08}">
          <x14:formula1>
            <xm:f>Tablas!$I$2:$I$5</xm:f>
          </x14:formula1>
          <xm:sqref>E4:J4</xm:sqref>
        </x14:dataValidation>
        <x14:dataValidation type="list" allowBlank="1" showInputMessage="1" showErrorMessage="1" xr:uid="{25DB6C8E-870A-4D77-90C5-09C959C971F5}">
          <x14:formula1>
            <xm:f>Tablas!$G$2:$G$3</xm:f>
          </x14:formula1>
          <xm:sqref>J2</xm:sqref>
        </x14:dataValidation>
        <x14:dataValidation type="list" allowBlank="1" showInputMessage="1" showErrorMessage="1" xr:uid="{F13FE4CB-5E78-4BB7-9DF3-9EC8415DB43C}">
          <x14:formula1>
            <xm:f>Tablas!$C$2</xm:f>
          </x14:formula1>
          <xm:sqref>H19:I23 H27:I29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6930E-FAFB-4EBE-84F8-D4797455A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CD0485-25C6-46EA-8B74-A60873858AA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2024-05-21T14:39:05Z</cp:lastPrinted>
  <dcterms:created xsi:type="dcterms:W3CDTF">2019-01-30T14:18:32Z</dcterms:created>
  <dcterms:modified xsi:type="dcterms:W3CDTF">2024-05-21T14:39:10Z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