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5B7289E0-6171-4DFD-86FE-41438143E8F3}" xr6:coauthVersionLast="47" xr6:coauthVersionMax="47" xr10:uidLastSave="{1D33EB60-97FC-4331-B18A-4D617F0B299F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48" r:id="rId3"/>
    <sheet name="Entrev.3" sheetId="49" r:id="rId4"/>
    <sheet name="Entrev.4" sheetId="50" r:id="rId5"/>
    <sheet name="Entrev.5" sheetId="51" r:id="rId6"/>
    <sheet name="Entrev.6" sheetId="52" r:id="rId7"/>
    <sheet name="Entrev.7" sheetId="53" r:id="rId8"/>
    <sheet name="Entrev.8" sheetId="54" r:id="rId9"/>
    <sheet name="Entrev.9" sheetId="55" r:id="rId10"/>
    <sheet name="Entrev.10" sheetId="56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ACTA!$A$1:$K$42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F27" i="1"/>
  <c r="D27" i="1"/>
  <c r="H41" i="56"/>
  <c r="J30" i="1" s="1"/>
  <c r="H37" i="56"/>
  <c r="J27" i="1" s="1"/>
  <c r="H14" i="56"/>
  <c r="J24" i="1" s="1"/>
  <c r="H10" i="56"/>
  <c r="J21" i="1" s="1"/>
  <c r="H41" i="55"/>
  <c r="I30" i="1" s="1"/>
  <c r="H37" i="55"/>
  <c r="I27" i="1" s="1"/>
  <c r="H14" i="55"/>
  <c r="I24" i="1" s="1"/>
  <c r="H10" i="55"/>
  <c r="I21" i="1" s="1"/>
  <c r="H41" i="54"/>
  <c r="H30" i="1" s="1"/>
  <c r="H37" i="54"/>
  <c r="H27" i="1" s="1"/>
  <c r="H14" i="54"/>
  <c r="H24" i="1" s="1"/>
  <c r="H10" i="54"/>
  <c r="H21" i="1" s="1"/>
  <c r="H41" i="53"/>
  <c r="G30" i="1" s="1"/>
  <c r="H37" i="53"/>
  <c r="G27" i="1" s="1"/>
  <c r="H14" i="53"/>
  <c r="G24" i="1" s="1"/>
  <c r="H10" i="53"/>
  <c r="G21" i="1" s="1"/>
  <c r="H41" i="52"/>
  <c r="F30" i="1" s="1"/>
  <c r="H37" i="52"/>
  <c r="H14" i="52"/>
  <c r="F24" i="1" s="1"/>
  <c r="H10" i="52"/>
  <c r="F21" i="1" s="1"/>
  <c r="H41" i="51"/>
  <c r="E30" i="1" s="1"/>
  <c r="H37" i="51"/>
  <c r="E27" i="1" s="1"/>
  <c r="H14" i="51"/>
  <c r="E24" i="1" s="1"/>
  <c r="H10" i="51"/>
  <c r="E21" i="1" s="1"/>
  <c r="H41" i="50"/>
  <c r="D30" i="1" s="1"/>
  <c r="H37" i="50"/>
  <c r="H14" i="50"/>
  <c r="D24" i="1" s="1"/>
  <c r="H10" i="50"/>
  <c r="D21" i="1" s="1"/>
  <c r="H41" i="49"/>
  <c r="C30" i="1" s="1"/>
  <c r="H37" i="49"/>
  <c r="C27" i="1" s="1"/>
  <c r="H14" i="49"/>
  <c r="C24" i="1" s="1"/>
  <c r="H10" i="49"/>
  <c r="C21" i="1" s="1"/>
  <c r="H41" i="48"/>
  <c r="B30" i="1" s="1"/>
  <c r="H37" i="48"/>
  <c r="B27" i="1" s="1"/>
  <c r="H14" i="48"/>
  <c r="B24" i="1" s="1"/>
  <c r="H10" i="48"/>
  <c r="B21" i="1" s="1"/>
  <c r="H14" i="11"/>
  <c r="H37" i="11" l="1"/>
  <c r="H10" i="11"/>
  <c r="H41" i="1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HG10" i="5" l="1"/>
  <c r="GM10" i="5"/>
  <c r="FS10" i="5"/>
  <c r="CQ10" i="5"/>
  <c r="IA10" i="5"/>
  <c r="BW10" i="5"/>
  <c r="EE10" i="5"/>
  <c r="HF10" i="5"/>
  <c r="GL10" i="5"/>
  <c r="DJ10" i="5"/>
  <c r="FR10" i="5"/>
  <c r="CP10" i="5"/>
  <c r="HZ10" i="5"/>
  <c r="EX10" i="5"/>
  <c r="BV10" i="5"/>
  <c r="HC10" i="5"/>
  <c r="GI10" i="5"/>
  <c r="DG10" i="5"/>
  <c r="FO10" i="5"/>
  <c r="CM10" i="5"/>
  <c r="HW10" i="5"/>
  <c r="EU10" i="5"/>
  <c r="BS10" i="5"/>
  <c r="EA10" i="5"/>
  <c r="FQ10" i="5"/>
  <c r="CO10" i="5"/>
  <c r="EC10" i="5"/>
  <c r="HE10" i="5"/>
  <c r="BU10" i="5"/>
  <c r="EW10" i="5"/>
  <c r="HY10" i="5"/>
  <c r="ED10" i="5"/>
  <c r="DK10" i="5"/>
  <c r="DI10" i="5"/>
  <c r="EY10" i="5"/>
  <c r="GK10" i="5"/>
  <c r="A30" i="1"/>
  <c r="A27" i="1"/>
  <c r="A24" i="1"/>
  <c r="A21" i="1"/>
  <c r="K28" i="1" l="1"/>
  <c r="AI10" i="5" s="1"/>
  <c r="BC10" i="5"/>
  <c r="K25" i="1"/>
  <c r="AH10" i="5" s="1"/>
  <c r="BB10" i="5"/>
  <c r="K22" i="1"/>
  <c r="AG10" i="5" s="1"/>
  <c r="BA10" i="5"/>
  <c r="K19" i="1"/>
  <c r="AY10" i="5"/>
  <c r="AE10" i="5" l="1"/>
  <c r="I1" i="1"/>
  <c r="C10" i="5"/>
  <c r="B10" i="5"/>
  <c r="AA10" i="5"/>
  <c r="Z10" i="5"/>
  <c r="JL10" i="5" l="1"/>
  <c r="V10" i="5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<sst xmlns="http://schemas.openxmlformats.org/spreadsheetml/2006/main" count="1272" uniqueCount="193">
  <si>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</si>
  <si>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</si>
  <si>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</si>
  <si>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</si>
  <si>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</si>
  <si>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</si>
  <si>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</si>
  <si>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</si>
  <si>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</si>
  <si>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</si>
  <si>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</si>
  <si>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</si>
  <si>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</si>
  <si>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</si>
  <si>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</si>
  <si>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</si>
  <si>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</si>
  <si>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</si>
  <si>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</si>
  <si>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</si>
  <si>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</si>
  <si>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</si>
  <si>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</si>
  <si>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</si>
  <si>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</si>
  <si>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</si>
  <si>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</si>
  <si>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</si>
  <si>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</si>
  <si>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</si>
  <si>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</si>
  <si>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</si>
  <si>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</si>
  <si>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</si>
  <si>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</si>
  <si>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</si>
  <si>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</si>
  <si>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</si>
  <si>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</si>
  <si>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</si>
  <si>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</si>
  <si>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</si>
  <si>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</si>
  <si>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</si>
  <si>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</si>
  <si>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</si>
  <si>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</si>
  <si>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</si>
  <si>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</si>
  <si>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</si>
  <si>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</si>
  <si>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</si>
  <si>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</si>
  <si>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</si>
  <si>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</si>
  <si>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</si>
  <si>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</si>
  <si>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</si>
  <si>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</si>
  <si>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</si>
  <si>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</si>
  <si>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</si>
  <si>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</si>
  <si>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</si>
  <si>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</si>
  <si>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</si>
  <si>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</si>
  <si>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</si>
  <si>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</si>
  <si>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</si>
  <si>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</si>
  <si>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</si>
  <si>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</si>
  <si>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</si>
  <si>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</si>
  <si>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</si>
  <si>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</si>
  <si>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</si>
  <si>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</si>
  <si>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</si>
  <si>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</si>
  <si>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</si>
  <si>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</si>
  <si>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</si>
  <si>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</si>
  <si>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</si>
  <si>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</si>
  <si>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</si>
  <si>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</si>
  <si>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</si>
  <si>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</si>
  <si>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</si>
  <si>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</si>
  <si>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</si>
  <si>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</si>
  <si>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</si>
  <si>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</si>
  <si>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</si>
  <si>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</si>
  <si>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</si>
  <si>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</si>
  <si>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</si>
  <si>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</si>
  <si>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</si>
  <si>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</si>
  <si>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</si>
  <si>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</si>
  <si>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</si>
  <si>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</si>
  <si>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</si>
  <si>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</si>
  <si>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</si>
  <si>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</si>
  <si>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</si>
  <si>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</si>
  <si>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</si>
  <si>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</si>
  <si>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</si>
  <si>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</si>
  <si>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</si>
  <si>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</si>
  <si>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</si>
  <si>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</si>
  <si>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</si>
  <si>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</si>
  <si>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</si>
  <si>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</si>
  <si>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</si>
  <si>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</si>
  <si>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</si>
  <si>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</si>
  <si>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</si>
  <si>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</si>
  <si>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</si>
  <si>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</si>
  <si>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</si>
  <si>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</si>
  <si>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</si>
  <si>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</si>
  <si>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</si>
  <si>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</si>
  <si>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</si>
  <si>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</si>
  <si>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Pregunte al adolescente o joven:</t>
  </si>
  <si>
    <t>Pregunte al adolescente o joven si la modalidad cuenta con:</t>
  </si>
  <si>
    <t>Pregunte al adolescente o joven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</si>
  <si>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</si>
  <si>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</si>
  <si>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</si>
  <si>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El talento humano te trata como lo establece el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</si>
  <si>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</si>
  <si>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</si>
  <si>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I. DOTACIÓN DE ASEO E HIGIENE</t>
  </si>
  <si>
    <t>III. VINCULACIÓN A ACTIVIDADES CULTURALES, RECREATIVAS Y DEPORTIVAS</t>
  </si>
  <si>
    <t>IV. CÓDIGO DE ÉTICA</t>
  </si>
  <si>
    <t xml:space="preserve">IV. CÓDIGO DE ÉTICA      </t>
  </si>
  <si>
    <t>Están disponibles los días de atención. 
Utilizados en dispensadores</t>
  </si>
  <si>
    <t>Jabón liquido</t>
  </si>
  <si>
    <t>Papel Higiénico</t>
  </si>
  <si>
    <t>ll. DOTACIÓN DE ELEMENTOS LÚDICO DEPORTIVOS Y CENTROS DE INTERÉS</t>
  </si>
  <si>
    <t>Papelógrafo 1</t>
  </si>
  <si>
    <t>Pinceles, tamaño 4</t>
  </si>
  <si>
    <t>Pinceles, tamaño 5</t>
  </si>
  <si>
    <t>Pinceles, tamaño 6</t>
  </si>
  <si>
    <t>Lápices No 2</t>
  </si>
  <si>
    <t>Vasos plásticos porta pinceles</t>
  </si>
  <si>
    <t>Taja lápiz</t>
  </si>
  <si>
    <t>Cajas de colores básicos por 12 unidades</t>
  </si>
  <si>
    <t>Cajas de crayones gruesos de diferentes colores</t>
  </si>
  <si>
    <t>Cajas de marcadores medianos de diferentes colores</t>
  </si>
  <si>
    <t>Tijeras plásticas punta redonda</t>
  </si>
  <si>
    <t>Cartulina Bristol de diferentes colores, por octavos</t>
  </si>
  <si>
    <t>Vinilos colores básicos (amarillo, azul. Rojo, blanco y negro)</t>
  </si>
  <si>
    <t>Papel silueta por octavos colores básicos (amarillo, azul, rojo, naranja, verde, violeta, blanco y negro).</t>
  </si>
  <si>
    <t>1 x 10</t>
  </si>
  <si>
    <t>1 x 50</t>
  </si>
  <si>
    <t>10 x 20</t>
  </si>
  <si>
    <t>40 x 20</t>
  </si>
  <si>
    <t>20 x 20</t>
  </si>
  <si>
    <t>30 x 20</t>
  </si>
  <si>
    <t>1 x 20</t>
  </si>
  <si>
    <t>Se desarrollan actividades artísticas, culturales, deportivas, recreativas de acuerdo con los intereses de los adolescentes jóvenes dos veces al año.</t>
  </si>
  <si>
    <t>Has podido participar en las actividades que se realizan en la modalidad.</t>
  </si>
  <si>
    <t>PROCESO
PROTECCIÓN
ENTREVISTA
INTERNACIÓN EN MEDIO SEMICERRADO SRPA</t>
  </si>
  <si>
    <t>Implementos deportivos pelotas, raquetas de ping- pong, balones de fútbol, de baloncesto, de voleibol. Softbol y béisbol, otros</t>
  </si>
  <si>
    <t>Juegos de mesa (loterías, dominós, ajedrez, parqués, otros)</t>
  </si>
  <si>
    <t>Instrumentos musicales (tambor, maracas, marimba, guitarras, flautas, dulzaina, otros)</t>
  </si>
  <si>
    <t>Aros, theraband (azules y amarillas), frisbee, lazos, fuchiball, petos, conos o discos o platillos.</t>
  </si>
  <si>
    <t>Mesa ping pong o billar</t>
  </si>
  <si>
    <t>Mallas para baloncesto, voleibol, microfútbol según las características de la infraestructura.</t>
  </si>
  <si>
    <t xml:space="preserve">1 x centro x
100 adolescentes </t>
  </si>
  <si>
    <t>En esta institución cuentas con:</t>
  </si>
  <si>
    <t>F1.A50.G27.P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</si>
</sst>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3" xfId="0" applyNumberFormat="1" applyFont="1" applyBorder="1" applyAlignment="1">
      <alignment horizontal="center" vertical="center"/>
    </xf>
    <xf numFmtId="10" fontId="9" fillId="0" borderId="42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42" fontId="2" fillId="0" borderId="29" xfId="1" applyFont="1" applyBorder="1" applyAlignment="1">
      <alignment horizontal="center" vertical="center"/>
    </xf>
    <xf numFmtId="42" fontId="2" fillId="0" borderId="30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0" fillId="8" borderId="55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0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3" t="s">
        <v>126</v>
      </c>
      <c r="B1" s="64"/>
      <c r="C1" s="34"/>
      <c r="D1" s="40" t="s">
        <v>127</v>
      </c>
      <c r="E1" s="33"/>
      <c r="F1" s="32" t="s">
        <v>23</v>
      </c>
      <c r="G1" s="26"/>
      <c r="H1" s="31" t="s">
        <v>140</v>
      </c>
      <c r="I1" s="77" t="str">
        <f>+IF(OR(K19="",K22="",K25="",K28=""),"",(1-COUNTIF(K19:K30,"No cumple")/(4-COUNTIF(K19:K30,"No aplica"))))</f>
        <v/>
      </c>
      <c r="J1" s="78"/>
      <c r="K1" s="79"/>
      <c r="N1" s="30"/>
    </row>
    <row r="2" spans="1:14" ht="15" customHeight="1" x14ac:dyDescent="0.2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7"/>
      <c r="K2" s="68"/>
    </row>
    <row r="3" spans="1:14" ht="15" customHeight="1" x14ac:dyDescent="0.2">
      <c r="A3" s="69" t="s">
        <v>2</v>
      </c>
      <c r="B3" s="70"/>
      <c r="C3" s="70" t="s">
        <v>3</v>
      </c>
      <c r="D3" s="70"/>
      <c r="E3" s="70"/>
      <c r="F3" s="70"/>
      <c r="G3" s="70"/>
      <c r="H3" s="70"/>
      <c r="I3" s="70" t="s">
        <v>4</v>
      </c>
      <c r="J3" s="73"/>
      <c r="K3" s="74"/>
    </row>
    <row r="4" spans="1:14" ht="20.100000000000001" customHeight="1" x14ac:dyDescent="0.2">
      <c r="A4" s="71" t="str">
        <f>+IFERROR(VLOOKUP(G1,[2]Directorio!$B$2:$Z$1100,2,FALSE),"")</f>
        <v/>
      </c>
      <c r="B4" s="72"/>
      <c r="C4" s="72" t="str">
        <f>+IFERROR(VLOOKUP(G1,[2]Directorio!$B$2:$Z$1100,3,FALSE),"")</f>
        <v/>
      </c>
      <c r="D4" s="72"/>
      <c r="E4" s="72"/>
      <c r="F4" s="72"/>
      <c r="G4" s="72"/>
      <c r="H4" s="72"/>
      <c r="I4" s="72" t="str">
        <f>+IFERROR(VLOOKUP(G1,[2]Directorio!$B$2:$Z$1100,4,FALSE),"")</f>
        <v/>
      </c>
      <c r="J4" s="75"/>
      <c r="K4" s="76"/>
    </row>
    <row r="5" spans="1:14" ht="15" customHeight="1" x14ac:dyDescent="0.2">
      <c r="A5" s="69" t="s">
        <v>6</v>
      </c>
      <c r="B5" s="70"/>
      <c r="C5" s="70"/>
      <c r="D5" s="70"/>
      <c r="E5" s="70" t="s">
        <v>5</v>
      </c>
      <c r="F5" s="70"/>
      <c r="G5" s="70"/>
      <c r="H5" s="70"/>
      <c r="I5" s="70"/>
      <c r="J5" s="73"/>
      <c r="K5" s="74"/>
    </row>
    <row r="6" spans="1:14" ht="15" customHeight="1" x14ac:dyDescent="0.2">
      <c r="A6" s="106" t="str">
        <f>+IFERROR(VLOOKUP(G1,[2]Directorio!$B$2:$Z$1100,5,FALSE),"")</f>
        <v/>
      </c>
      <c r="B6" s="86"/>
      <c r="C6" s="86"/>
      <c r="D6" s="86"/>
      <c r="E6" s="86" t="str">
        <f>+IFERROR(VLOOKUP(G1,[2]Directorio!$B$2:$Z$1100,6,FALSE),"")</f>
        <v/>
      </c>
      <c r="F6" s="86"/>
      <c r="G6" s="86"/>
      <c r="H6" s="86"/>
      <c r="I6" s="86"/>
      <c r="J6" s="88"/>
      <c r="K6" s="107"/>
    </row>
    <row r="7" spans="1:14" ht="15" customHeight="1" x14ac:dyDescent="0.2">
      <c r="A7" s="69" t="s">
        <v>7</v>
      </c>
      <c r="B7" s="70"/>
      <c r="C7" s="70"/>
      <c r="D7" s="70"/>
      <c r="E7" s="70" t="s">
        <v>8</v>
      </c>
      <c r="F7" s="70"/>
      <c r="G7" s="70"/>
      <c r="H7" s="70" t="s">
        <v>9</v>
      </c>
      <c r="I7" s="70"/>
      <c r="J7" s="73"/>
      <c r="K7" s="74"/>
    </row>
    <row r="8" spans="1:14" ht="15" customHeight="1" x14ac:dyDescent="0.2">
      <c r="A8" s="106" t="str">
        <f>+IFERROR(VLOOKUP(G1,[2]Directorio!$B$2:$Z$1100,7,FALSE),"")</f>
        <v/>
      </c>
      <c r="B8" s="86"/>
      <c r="C8" s="86"/>
      <c r="D8" s="86"/>
      <c r="E8" s="86" t="str">
        <f>+IFERROR(VLOOKUP(G1,[2]Directorio!$B$2:$Z$1100,8,FALSE),"")</f>
        <v/>
      </c>
      <c r="F8" s="86"/>
      <c r="G8" s="86"/>
      <c r="H8" s="86" t="str">
        <f>+IFERROR(VLOOKUP(G1,[2]Directorio!$B$2:$Z$1100,9,FALSE),"")</f>
        <v/>
      </c>
      <c r="I8" s="86"/>
      <c r="J8" s="88"/>
      <c r="K8" s="107"/>
    </row>
    <row r="9" spans="1:14" ht="15" customHeight="1" x14ac:dyDescent="0.2">
      <c r="A9" s="69" t="s">
        <v>10</v>
      </c>
      <c r="B9" s="70"/>
      <c r="C9" s="70"/>
      <c r="D9" s="70" t="s">
        <v>11</v>
      </c>
      <c r="E9" s="70"/>
      <c r="F9" s="70"/>
      <c r="G9" s="70" t="s">
        <v>12</v>
      </c>
      <c r="H9" s="70"/>
      <c r="I9" s="70"/>
      <c r="J9" s="73"/>
      <c r="K9" s="74"/>
    </row>
    <row r="10" spans="1:14" ht="30" customHeight="1" thickBot="1" x14ac:dyDescent="0.25">
      <c r="A10" s="98" t="str">
        <f>+IFERROR(VLOOKUP(G1,[2]Directorio!$B$2:$Z$1100,10,FALSE),"")</f>
        <v/>
      </c>
      <c r="B10" s="99"/>
      <c r="C10" s="99"/>
      <c r="D10" s="99" t="str">
        <f>+IFERROR(VLOOKUP(G1,[2]Directorio!$B$2:$Z$1100,11,FALSE),"")</f>
        <v/>
      </c>
      <c r="E10" s="99"/>
      <c r="F10" s="99"/>
      <c r="G10" s="100" t="str">
        <f>+IFERROR(VLOOKUP(G1,[2]Directorio!$B$2:$Z$1100,12,FALSE),"")</f>
        <v/>
      </c>
      <c r="H10" s="100"/>
      <c r="I10" s="100"/>
      <c r="J10" s="101"/>
      <c r="K10" s="102"/>
    </row>
    <row r="11" spans="1:14" ht="15" customHeight="1" x14ac:dyDescent="0.2">
      <c r="A11" s="65" t="s">
        <v>13</v>
      </c>
      <c r="B11" s="66"/>
      <c r="C11" s="66"/>
      <c r="D11" s="66"/>
      <c r="E11" s="66"/>
      <c r="F11" s="66"/>
      <c r="G11" s="66"/>
      <c r="H11" s="66"/>
      <c r="I11" s="66"/>
      <c r="J11" s="67"/>
      <c r="K11" s="68"/>
    </row>
    <row r="12" spans="1:14" ht="15" customHeight="1" x14ac:dyDescent="0.2">
      <c r="A12" s="28" t="s">
        <v>60</v>
      </c>
      <c r="B12" s="70" t="s">
        <v>14</v>
      </c>
      <c r="C12" s="70"/>
      <c r="D12" s="70"/>
      <c r="E12" s="73" t="s">
        <v>15</v>
      </c>
      <c r="F12" s="87"/>
      <c r="G12" s="73" t="s">
        <v>16</v>
      </c>
      <c r="H12" s="87"/>
      <c r="I12" s="73" t="s">
        <v>61</v>
      </c>
      <c r="J12" s="95"/>
      <c r="K12" s="97"/>
    </row>
    <row r="13" spans="1:14" ht="15" customHeight="1" x14ac:dyDescent="0.2">
      <c r="A13" s="27" t="str">
        <f>+IFERROR(VLOOKUP(G1,[2]Directorio!$B$2:$Z$1100,13,FALSE),"")</f>
        <v/>
      </c>
      <c r="B13" s="86" t="str">
        <f>+IFERROR(VLOOKUP(G1,[2]Directorio!$B$2:$Z$1100,14,FALSE),"")</f>
        <v/>
      </c>
      <c r="C13" s="86"/>
      <c r="D13" s="86"/>
      <c r="E13" s="88" t="str">
        <f>+IFERROR(VLOOKUP(G1,[2]Directorio!$B$2:$Z$1100,15,FALSE),"")</f>
        <v/>
      </c>
      <c r="F13" s="89"/>
      <c r="G13" s="88" t="str">
        <f>+IFERROR(VLOOKUP(G1,[2]Directorio!$B$2:$Z$1100,16,FALSE),"")</f>
        <v/>
      </c>
      <c r="H13" s="89"/>
      <c r="I13" s="88" t="str">
        <f>+IFERROR(VLOOKUP(G1,[2]Directorio!$B$2:$Z$1100,17,FALSE),"")</f>
        <v/>
      </c>
      <c r="J13" s="109"/>
      <c r="K13" s="110"/>
    </row>
    <row r="14" spans="1:14" ht="15" customHeight="1" x14ac:dyDescent="0.2">
      <c r="A14" s="94" t="s">
        <v>17</v>
      </c>
      <c r="B14" s="87"/>
      <c r="C14" s="73" t="s">
        <v>18</v>
      </c>
      <c r="D14" s="87"/>
      <c r="E14" s="90" t="s">
        <v>62</v>
      </c>
      <c r="F14" s="91"/>
      <c r="G14" s="70" t="s">
        <v>19</v>
      </c>
      <c r="H14" s="70"/>
      <c r="I14" s="70" t="s">
        <v>20</v>
      </c>
      <c r="J14" s="73"/>
      <c r="K14" s="74"/>
    </row>
    <row r="15" spans="1:14" ht="15" customHeight="1" x14ac:dyDescent="0.2">
      <c r="A15" s="108" t="str">
        <f>+IFERROR(VLOOKUP(G1,[2]Directorio!$B$2:$Z$1100,18,FALSE),"")</f>
        <v/>
      </c>
      <c r="B15" s="89"/>
      <c r="C15" s="88" t="str">
        <f>+IFERROR(VLOOKUP(G1,[2]Directorio!$B$2:$Z$1100,19,FALSE),"")</f>
        <v/>
      </c>
      <c r="D15" s="89"/>
      <c r="E15" s="92" t="str">
        <f>+IFERROR(VLOOKUP(G1,[2]Directorio!$B$2:$Z$1100,20,FALSE),"")</f>
        <v/>
      </c>
      <c r="F15" s="93"/>
      <c r="G15" s="96" t="str">
        <f>+IFERROR(VLOOKUP(G1,[2]Directorio!$B$2:$Z$1100,21,FALSE),"")</f>
        <v/>
      </c>
      <c r="H15" s="96"/>
      <c r="I15" s="96" t="str">
        <f>+IFERROR(VLOOKUP(G1,[2]Directorio!$B$2:$Z$1100,22,FALSE),"")</f>
        <v/>
      </c>
      <c r="J15" s="92"/>
      <c r="K15" s="114"/>
    </row>
    <row r="16" spans="1:14" ht="15" customHeight="1" x14ac:dyDescent="0.2">
      <c r="A16" s="94" t="s">
        <v>21</v>
      </c>
      <c r="B16" s="87"/>
      <c r="C16" s="73" t="s">
        <v>22</v>
      </c>
      <c r="D16" s="95"/>
      <c r="E16" s="95"/>
      <c r="F16" s="95"/>
      <c r="G16" s="87"/>
      <c r="H16" s="73" t="s">
        <v>63</v>
      </c>
      <c r="I16" s="95"/>
      <c r="J16" s="95"/>
      <c r="K16" s="97"/>
    </row>
    <row r="17" spans="1:11" ht="15" customHeight="1" thickBot="1" x14ac:dyDescent="0.25">
      <c r="A17" s="80" t="str">
        <f>+IFERROR(VLOOKUP(G1,[2]Directorio!$B$2:$Z$1100,23,FALSE),"")</f>
        <v/>
      </c>
      <c r="B17" s="81"/>
      <c r="C17" s="82" t="str">
        <f>+IFERROR(VLOOKUP(G1,[2]Directorio!$B$2:$Z$1100,24,FALSE),"")</f>
        <v/>
      </c>
      <c r="D17" s="83"/>
      <c r="E17" s="83"/>
      <c r="F17" s="83"/>
      <c r="G17" s="84"/>
      <c r="H17" s="82" t="str">
        <f>+IFERROR(VLOOKUP(G1,[2]Directorio!$B$2:$Z$1100,25,FALSE),"")</f>
        <v/>
      </c>
      <c r="I17" s="83"/>
      <c r="J17" s="83"/>
      <c r="K17" s="85"/>
    </row>
    <row r="18" spans="1:11" ht="18" customHeight="1" thickBot="1" x14ac:dyDescent="0.25">
      <c r="A18" s="119" t="s">
        <v>138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52" t="s">
        <v>33</v>
      </c>
    </row>
    <row r="19" spans="1:11" ht="30" customHeight="1" x14ac:dyDescent="0.2">
      <c r="A19" s="121" t="s">
        <v>152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03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115</v>
      </c>
      <c r="B20" s="47" t="s">
        <v>116</v>
      </c>
      <c r="C20" s="47" t="s">
        <v>117</v>
      </c>
      <c r="D20" s="47" t="s">
        <v>118</v>
      </c>
      <c r="E20" s="47" t="s">
        <v>119</v>
      </c>
      <c r="F20" s="47" t="s">
        <v>120</v>
      </c>
      <c r="G20" s="47" t="s">
        <v>121</v>
      </c>
      <c r="H20" s="47" t="s">
        <v>122</v>
      </c>
      <c r="I20" s="47" t="s">
        <v>123</v>
      </c>
      <c r="J20" s="48" t="s">
        <v>124</v>
      </c>
      <c r="K20" s="104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105"/>
    </row>
    <row r="22" spans="1:11" ht="30" customHeight="1" x14ac:dyDescent="0.2">
      <c r="A22" s="121" t="s">
        <v>159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03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115</v>
      </c>
      <c r="B23" s="47" t="s">
        <v>116</v>
      </c>
      <c r="C23" s="47" t="s">
        <v>117</v>
      </c>
      <c r="D23" s="47" t="s">
        <v>118</v>
      </c>
      <c r="E23" s="47" t="s">
        <v>119</v>
      </c>
      <c r="F23" s="47" t="s">
        <v>120</v>
      </c>
      <c r="G23" s="47" t="s">
        <v>121</v>
      </c>
      <c r="H23" s="47" t="s">
        <v>122</v>
      </c>
      <c r="I23" s="47" t="s">
        <v>123</v>
      </c>
      <c r="J23" s="48" t="s">
        <v>124</v>
      </c>
      <c r="K23" s="104"/>
    </row>
    <row r="24" spans="1:11" ht="20.100000000000001" customHeight="1" thickBot="1" x14ac:dyDescent="0.25">
      <c r="A24" s="49" t="str">
        <f>+IF(Entrev.1!H14="Valide todas las variables","",Entrev.1!H14)</f>
        <v/>
      </c>
      <c r="B24" s="50" t="str">
        <f>+IF(Entrev.2!H14="Valide todas las variables","",Entrev.2!H14)</f>
        <v/>
      </c>
      <c r="C24" s="50" t="str">
        <f>+IF(Entrev.3!H14="Valide todas las variables","",Entrev.3!H14)</f>
        <v/>
      </c>
      <c r="D24" s="50" t="str">
        <f>+IF(Entrev.4!H14="Valide todas las variables","",Entrev.4!H14)</f>
        <v/>
      </c>
      <c r="E24" s="50" t="str">
        <f>+IF(Entrev.5!H14="Valide todas las variables","",Entrev.5!H14)</f>
        <v/>
      </c>
      <c r="F24" s="50" t="str">
        <f>+IF(Entrev.6!H14="Valide todas las variables","",Entrev.6!H14)</f>
        <v/>
      </c>
      <c r="G24" s="50" t="str">
        <f>+IF(Entrev.7!H14="Valide todas las variables","",Entrev.7!H14)</f>
        <v/>
      </c>
      <c r="H24" s="50" t="str">
        <f>+IF(Entrev.8!H14="Valide todas las variables","",Entrev.8!H14)</f>
        <v/>
      </c>
      <c r="I24" s="50" t="str">
        <f>+IF(Entrev.9!H14="Valide todas las variables","",Entrev.9!H14)</f>
        <v/>
      </c>
      <c r="J24" s="51" t="str">
        <f>+IF(Entrev.10!H14="Valide todas las variables","",Entrev.10!H14)</f>
        <v/>
      </c>
      <c r="K24" s="105"/>
    </row>
    <row r="25" spans="1:11" ht="30" customHeight="1" x14ac:dyDescent="0.2">
      <c r="A25" s="121" t="s">
        <v>153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03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115</v>
      </c>
      <c r="B26" s="47" t="s">
        <v>116</v>
      </c>
      <c r="C26" s="47" t="s">
        <v>117</v>
      </c>
      <c r="D26" s="47" t="s">
        <v>118</v>
      </c>
      <c r="E26" s="47" t="s">
        <v>119</v>
      </c>
      <c r="F26" s="47" t="s">
        <v>120</v>
      </c>
      <c r="G26" s="47" t="s">
        <v>121</v>
      </c>
      <c r="H26" s="47" t="s">
        <v>122</v>
      </c>
      <c r="I26" s="47" t="s">
        <v>123</v>
      </c>
      <c r="J26" s="48" t="s">
        <v>124</v>
      </c>
      <c r="K26" s="104"/>
    </row>
    <row r="27" spans="1:11" ht="20.100000000000001" customHeight="1" thickBot="1" x14ac:dyDescent="0.25">
      <c r="A27" s="49" t="str">
        <f>+IF(Entrev.1!H37="Valide todas las variables","",Entrev.1!H37)</f>
        <v/>
      </c>
      <c r="B27" s="50" t="str">
        <f>+IF(Entrev.2!H37="Valide todas las variables","",Entrev.2!H37)</f>
        <v/>
      </c>
      <c r="C27" s="50" t="str">
        <f>+IF(Entrev.3!H37="Valide todas las variables","",Entrev.3!H37)</f>
        <v/>
      </c>
      <c r="D27" s="50" t="str">
        <f>+IF(Entrev.4!H37="Valide todas las variables","",Entrev.4!H37)</f>
        <v/>
      </c>
      <c r="E27" s="50" t="str">
        <f>+IF(Entrev.5!H37="Valide todas las variables","",Entrev.5!H37)</f>
        <v/>
      </c>
      <c r="F27" s="50" t="str">
        <f>+IF(Entrev.6!H37="Valide todas las variables","",Entrev.6!H37)</f>
        <v/>
      </c>
      <c r="G27" s="50" t="str">
        <f>+IF(Entrev.7!H37="Valide todas las variables","",Entrev.7!H37)</f>
        <v/>
      </c>
      <c r="H27" s="50" t="str">
        <f>+IF(Entrev.8!H37="Valide todas las variables","",Entrev.8!H37)</f>
        <v/>
      </c>
      <c r="I27" s="50" t="str">
        <f>+IF(Entrev.9!H37="Valide todas las variables","",Entrev.9!H37)</f>
        <v/>
      </c>
      <c r="J27" s="51" t="str">
        <f>+IF(Entrev.10!H37="Valide todas las variables","",Entrev.10!H37)</f>
        <v/>
      </c>
      <c r="K27" s="105"/>
    </row>
    <row r="28" spans="1:11" ht="30" customHeight="1" x14ac:dyDescent="0.2">
      <c r="A28" s="121" t="s">
        <v>154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03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115</v>
      </c>
      <c r="B29" s="47" t="s">
        <v>116</v>
      </c>
      <c r="C29" s="47" t="s">
        <v>117</v>
      </c>
      <c r="D29" s="47" t="s">
        <v>118</v>
      </c>
      <c r="E29" s="47" t="s">
        <v>119</v>
      </c>
      <c r="F29" s="47" t="s">
        <v>120</v>
      </c>
      <c r="G29" s="47" t="s">
        <v>121</v>
      </c>
      <c r="H29" s="47" t="s">
        <v>122</v>
      </c>
      <c r="I29" s="47" t="s">
        <v>123</v>
      </c>
      <c r="J29" s="48" t="s">
        <v>124</v>
      </c>
      <c r="K29" s="104"/>
    </row>
    <row r="30" spans="1:11" ht="20.100000000000001" customHeight="1" thickBot="1" x14ac:dyDescent="0.25">
      <c r="A30" s="49" t="str">
        <f>+IF(Entrev.1!H41="Valide todas las variables","",Entrev.1!H41)</f>
        <v/>
      </c>
      <c r="B30" s="50" t="str">
        <f>+IF(Entrev.2!H41="Valide todas las variables","",Entrev.2!H41)</f>
        <v/>
      </c>
      <c r="C30" s="50" t="str">
        <f>+IF(Entrev.3!H41="Valide todas las variables","",Entrev.3!H41)</f>
        <v/>
      </c>
      <c r="D30" s="50" t="str">
        <f>+IF(Entrev.4!H41="Valide todas las variables","",Entrev.4!H41)</f>
        <v/>
      </c>
      <c r="E30" s="50" t="str">
        <f>+IF(Entrev.5!H41="Valide todas las variables","",Entrev.5!H41)</f>
        <v/>
      </c>
      <c r="F30" s="50" t="str">
        <f>+IF(Entrev.6!H41="Valide todas las variables","",Entrev.6!H41)</f>
        <v/>
      </c>
      <c r="G30" s="50" t="str">
        <f>+IF(Entrev.7!H41="Valide todas las variables","",Entrev.7!H41)</f>
        <v/>
      </c>
      <c r="H30" s="50" t="str">
        <f>+IF(Entrev.8!H41="Valide todas las variables","",Entrev.8!H41)</f>
        <v/>
      </c>
      <c r="I30" s="50" t="str">
        <f>+IF(Entrev.9!H41="Valide todas las variables","",Entrev.9!H41)</f>
        <v/>
      </c>
      <c r="J30" s="51" t="str">
        <f>+IF(Entrev.10!H41="Valide todas las variables","",Entrev.10!H41)</f>
        <v/>
      </c>
      <c r="K30" s="105"/>
    </row>
    <row r="31" spans="1:11" ht="20.100000000000001" customHeight="1" x14ac:dyDescent="0.2">
      <c r="A31" s="115" t="s">
        <v>125</v>
      </c>
      <c r="B31" s="116"/>
      <c r="C31" s="116"/>
      <c r="D31" s="116"/>
      <c r="E31" s="116"/>
      <c r="F31" s="116"/>
      <c r="G31" s="116"/>
      <c r="H31" s="116"/>
      <c r="I31" s="116"/>
      <c r="J31" s="117"/>
      <c r="K31" s="118"/>
    </row>
    <row r="32" spans="1:11" ht="24.95" customHeight="1" x14ac:dyDescent="0.2">
      <c r="A32" s="21" t="s">
        <v>49</v>
      </c>
      <c r="B32" s="111"/>
      <c r="C32" s="111"/>
      <c r="D32" s="111"/>
      <c r="E32" s="111"/>
      <c r="F32" s="20" t="s">
        <v>50</v>
      </c>
      <c r="G32" s="111"/>
      <c r="H32" s="111"/>
      <c r="I32" s="111"/>
      <c r="J32" s="112"/>
      <c r="K32" s="113"/>
    </row>
    <row r="33" spans="1:11" ht="24.95" customHeight="1" x14ac:dyDescent="0.2">
      <c r="A33" s="21" t="s">
        <v>45</v>
      </c>
      <c r="B33" s="111"/>
      <c r="C33" s="111"/>
      <c r="D33" s="111"/>
      <c r="E33" s="111"/>
      <c r="F33" s="20" t="s">
        <v>45</v>
      </c>
      <c r="G33" s="111"/>
      <c r="H33" s="111"/>
      <c r="I33" s="111"/>
      <c r="J33" s="112"/>
      <c r="K33" s="113"/>
    </row>
    <row r="34" spans="1:11" ht="24.95" customHeight="1" x14ac:dyDescent="0.2">
      <c r="A34" s="21" t="s">
        <v>48</v>
      </c>
      <c r="B34" s="111"/>
      <c r="C34" s="111"/>
      <c r="D34" s="111"/>
      <c r="E34" s="111"/>
      <c r="F34" s="20" t="s">
        <v>48</v>
      </c>
      <c r="G34" s="111"/>
      <c r="H34" s="111"/>
      <c r="I34" s="111"/>
      <c r="J34" s="112"/>
      <c r="K34" s="113"/>
    </row>
    <row r="35" spans="1:11" ht="24.95" customHeight="1" x14ac:dyDescent="0.2">
      <c r="A35" s="21" t="s">
        <v>47</v>
      </c>
      <c r="B35" s="111"/>
      <c r="C35" s="111"/>
      <c r="D35" s="111"/>
      <c r="E35" s="111"/>
      <c r="F35" s="20" t="s">
        <v>47</v>
      </c>
      <c r="G35" s="111"/>
      <c r="H35" s="111"/>
      <c r="I35" s="111"/>
      <c r="J35" s="112"/>
      <c r="K35" s="113"/>
    </row>
    <row r="36" spans="1:11" ht="39.950000000000003" customHeight="1" x14ac:dyDescent="0.2">
      <c r="A36" s="21" t="s">
        <v>46</v>
      </c>
      <c r="B36" s="111"/>
      <c r="C36" s="111"/>
      <c r="D36" s="111"/>
      <c r="E36" s="111"/>
      <c r="F36" s="20" t="s">
        <v>46</v>
      </c>
      <c r="G36" s="111"/>
      <c r="H36" s="111"/>
      <c r="I36" s="111"/>
      <c r="J36" s="112"/>
      <c r="K36" s="113"/>
    </row>
    <row r="37" spans="1:11" ht="5.0999999999999996" customHeight="1" x14ac:dyDescent="0.2">
      <c r="A37" s="69"/>
      <c r="B37" s="70"/>
      <c r="C37" s="70"/>
      <c r="D37" s="70"/>
      <c r="E37" s="70"/>
      <c r="F37" s="70"/>
      <c r="G37" s="70"/>
      <c r="H37" s="70"/>
      <c r="I37" s="70"/>
      <c r="J37" s="73"/>
      <c r="K37" s="74"/>
    </row>
    <row r="38" spans="1:11" ht="24.95" customHeight="1" x14ac:dyDescent="0.2">
      <c r="A38" s="21" t="s">
        <v>51</v>
      </c>
      <c r="B38" s="111"/>
      <c r="C38" s="111"/>
      <c r="D38" s="111"/>
      <c r="E38" s="111"/>
      <c r="F38" s="20" t="s">
        <v>52</v>
      </c>
      <c r="G38" s="111"/>
      <c r="H38" s="111"/>
      <c r="I38" s="111"/>
      <c r="J38" s="112"/>
      <c r="K38" s="113"/>
    </row>
    <row r="39" spans="1:11" ht="24.95" customHeight="1" x14ac:dyDescent="0.2">
      <c r="A39" s="21" t="s">
        <v>45</v>
      </c>
      <c r="B39" s="111"/>
      <c r="C39" s="111"/>
      <c r="D39" s="111"/>
      <c r="E39" s="111"/>
      <c r="F39" s="20" t="s">
        <v>45</v>
      </c>
      <c r="G39" s="111"/>
      <c r="H39" s="111"/>
      <c r="I39" s="111"/>
      <c r="J39" s="112"/>
      <c r="K39" s="113"/>
    </row>
    <row r="40" spans="1:11" ht="24.95" customHeight="1" x14ac:dyDescent="0.2">
      <c r="A40" s="21" t="s">
        <v>48</v>
      </c>
      <c r="B40" s="111"/>
      <c r="C40" s="111"/>
      <c r="D40" s="111"/>
      <c r="E40" s="111"/>
      <c r="F40" s="20" t="s">
        <v>48</v>
      </c>
      <c r="G40" s="111"/>
      <c r="H40" s="111"/>
      <c r="I40" s="111"/>
      <c r="J40" s="112"/>
      <c r="K40" s="113"/>
    </row>
    <row r="41" spans="1:11" ht="24.95" customHeight="1" x14ac:dyDescent="0.2">
      <c r="A41" s="21" t="s">
        <v>47</v>
      </c>
      <c r="B41" s="111"/>
      <c r="C41" s="111"/>
      <c r="D41" s="111"/>
      <c r="E41" s="111"/>
      <c r="F41" s="20" t="s">
        <v>47</v>
      </c>
      <c r="G41" s="111"/>
      <c r="H41" s="111"/>
      <c r="I41" s="111"/>
      <c r="J41" s="112"/>
      <c r="K41" s="113"/>
    </row>
    <row r="42" spans="1:11" ht="39.950000000000003" customHeight="1" x14ac:dyDescent="0.2">
      <c r="A42" s="21" t="s">
        <v>46</v>
      </c>
      <c r="B42" s="111"/>
      <c r="C42" s="111"/>
      <c r="D42" s="111"/>
      <c r="E42" s="111"/>
      <c r="F42" s="20" t="s">
        <v>46</v>
      </c>
      <c r="G42" s="111"/>
      <c r="H42" s="111"/>
      <c r="I42" s="111"/>
      <c r="J42" s="112"/>
      <c r="K42" s="113"/>
    </row>
  </sheetData>
  <sheetProtection algorithmName="SHA-512" hashValue="pNw6Ujp0nP4c6qzF3pPODr48FZqlOcS26GnIgNwkMxniZP+x/N4rRB87XmzgWLb7YF4TBK1qSCKAmDvZZBC5AQ==" saltValue="/hfw05SUPlNGDvqWk59Cng==" spinCount="100000" sheet="1" formatRows="0"/>
  <mergeCells count="81">
    <mergeCell ref="B33:E33"/>
    <mergeCell ref="B34:E34"/>
    <mergeCell ref="G34:K34"/>
    <mergeCell ref="G33:K33"/>
    <mergeCell ref="B42:E42"/>
    <mergeCell ref="G42:K42"/>
    <mergeCell ref="B35:E35"/>
    <mergeCell ref="G35:K35"/>
    <mergeCell ref="B36:E36"/>
    <mergeCell ref="G36:K36"/>
    <mergeCell ref="A37:K37"/>
    <mergeCell ref="B38:E38"/>
    <mergeCell ref="G38:K38"/>
    <mergeCell ref="B39:E39"/>
    <mergeCell ref="G39:K39"/>
    <mergeCell ref="B40:E40"/>
    <mergeCell ref="G40:K40"/>
    <mergeCell ref="B41:E41"/>
    <mergeCell ref="G41:K41"/>
    <mergeCell ref="I15:K15"/>
    <mergeCell ref="G14:H14"/>
    <mergeCell ref="A31:K31"/>
    <mergeCell ref="B32:E32"/>
    <mergeCell ref="G32:K32"/>
    <mergeCell ref="A18:J18"/>
    <mergeCell ref="K25:K27"/>
    <mergeCell ref="K28:K30"/>
    <mergeCell ref="A22:J22"/>
    <mergeCell ref="A25:J25"/>
    <mergeCell ref="A28:J28"/>
    <mergeCell ref="A19:J19"/>
    <mergeCell ref="K19:K21"/>
    <mergeCell ref="K22:K24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E13:F13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203" priority="17" operator="equal">
      <formula>"No aplica"</formula>
    </cfRule>
    <cfRule type="containsText" dxfId="202" priority="18" operator="containsText" text="No cumple">
      <formula>NOT(ISERROR(SEARCH("No cumple",A21)))</formula>
    </cfRule>
    <cfRule type="containsText" dxfId="201" priority="19" operator="containsText" text="Cumple">
      <formula>NOT(ISERROR(SEARCH("Cumple",A21)))</formula>
    </cfRule>
  </conditionalFormatting>
  <conditionalFormatting sqref="A24:J24">
    <cfRule type="cellIs" dxfId="200" priority="14" operator="equal">
      <formula>"No aplica"</formula>
    </cfRule>
    <cfRule type="containsText" dxfId="199" priority="15" operator="containsText" text="No cumple">
      <formula>NOT(ISERROR(SEARCH("No cumple",A24)))</formula>
    </cfRule>
    <cfRule type="containsText" dxfId="198" priority="16" operator="containsText" text="Cumple">
      <formula>NOT(ISERROR(SEARCH("Cumple",A24)))</formula>
    </cfRule>
  </conditionalFormatting>
  <conditionalFormatting sqref="A27:J27">
    <cfRule type="cellIs" dxfId="197" priority="11" operator="equal">
      <formula>"No aplica"</formula>
    </cfRule>
    <cfRule type="containsText" dxfId="196" priority="12" operator="containsText" text="No cumple">
      <formula>NOT(ISERROR(SEARCH("No cumple",A27)))</formula>
    </cfRule>
    <cfRule type="containsText" dxfId="195" priority="13" operator="containsText" text="Cumple">
      <formula>NOT(ISERROR(SEARCH("Cumple",A27)))</formula>
    </cfRule>
  </conditionalFormatting>
  <conditionalFormatting sqref="A30:J30">
    <cfRule type="cellIs" dxfId="194" priority="5" operator="equal">
      <formula>"No aplica"</formula>
    </cfRule>
    <cfRule type="containsText" dxfId="193" priority="6" operator="containsText" text="No cumple">
      <formula>NOT(ISERROR(SEARCH("No cumple",A30)))</formula>
    </cfRule>
    <cfRule type="containsText" dxfId="192" priority="7" operator="containsText" text="Cumple">
      <formula>NOT(ISERROR(SEARCH("Cumple",A30)))</formula>
    </cfRule>
  </conditionalFormatting>
  <conditionalFormatting sqref="A4:K4 A6:K6 A8:K8 A10:K10 A13:B13 E13 G13 I13:J13 A15 C15 E15 G15:K15 A17 C17 H17">
    <cfRule type="containsBlanks" dxfId="191" priority="344">
      <formula>LEN(TRIM(A4))=0</formula>
    </cfRule>
  </conditionalFormatting>
  <conditionalFormatting sqref="C1:E1">
    <cfRule type="containsBlanks" dxfId="190" priority="289">
      <formula>LEN(TRIM(C1))=0</formula>
    </cfRule>
  </conditionalFormatting>
  <conditionalFormatting sqref="G1">
    <cfRule type="containsBlanks" dxfId="18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88" priority="283" operator="lessThan">
      <formula>0.7</formula>
    </cfRule>
    <cfRule type="cellIs" dxfId="187" priority="284" operator="lessThan">
      <formula>0.8</formula>
    </cfRule>
    <cfRule type="cellIs" dxfId="186" priority="285" operator="lessThan">
      <formula>0.9</formula>
    </cfRule>
    <cfRule type="cellIs" dxfId="185" priority="286" operator="lessThan">
      <formula>1</formula>
    </cfRule>
    <cfRule type="cellIs" dxfId="184" priority="287" operator="equal">
      <formula>1</formula>
    </cfRule>
  </conditionalFormatting>
  <conditionalFormatting sqref="K19">
    <cfRule type="containsText" dxfId="183" priority="40" operator="containsText" text="No cumple">
      <formula>NOT(ISERROR(SEARCH("No cumple",K19)))</formula>
    </cfRule>
    <cfRule type="containsText" dxfId="182" priority="41" operator="containsText" text="Cumple">
      <formula>NOT(ISERROR(SEARCH("Cumple",K19)))</formula>
    </cfRule>
  </conditionalFormatting>
  <conditionalFormatting sqref="K19:K30">
    <cfRule type="cellIs" dxfId="181" priority="1" operator="equal">
      <formula>"No aplica"</formula>
    </cfRule>
  </conditionalFormatting>
  <conditionalFormatting sqref="K22">
    <cfRule type="containsText" dxfId="180" priority="38" operator="containsText" text="No cumple">
      <formula>NOT(ISERROR(SEARCH("No cumple",K22)))</formula>
    </cfRule>
    <cfRule type="containsText" dxfId="179" priority="39" operator="containsText" text="Cumple">
      <formula>NOT(ISERROR(SEARCH("Cumple",K22)))</formula>
    </cfRule>
  </conditionalFormatting>
  <conditionalFormatting sqref="K25">
    <cfRule type="containsText" dxfId="178" priority="36" operator="containsText" text="No cumple">
      <formula>NOT(ISERROR(SEARCH("No cumple",K25)))</formula>
    </cfRule>
    <cfRule type="containsText" dxfId="177" priority="37" operator="containsText" text="Cumple">
      <formula>NOT(ISERROR(SEARCH("Cumple",K25)))</formula>
    </cfRule>
  </conditionalFormatting>
  <conditionalFormatting sqref="K28">
    <cfRule type="containsText" dxfId="176" priority="32" operator="containsText" text="No cumple">
      <formula>NOT(ISERROR(SEARCH("No cumple",K28)))</formula>
    </cfRule>
    <cfRule type="containsText" dxfId="175" priority="33" operator="containsText" text="Cumple">
      <formula>NOT(ISERROR(SEARCH("Cumple",K28)))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1" manualBreakCount="1">
    <brk id="30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1917-C70D-4D78-9756-C3B94065FB20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38" priority="17">
      <formula>LEN(TRIM(C2))=0</formula>
    </cfRule>
  </conditionalFormatting>
  <conditionalFormatting sqref="C6:C8">
    <cfRule type="containsBlanks" dxfId="37" priority="1">
      <formula>LEN(TRIM(C6))=0</formula>
    </cfRule>
  </conditionalFormatting>
  <conditionalFormatting sqref="E4:E5">
    <cfRule type="containsBlanks" dxfId="36" priority="12">
      <formula>LEN(TRIM(E4))=0</formula>
    </cfRule>
  </conditionalFormatting>
  <conditionalFormatting sqref="G2">
    <cfRule type="containsBlanks" dxfId="35" priority="14">
      <formula>LEN(TRIM(G2))=0</formula>
    </cfRule>
  </conditionalFormatting>
  <conditionalFormatting sqref="H3">
    <cfRule type="containsBlanks" dxfId="34" priority="15">
      <formula>LEN(TRIM(H3))=0</formula>
    </cfRule>
  </conditionalFormatting>
  <conditionalFormatting sqref="H6:H7">
    <cfRule type="containsBlanks" dxfId="33" priority="13">
      <formula>LEN(TRIM(H6))=0</formula>
    </cfRule>
  </conditionalFormatting>
  <conditionalFormatting sqref="H10">
    <cfRule type="containsText" dxfId="32" priority="8" operator="containsText" text="No cumple">
      <formula>NOT(ISERROR(SEARCH("No cumple",H10)))</formula>
    </cfRule>
    <cfRule type="containsText" dxfId="31" priority="9" operator="containsText" text="Cumple">
      <formula>NOT(ISERROR(SEARCH("Cumple",H10)))</formula>
    </cfRule>
  </conditionalFormatting>
  <conditionalFormatting sqref="H14">
    <cfRule type="containsText" dxfId="30" priority="6" operator="containsText" text="No cumple">
      <formula>NOT(ISERROR(SEARCH("No cumple",H14)))</formula>
    </cfRule>
    <cfRule type="containsText" dxfId="29" priority="7" operator="containsText" text="Cumple">
      <formula>NOT(ISERROR(SEARCH("Cumple",H14)))</formula>
    </cfRule>
  </conditionalFormatting>
  <conditionalFormatting sqref="H37">
    <cfRule type="containsText" dxfId="28" priority="4" operator="containsText" text="No cumple">
      <formula>NOT(ISERROR(SEARCH("No cumple",H37)))</formula>
    </cfRule>
    <cfRule type="containsText" dxfId="27" priority="5" operator="containsText" text="Cumple">
      <formula>NOT(ISERROR(SEARCH("Cumple",H37)))</formula>
    </cfRule>
  </conditionalFormatting>
  <conditionalFormatting sqref="H41">
    <cfRule type="containsText" dxfId="26" priority="2" operator="containsText" text="No cumple">
      <formula>NOT(ISERROR(SEARCH("No cumple",H41)))</formula>
    </cfRule>
    <cfRule type="containsText" dxfId="25" priority="3" operator="containsText" text="Cumple">
      <formula>NOT(ISERROR(SEARCH("Cumple",H41)))</formula>
    </cfRule>
  </conditionalFormatting>
  <conditionalFormatting sqref="J2">
    <cfRule type="containsBlanks" dxfId="24" priority="16">
      <formula>LEN(TRIM(J2))=0</formula>
    </cfRule>
  </conditionalFormatting>
  <conditionalFormatting sqref="J12:J13">
    <cfRule type="containsBlanks" dxfId="23" priority="11">
      <formula>LEN(TRIM(J12))=0</formula>
    </cfRule>
  </conditionalFormatting>
  <conditionalFormatting sqref="J16:J21 J23:J36">
    <cfRule type="containsBlanks" dxfId="22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995D5FA-5265-40C2-99E7-B92A5920A07F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9CF4753C-A8CF-4397-A9AF-79D34BD9511D}">
          <x14:formula1>
            <xm:f>Tablas!$H$2:$H$6</xm:f>
          </x14:formula1>
          <xm:sqref>C3:E3</xm:sqref>
        </x14:dataValidation>
        <x14:dataValidation type="list" allowBlank="1" showInputMessage="1" showErrorMessage="1" xr:uid="{BE0ECD5F-49BC-4C79-8A6E-3C53EB5B18D4}">
          <x14:formula1>
            <xm:f>Tablas!$L$2:$L$9</xm:f>
          </x14:formula1>
          <xm:sqref>C7:E7</xm:sqref>
        </x14:dataValidation>
        <x14:dataValidation type="list" allowBlank="1" showInputMessage="1" showErrorMessage="1" xr:uid="{AA86000F-188C-4E37-A4F1-E481254BFD99}">
          <x14:formula1>
            <xm:f>Tablas!$K$2:$K$3</xm:f>
          </x14:formula1>
          <xm:sqref>H6:J6</xm:sqref>
        </x14:dataValidation>
        <x14:dataValidation type="list" allowBlank="1" showInputMessage="1" showErrorMessage="1" xr:uid="{1F27D935-DFFC-4DA2-B255-985453F519FC}">
          <x14:formula1>
            <xm:f>Tablas!$J$2:$J$7</xm:f>
          </x14:formula1>
          <xm:sqref>C6:E6</xm:sqref>
        </x14:dataValidation>
        <x14:dataValidation type="list" allowBlank="1" showInputMessage="1" showErrorMessage="1" xr:uid="{DBC39F79-827D-4D78-B749-915599B6F205}">
          <x14:formula1>
            <xm:f>Tablas!$I$2:$I$5</xm:f>
          </x14:formula1>
          <xm:sqref>E4:J4</xm:sqref>
        </x14:dataValidation>
        <x14:dataValidation type="list" allowBlank="1" showInputMessage="1" showErrorMessage="1" xr:uid="{F66184D2-C757-4CC5-AD4A-FA42B6452920}">
          <x14:formula1>
            <xm:f>Tablas!$G$2:$G$3</xm:f>
          </x14:formula1>
          <xm:sqref>J2</xm:sqref>
        </x14:dataValidation>
        <x14:dataValidation type="list" allowBlank="1" showInputMessage="1" showErrorMessage="1" xr:uid="{F78E0DE0-38E7-4C60-8019-F371225C198F}">
          <x14:formula1>
            <xm:f>Tablas!$C$2</xm:f>
          </x14:formula1>
          <xm:sqref>H40:I40 H44:I46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C19F-97F3-4F0C-BBB5-80ADC76BE8E1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21" priority="17">
      <formula>LEN(TRIM(C2))=0</formula>
    </cfRule>
  </conditionalFormatting>
  <conditionalFormatting sqref="C6:C8">
    <cfRule type="containsBlanks" dxfId="20" priority="1">
      <formula>LEN(TRIM(C6))=0</formula>
    </cfRule>
  </conditionalFormatting>
  <conditionalFormatting sqref="E4:E5">
    <cfRule type="containsBlanks" dxfId="19" priority="12">
      <formula>LEN(TRIM(E4))=0</formula>
    </cfRule>
  </conditionalFormatting>
  <conditionalFormatting sqref="G2">
    <cfRule type="containsBlanks" dxfId="18" priority="14">
      <formula>LEN(TRIM(G2))=0</formula>
    </cfRule>
  </conditionalFormatting>
  <conditionalFormatting sqref="H3">
    <cfRule type="containsBlanks" dxfId="17" priority="15">
      <formula>LEN(TRIM(H3))=0</formula>
    </cfRule>
  </conditionalFormatting>
  <conditionalFormatting sqref="H6:H7">
    <cfRule type="containsBlanks" dxfId="16" priority="13">
      <formula>LEN(TRIM(H6))=0</formula>
    </cfRule>
  </conditionalFormatting>
  <conditionalFormatting sqref="H10">
    <cfRule type="containsText" dxfId="15" priority="8" operator="containsText" text="No cumple">
      <formula>NOT(ISERROR(SEARCH("No cumple",H10)))</formula>
    </cfRule>
    <cfRule type="containsText" dxfId="14" priority="9" operator="containsText" text="Cumple">
      <formula>NOT(ISERROR(SEARCH("Cumple",H10)))</formula>
    </cfRule>
  </conditionalFormatting>
  <conditionalFormatting sqref="H14">
    <cfRule type="containsText" dxfId="13" priority="6" operator="containsText" text="No cumple">
      <formula>NOT(ISERROR(SEARCH("No cumple",H14)))</formula>
    </cfRule>
    <cfRule type="containsText" dxfId="12" priority="7" operator="containsText" text="Cumple">
      <formula>NOT(ISERROR(SEARCH("Cumple",H14)))</formula>
    </cfRule>
  </conditionalFormatting>
  <conditionalFormatting sqref="H37">
    <cfRule type="containsText" dxfId="11" priority="4" operator="containsText" text="No cumple">
      <formula>NOT(ISERROR(SEARCH("No cumple",H37)))</formula>
    </cfRule>
    <cfRule type="containsText" dxfId="10" priority="5" operator="containsText" text="Cumple">
      <formula>NOT(ISERROR(SEARCH("Cumple",H37)))</formula>
    </cfRule>
  </conditionalFormatting>
  <conditionalFormatting sqref="H41">
    <cfRule type="containsText" dxfId="9" priority="2" operator="containsText" text="No cumple">
      <formula>NOT(ISERROR(SEARCH("No cumple",H41)))</formula>
    </cfRule>
    <cfRule type="containsText" dxfId="8" priority="3" operator="containsText" text="Cumple">
      <formula>NOT(ISERROR(SEARCH("Cumple",H41)))</formula>
    </cfRule>
  </conditionalFormatting>
  <conditionalFormatting sqref="J2">
    <cfRule type="containsBlanks" dxfId="7" priority="16">
      <formula>LEN(TRIM(J2))=0</formula>
    </cfRule>
  </conditionalFormatting>
  <conditionalFormatting sqref="J12:J13">
    <cfRule type="containsBlanks" dxfId="6" priority="11">
      <formula>LEN(TRIM(J12))=0</formula>
    </cfRule>
  </conditionalFormatting>
  <conditionalFormatting sqref="J16:J21 J23:J36">
    <cfRule type="containsBlanks" dxfId="5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AA4D384-3AC5-4A67-8758-BF7D255E007D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6139C656-1AEC-4580-B179-89D6BC6E15AC}">
          <x14:formula1>
            <xm:f>Tablas!$H$2:$H$6</xm:f>
          </x14:formula1>
          <xm:sqref>C3:E3</xm:sqref>
        </x14:dataValidation>
        <x14:dataValidation type="list" allowBlank="1" showInputMessage="1" showErrorMessage="1" xr:uid="{109DF8F7-8C13-4001-9894-8DD67315542F}">
          <x14:formula1>
            <xm:f>Tablas!$L$2:$L$9</xm:f>
          </x14:formula1>
          <xm:sqref>C7:E7</xm:sqref>
        </x14:dataValidation>
        <x14:dataValidation type="list" allowBlank="1" showInputMessage="1" showErrorMessage="1" xr:uid="{5466EEDD-9832-49C3-A5DD-9A01BE3B00E7}">
          <x14:formula1>
            <xm:f>Tablas!$K$2:$K$3</xm:f>
          </x14:formula1>
          <xm:sqref>H6:J6</xm:sqref>
        </x14:dataValidation>
        <x14:dataValidation type="list" allowBlank="1" showInputMessage="1" showErrorMessage="1" xr:uid="{3A6094CB-94B2-46DC-9799-DA79A95BC5AC}">
          <x14:formula1>
            <xm:f>Tablas!$J$2:$J$7</xm:f>
          </x14:formula1>
          <xm:sqref>C6:E6</xm:sqref>
        </x14:dataValidation>
        <x14:dataValidation type="list" allowBlank="1" showInputMessage="1" showErrorMessage="1" xr:uid="{A7DD0D1B-1002-4E03-8E83-090EFE87B29B}">
          <x14:formula1>
            <xm:f>Tablas!$I$2:$I$5</xm:f>
          </x14:formula1>
          <xm:sqref>E4:J4</xm:sqref>
        </x14:dataValidation>
        <x14:dataValidation type="list" allowBlank="1" showInputMessage="1" showErrorMessage="1" xr:uid="{98ADCDAD-5DE3-4AA8-A3F3-96C7C87C1925}">
          <x14:formula1>
            <xm:f>Tablas!$G$2:$G$3</xm:f>
          </x14:formula1>
          <xm:sqref>J2</xm:sqref>
        </x14:dataValidation>
        <x14:dataValidation type="list" allowBlank="1" showInputMessage="1" showErrorMessage="1" xr:uid="{6C0DD870-CA26-4622-A2D8-61E80B692B77}">
          <x14:formula1>
            <xm:f>Tablas!$C$2</xm:f>
          </x14:formula1>
          <xm:sqref>H40:I40 H44:I46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89"/>
      <c r="B1" s="198" t="s">
        <v>183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  <c r="EG1" s="199"/>
      <c r="EH1" s="199"/>
      <c r="EI1" s="199"/>
      <c r="EJ1" s="199"/>
      <c r="EK1" s="199"/>
      <c r="EL1" s="199"/>
      <c r="EM1" s="199"/>
      <c r="EN1" s="199"/>
      <c r="EO1" s="199"/>
      <c r="EP1" s="199"/>
      <c r="EQ1" s="199"/>
      <c r="ER1" s="199"/>
      <c r="ES1" s="199"/>
      <c r="ET1" s="199"/>
      <c r="EU1" s="199"/>
      <c r="EV1" s="199"/>
      <c r="EW1" s="199"/>
      <c r="EX1" s="199"/>
      <c r="EY1" s="199"/>
      <c r="EZ1" s="199"/>
      <c r="FA1" s="199"/>
      <c r="FB1" s="199"/>
      <c r="FC1" s="199"/>
      <c r="FD1" s="199"/>
      <c r="FE1" s="199"/>
      <c r="FF1" s="199"/>
      <c r="FG1" s="199"/>
      <c r="FH1" s="199"/>
      <c r="FI1" s="199"/>
      <c r="FJ1" s="199"/>
      <c r="FK1" s="199"/>
      <c r="FL1" s="199"/>
      <c r="FM1" s="199"/>
      <c r="FN1" s="199"/>
      <c r="FO1" s="199"/>
      <c r="FP1" s="199"/>
      <c r="FQ1" s="199"/>
      <c r="FR1" s="199"/>
      <c r="FS1" s="199"/>
      <c r="FT1" s="199"/>
      <c r="FU1" s="199"/>
      <c r="FV1" s="199"/>
      <c r="FW1" s="199"/>
      <c r="FX1" s="199"/>
      <c r="FY1" s="199"/>
      <c r="FZ1" s="199"/>
      <c r="GA1" s="199"/>
      <c r="GB1" s="199"/>
      <c r="GC1" s="199"/>
      <c r="GD1" s="199"/>
      <c r="GE1" s="199"/>
      <c r="GF1" s="199"/>
      <c r="GG1" s="199"/>
      <c r="GH1" s="199"/>
      <c r="GI1" s="199"/>
      <c r="GJ1" s="199"/>
      <c r="GK1" s="199"/>
      <c r="GL1" s="199"/>
      <c r="GM1" s="199"/>
      <c r="GN1" s="199"/>
      <c r="GO1" s="199"/>
      <c r="GP1" s="199"/>
      <c r="GQ1" s="199"/>
      <c r="GR1" s="199"/>
      <c r="GS1" s="199"/>
      <c r="GT1" s="199"/>
      <c r="GU1" s="199"/>
      <c r="GV1" s="199"/>
      <c r="GW1" s="199"/>
      <c r="GX1" s="199"/>
      <c r="GY1" s="199"/>
      <c r="GZ1" s="199"/>
      <c r="HA1" s="199"/>
      <c r="HB1" s="199"/>
      <c r="HC1" s="199"/>
      <c r="HD1" s="199"/>
      <c r="HE1" s="199"/>
      <c r="HF1" s="199"/>
      <c r="HG1" s="199"/>
      <c r="HH1" s="199"/>
      <c r="HI1" s="199"/>
      <c r="HJ1" s="199"/>
      <c r="HK1" s="199"/>
      <c r="HL1" s="199"/>
      <c r="HM1" s="199"/>
      <c r="HN1" s="199"/>
      <c r="HO1" s="199"/>
      <c r="HP1" s="199"/>
      <c r="HQ1" s="199"/>
      <c r="HR1" s="199"/>
      <c r="HS1" s="199"/>
      <c r="HT1" s="199"/>
      <c r="HU1" s="199"/>
      <c r="HV1" s="199"/>
      <c r="HW1" s="199"/>
      <c r="HX1" s="199"/>
      <c r="HY1" s="199"/>
      <c r="HZ1" s="199"/>
      <c r="IA1" s="199"/>
      <c r="IB1" s="199"/>
      <c r="IC1" s="199"/>
      <c r="ID1" s="199"/>
      <c r="IE1" s="199"/>
      <c r="IF1" s="199"/>
      <c r="IG1" s="199"/>
      <c r="IH1" s="199"/>
      <c r="II1" s="199"/>
      <c r="IJ1" s="199"/>
      <c r="IK1" s="199"/>
      <c r="IL1" s="199"/>
      <c r="IM1" s="199"/>
      <c r="IN1" s="199"/>
      <c r="IO1" s="199"/>
      <c r="IP1" s="199"/>
      <c r="IQ1" s="199"/>
      <c r="IR1" s="199"/>
      <c r="IS1" s="199"/>
      <c r="IT1" s="199"/>
      <c r="IU1" s="199"/>
      <c r="IV1" s="199"/>
      <c r="IW1" s="199"/>
      <c r="IX1" s="199"/>
      <c r="IY1" s="199"/>
      <c r="IZ1" s="199"/>
      <c r="JA1" s="199"/>
      <c r="JB1" s="199"/>
      <c r="JC1" s="199"/>
      <c r="JD1" s="199"/>
      <c r="JE1" s="199"/>
      <c r="JF1" s="199"/>
      <c r="JG1" s="199"/>
      <c r="JH1" s="199"/>
      <c r="JI1" s="199"/>
      <c r="JJ1" s="199"/>
      <c r="JK1" s="200"/>
      <c r="JL1" s="54" t="s">
        <v>192</v>
      </c>
      <c r="JM1" s="55">
        <v>45433</v>
      </c>
    </row>
    <row r="2" spans="1:274" ht="30" customHeight="1" x14ac:dyDescent="0.25">
      <c r="A2" s="190"/>
      <c r="B2" s="201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  <c r="IR2" s="202"/>
      <c r="IS2" s="202"/>
      <c r="IT2" s="202"/>
      <c r="IU2" s="202"/>
      <c r="IV2" s="202"/>
      <c r="IW2" s="202"/>
      <c r="IX2" s="202"/>
      <c r="IY2" s="202"/>
      <c r="IZ2" s="202"/>
      <c r="JA2" s="202"/>
      <c r="JB2" s="202"/>
      <c r="JC2" s="202"/>
      <c r="JD2" s="202"/>
      <c r="JE2" s="202"/>
      <c r="JF2" s="202"/>
      <c r="JG2" s="202"/>
      <c r="JH2" s="202"/>
      <c r="JI2" s="202"/>
      <c r="JJ2" s="202"/>
      <c r="JK2" s="203"/>
      <c r="JL2" s="56" t="s">
        <v>139</v>
      </c>
      <c r="JM2" s="24" t="s">
        <v>59</v>
      </c>
    </row>
    <row r="3" spans="1:274" ht="30" customHeight="1" thickBot="1" x14ac:dyDescent="0.3">
      <c r="A3" s="191"/>
      <c r="B3" s="204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  <c r="IW3" s="205"/>
      <c r="IX3" s="205"/>
      <c r="IY3" s="205"/>
      <c r="IZ3" s="205"/>
      <c r="JA3" s="205"/>
      <c r="JB3" s="205"/>
      <c r="JC3" s="205"/>
      <c r="JD3" s="205"/>
      <c r="JE3" s="205"/>
      <c r="JF3" s="205"/>
      <c r="JG3" s="205"/>
      <c r="JH3" s="205"/>
      <c r="JI3" s="205"/>
      <c r="JJ3" s="205"/>
      <c r="JK3" s="206"/>
      <c r="JL3" s="192" t="s">
        <v>58</v>
      </c>
      <c r="JM3" s="193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</row>
    <row r="8" spans="1:274" ht="15" customHeight="1" x14ac:dyDescent="0.25">
      <c r="D8" s="194" t="s">
        <v>1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25"/>
      <c r="P8" s="194" t="s">
        <v>13</v>
      </c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182" t="s">
        <v>115</v>
      </c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4"/>
      <c r="AV8" s="188" t="s">
        <v>115</v>
      </c>
      <c r="AW8" s="188"/>
      <c r="AX8" s="188"/>
      <c r="AY8" s="188"/>
      <c r="AZ8" s="188"/>
      <c r="BA8" s="188"/>
      <c r="BB8" s="188"/>
      <c r="BC8" s="188"/>
      <c r="BD8" s="182" t="s">
        <v>116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4"/>
      <c r="BP8" s="187" t="s">
        <v>116</v>
      </c>
      <c r="BQ8" s="187"/>
      <c r="BR8" s="187"/>
      <c r="BS8" s="187"/>
      <c r="BT8" s="187"/>
      <c r="BU8" s="187"/>
      <c r="BV8" s="187"/>
      <c r="BW8" s="187"/>
      <c r="BX8" s="182" t="s">
        <v>117</v>
      </c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4"/>
      <c r="CJ8" s="188" t="s">
        <v>117</v>
      </c>
      <c r="CK8" s="188"/>
      <c r="CL8" s="188"/>
      <c r="CM8" s="188"/>
      <c r="CN8" s="188"/>
      <c r="CO8" s="188"/>
      <c r="CP8" s="188"/>
      <c r="CQ8" s="188"/>
      <c r="CR8" s="182" t="s">
        <v>118</v>
      </c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4"/>
      <c r="DD8" s="187" t="s">
        <v>118</v>
      </c>
      <c r="DE8" s="187"/>
      <c r="DF8" s="187"/>
      <c r="DG8" s="187"/>
      <c r="DH8" s="187"/>
      <c r="DI8" s="187"/>
      <c r="DJ8" s="187"/>
      <c r="DK8" s="187"/>
      <c r="DL8" s="182" t="s">
        <v>119</v>
      </c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4"/>
      <c r="DX8" s="188" t="s">
        <v>119</v>
      </c>
      <c r="DY8" s="188"/>
      <c r="DZ8" s="188"/>
      <c r="EA8" s="188"/>
      <c r="EB8" s="188"/>
      <c r="EC8" s="188"/>
      <c r="ED8" s="188"/>
      <c r="EE8" s="188"/>
      <c r="EF8" s="182" t="s">
        <v>120</v>
      </c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4"/>
      <c r="ER8" s="187" t="s">
        <v>120</v>
      </c>
      <c r="ES8" s="187"/>
      <c r="ET8" s="187"/>
      <c r="EU8" s="187"/>
      <c r="EV8" s="187"/>
      <c r="EW8" s="187"/>
      <c r="EX8" s="187"/>
      <c r="EY8" s="187"/>
      <c r="EZ8" s="182" t="s">
        <v>121</v>
      </c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4"/>
      <c r="FL8" s="188" t="s">
        <v>121</v>
      </c>
      <c r="FM8" s="188"/>
      <c r="FN8" s="188"/>
      <c r="FO8" s="188"/>
      <c r="FP8" s="188"/>
      <c r="FQ8" s="188"/>
      <c r="FR8" s="188"/>
      <c r="FS8" s="188"/>
      <c r="FT8" s="182" t="s">
        <v>122</v>
      </c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4"/>
      <c r="GF8" s="187" t="s">
        <v>122</v>
      </c>
      <c r="GG8" s="187"/>
      <c r="GH8" s="187"/>
      <c r="GI8" s="187"/>
      <c r="GJ8" s="187"/>
      <c r="GK8" s="187"/>
      <c r="GL8" s="187"/>
      <c r="GM8" s="187"/>
      <c r="GN8" s="182" t="s">
        <v>123</v>
      </c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4"/>
      <c r="GZ8" s="188" t="s">
        <v>123</v>
      </c>
      <c r="HA8" s="188"/>
      <c r="HB8" s="188"/>
      <c r="HC8" s="188"/>
      <c r="HD8" s="188"/>
      <c r="HE8" s="188"/>
      <c r="HF8" s="188"/>
      <c r="HG8" s="188"/>
      <c r="HH8" s="182" t="s">
        <v>124</v>
      </c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4"/>
      <c r="HT8" s="187" t="s">
        <v>124</v>
      </c>
      <c r="HU8" s="187"/>
      <c r="HV8" s="187"/>
      <c r="HW8" s="187"/>
      <c r="HX8" s="187"/>
      <c r="HY8" s="187"/>
      <c r="HZ8" s="187"/>
      <c r="IA8" s="187"/>
      <c r="IB8" s="180" t="s">
        <v>115</v>
      </c>
      <c r="IC8" s="181"/>
      <c r="ID8" s="185" t="s">
        <v>116</v>
      </c>
      <c r="IE8" s="186"/>
      <c r="IF8" s="180" t="s">
        <v>117</v>
      </c>
      <c r="IG8" s="181"/>
      <c r="IH8" s="185" t="s">
        <v>118</v>
      </c>
      <c r="II8" s="186"/>
      <c r="IJ8" s="180" t="s">
        <v>119</v>
      </c>
      <c r="IK8" s="181"/>
      <c r="IL8" s="185" t="s">
        <v>120</v>
      </c>
      <c r="IM8" s="186"/>
      <c r="IN8" s="180" t="s">
        <v>121</v>
      </c>
      <c r="IO8" s="181"/>
      <c r="IP8" s="185" t="s">
        <v>122</v>
      </c>
      <c r="IQ8" s="186"/>
      <c r="IR8" s="180" t="s">
        <v>123</v>
      </c>
      <c r="IS8" s="181"/>
      <c r="IT8" s="185" t="s">
        <v>124</v>
      </c>
      <c r="IU8" s="186"/>
      <c r="IV8" s="195" t="s">
        <v>54</v>
      </c>
      <c r="IW8" s="196"/>
      <c r="IX8" s="196"/>
      <c r="IY8" s="197"/>
      <c r="IZ8" s="195" t="s">
        <v>55</v>
      </c>
      <c r="JA8" s="196"/>
      <c r="JB8" s="196"/>
      <c r="JC8" s="197"/>
      <c r="JD8" s="195" t="s">
        <v>56</v>
      </c>
      <c r="JE8" s="196"/>
      <c r="JF8" s="196"/>
      <c r="JG8" s="197"/>
      <c r="JH8" s="195" t="s">
        <v>57</v>
      </c>
      <c r="JI8" s="196"/>
      <c r="JJ8" s="196"/>
      <c r="JK8" s="197"/>
    </row>
    <row r="9" spans="1:274" ht="63.7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58" t="s">
        <v>75</v>
      </c>
      <c r="AC9" s="58" t="s">
        <v>76</v>
      </c>
      <c r="AD9" s="58" t="s">
        <v>106</v>
      </c>
      <c r="AE9" s="18" t="s">
        <v>152</v>
      </c>
      <c r="AF9" s="58" t="s">
        <v>151</v>
      </c>
      <c r="AG9" s="18" t="s">
        <v>159</v>
      </c>
      <c r="AH9" s="18" t="s">
        <v>153</v>
      </c>
      <c r="AI9" s="18" t="s">
        <v>155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105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105</v>
      </c>
      <c r="AU9" s="23" t="s">
        <v>136</v>
      </c>
      <c r="AV9" s="58" t="s">
        <v>75</v>
      </c>
      <c r="AW9" s="58" t="s">
        <v>76</v>
      </c>
      <c r="AX9" s="58" t="s">
        <v>106</v>
      </c>
      <c r="AY9" s="22" t="s">
        <v>152</v>
      </c>
      <c r="AZ9" s="58" t="s">
        <v>151</v>
      </c>
      <c r="BA9" s="22" t="s">
        <v>159</v>
      </c>
      <c r="BB9" s="22" t="s">
        <v>153</v>
      </c>
      <c r="BC9" s="22" t="s">
        <v>155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105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105</v>
      </c>
      <c r="BO9" s="23" t="s">
        <v>136</v>
      </c>
      <c r="BP9" s="58" t="s">
        <v>75</v>
      </c>
      <c r="BQ9" s="58" t="s">
        <v>76</v>
      </c>
      <c r="BR9" s="58" t="s">
        <v>106</v>
      </c>
      <c r="BS9" s="15" t="s">
        <v>152</v>
      </c>
      <c r="BT9" s="58" t="s">
        <v>151</v>
      </c>
      <c r="BU9" s="15" t="s">
        <v>159</v>
      </c>
      <c r="BV9" s="15" t="s">
        <v>153</v>
      </c>
      <c r="BW9" s="15" t="s">
        <v>155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105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105</v>
      </c>
      <c r="CI9" s="23" t="s">
        <v>136</v>
      </c>
      <c r="CJ9" s="58" t="s">
        <v>75</v>
      </c>
      <c r="CK9" s="58" t="s">
        <v>76</v>
      </c>
      <c r="CL9" s="58" t="s">
        <v>106</v>
      </c>
      <c r="CM9" s="22" t="s">
        <v>152</v>
      </c>
      <c r="CN9" s="58" t="s">
        <v>151</v>
      </c>
      <c r="CO9" s="22" t="s">
        <v>159</v>
      </c>
      <c r="CP9" s="22" t="s">
        <v>153</v>
      </c>
      <c r="CQ9" s="22" t="s">
        <v>155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105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105</v>
      </c>
      <c r="DC9" s="23" t="s">
        <v>136</v>
      </c>
      <c r="DD9" s="58" t="s">
        <v>75</v>
      </c>
      <c r="DE9" s="58" t="s">
        <v>76</v>
      </c>
      <c r="DF9" s="58" t="s">
        <v>106</v>
      </c>
      <c r="DG9" s="15" t="s">
        <v>152</v>
      </c>
      <c r="DH9" s="58" t="s">
        <v>151</v>
      </c>
      <c r="DI9" s="15" t="s">
        <v>159</v>
      </c>
      <c r="DJ9" s="15" t="s">
        <v>153</v>
      </c>
      <c r="DK9" s="15" t="s">
        <v>155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105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105</v>
      </c>
      <c r="DW9" s="23" t="s">
        <v>136</v>
      </c>
      <c r="DX9" s="58" t="s">
        <v>75</v>
      </c>
      <c r="DY9" s="58" t="s">
        <v>76</v>
      </c>
      <c r="DZ9" s="58" t="s">
        <v>106</v>
      </c>
      <c r="EA9" s="22" t="s">
        <v>152</v>
      </c>
      <c r="EB9" s="58" t="s">
        <v>151</v>
      </c>
      <c r="EC9" s="22" t="s">
        <v>159</v>
      </c>
      <c r="ED9" s="22" t="s">
        <v>153</v>
      </c>
      <c r="EE9" s="22" t="s">
        <v>155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105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105</v>
      </c>
      <c r="EQ9" s="23" t="s">
        <v>136</v>
      </c>
      <c r="ER9" s="58" t="s">
        <v>75</v>
      </c>
      <c r="ES9" s="58" t="s">
        <v>76</v>
      </c>
      <c r="ET9" s="58" t="s">
        <v>106</v>
      </c>
      <c r="EU9" s="15" t="s">
        <v>152</v>
      </c>
      <c r="EV9" s="58" t="s">
        <v>151</v>
      </c>
      <c r="EW9" s="15" t="s">
        <v>159</v>
      </c>
      <c r="EX9" s="15" t="s">
        <v>153</v>
      </c>
      <c r="EY9" s="15" t="s">
        <v>155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105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105</v>
      </c>
      <c r="FK9" s="23" t="s">
        <v>136</v>
      </c>
      <c r="FL9" s="58" t="s">
        <v>75</v>
      </c>
      <c r="FM9" s="58" t="s">
        <v>76</v>
      </c>
      <c r="FN9" s="58" t="s">
        <v>106</v>
      </c>
      <c r="FO9" s="22" t="s">
        <v>152</v>
      </c>
      <c r="FP9" s="58" t="s">
        <v>151</v>
      </c>
      <c r="FQ9" s="22" t="s">
        <v>159</v>
      </c>
      <c r="FR9" s="22" t="s">
        <v>153</v>
      </c>
      <c r="FS9" s="22" t="s">
        <v>155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105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105</v>
      </c>
      <c r="GE9" s="23" t="s">
        <v>136</v>
      </c>
      <c r="GF9" s="58" t="s">
        <v>75</v>
      </c>
      <c r="GG9" s="58" t="s">
        <v>76</v>
      </c>
      <c r="GH9" s="58" t="s">
        <v>106</v>
      </c>
      <c r="GI9" s="15" t="s">
        <v>152</v>
      </c>
      <c r="GJ9" s="58" t="s">
        <v>151</v>
      </c>
      <c r="GK9" s="15" t="s">
        <v>159</v>
      </c>
      <c r="GL9" s="15" t="s">
        <v>153</v>
      </c>
      <c r="GM9" s="15" t="s">
        <v>155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105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105</v>
      </c>
      <c r="GY9" s="23" t="s">
        <v>136</v>
      </c>
      <c r="GZ9" s="58" t="s">
        <v>75</v>
      </c>
      <c r="HA9" s="58" t="s">
        <v>76</v>
      </c>
      <c r="HB9" s="58" t="s">
        <v>106</v>
      </c>
      <c r="HC9" s="22" t="s">
        <v>152</v>
      </c>
      <c r="HD9" s="58" t="s">
        <v>151</v>
      </c>
      <c r="HE9" s="22" t="s">
        <v>159</v>
      </c>
      <c r="HF9" s="22" t="s">
        <v>153</v>
      </c>
      <c r="HG9" s="22" t="s">
        <v>155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105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105</v>
      </c>
      <c r="HS9" s="23" t="s">
        <v>136</v>
      </c>
      <c r="HT9" s="58" t="s">
        <v>75</v>
      </c>
      <c r="HU9" s="58" t="s">
        <v>76</v>
      </c>
      <c r="HV9" s="58" t="s">
        <v>106</v>
      </c>
      <c r="HW9" s="15" t="s">
        <v>152</v>
      </c>
      <c r="HX9" s="58" t="s">
        <v>151</v>
      </c>
      <c r="HY9" s="15" t="s">
        <v>159</v>
      </c>
      <c r="HZ9" s="15" t="s">
        <v>153</v>
      </c>
      <c r="IA9" s="15" t="s">
        <v>155</v>
      </c>
      <c r="IB9" s="23" t="s">
        <v>141</v>
      </c>
      <c r="IC9" s="23" t="s">
        <v>142</v>
      </c>
      <c r="ID9" s="23" t="s">
        <v>141</v>
      </c>
      <c r="IE9" s="23" t="s">
        <v>142</v>
      </c>
      <c r="IF9" s="23" t="s">
        <v>141</v>
      </c>
      <c r="IG9" s="23" t="s">
        <v>142</v>
      </c>
      <c r="IH9" s="23" t="s">
        <v>141</v>
      </c>
      <c r="II9" s="23" t="s">
        <v>142</v>
      </c>
      <c r="IJ9" s="23" t="s">
        <v>141</v>
      </c>
      <c r="IK9" s="23" t="s">
        <v>142</v>
      </c>
      <c r="IL9" s="23" t="s">
        <v>141</v>
      </c>
      <c r="IM9" s="23" t="s">
        <v>142</v>
      </c>
      <c r="IN9" s="23" t="s">
        <v>141</v>
      </c>
      <c r="IO9" s="23" t="s">
        <v>142</v>
      </c>
      <c r="IP9" s="23" t="s">
        <v>141</v>
      </c>
      <c r="IQ9" s="23" t="s">
        <v>142</v>
      </c>
      <c r="IR9" s="23" t="s">
        <v>141</v>
      </c>
      <c r="IS9" s="23" t="s">
        <v>142</v>
      </c>
      <c r="IT9" s="23" t="s">
        <v>141</v>
      </c>
      <c r="IU9" s="23" t="s">
        <v>142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8"/>
      <c r="AC10" s="58"/>
      <c r="AD10" s="58"/>
      <c r="AE10" s="13" t="str">
        <f>+ACTA!K19</f>
        <v/>
      </c>
      <c r="AF10" s="58"/>
      <c r="AG10" s="13" t="str">
        <f>+ACTA!K22</f>
        <v/>
      </c>
      <c r="AH10" s="13" t="str">
        <f>+ACTA!K25</f>
        <v/>
      </c>
      <c r="AI10" s="13" t="str">
        <f>+ACTA!K28</f>
        <v/>
      </c>
      <c r="AJ10" s="14">
        <f>+Entrev.1!C2</f>
        <v>0</v>
      </c>
      <c r="AK10" s="57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58"/>
      <c r="AW10" s="58"/>
      <c r="AX10" s="58"/>
      <c r="AY10" s="13" t="str">
        <f>+ACTA!A21</f>
        <v/>
      </c>
      <c r="AZ10" s="58"/>
      <c r="BA10" s="13" t="str">
        <f>+ACTA!A24</f>
        <v/>
      </c>
      <c r="BB10" s="13" t="str">
        <f>+ACTA!A27</f>
        <v/>
      </c>
      <c r="BC10" s="13" t="str">
        <f>+ACTA!A30</f>
        <v/>
      </c>
      <c r="BD10" s="14">
        <f>+Entrev.2!C2</f>
        <v>0</v>
      </c>
      <c r="BE10" s="57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58"/>
      <c r="BQ10" s="58"/>
      <c r="BR10" s="58"/>
      <c r="BS10" s="13" t="str">
        <f>+ACTA!B21</f>
        <v/>
      </c>
      <c r="BT10" s="58"/>
      <c r="BU10" s="13" t="str">
        <f>+ACTA!B24</f>
        <v/>
      </c>
      <c r="BV10" s="13" t="str">
        <f>+ACTA!B27</f>
        <v/>
      </c>
      <c r="BW10" s="13" t="str">
        <f>+ACTA!B30</f>
        <v/>
      </c>
      <c r="BX10" s="14">
        <f>+Entrev.3!C2</f>
        <v>0</v>
      </c>
      <c r="BY10" s="57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58"/>
      <c r="CK10" s="58"/>
      <c r="CL10" s="58"/>
      <c r="CM10" s="13" t="str">
        <f>+ACTA!C21</f>
        <v/>
      </c>
      <c r="CN10" s="58"/>
      <c r="CO10" s="13" t="str">
        <f>+ACTA!C24</f>
        <v/>
      </c>
      <c r="CP10" s="13" t="str">
        <f>+ACTA!C27</f>
        <v/>
      </c>
      <c r="CQ10" s="13" t="str">
        <f>+ACTA!C30</f>
        <v/>
      </c>
      <c r="CR10" s="14">
        <f>+Entrev.4!C2</f>
        <v>0</v>
      </c>
      <c r="CS10" s="57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58"/>
      <c r="DE10" s="58"/>
      <c r="DF10" s="58"/>
      <c r="DG10" s="13" t="str">
        <f>+ACTA!D21</f>
        <v/>
      </c>
      <c r="DH10" s="58"/>
      <c r="DI10" s="13" t="str">
        <f>+ACTA!D24</f>
        <v/>
      </c>
      <c r="DJ10" s="13" t="str">
        <f>+ACTA!D27</f>
        <v/>
      </c>
      <c r="DK10" s="13" t="str">
        <f>+ACTA!D30</f>
        <v/>
      </c>
      <c r="DL10" s="14">
        <f>+Entrev.5!C2</f>
        <v>0</v>
      </c>
      <c r="DM10" s="57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58"/>
      <c r="DY10" s="58"/>
      <c r="DZ10" s="58"/>
      <c r="EA10" s="13" t="str">
        <f>+ACTA!E21</f>
        <v/>
      </c>
      <c r="EB10" s="58"/>
      <c r="EC10" s="13" t="str">
        <f>+ACTA!E24</f>
        <v/>
      </c>
      <c r="ED10" s="13" t="str">
        <f>+ACTA!E27</f>
        <v/>
      </c>
      <c r="EE10" s="13" t="str">
        <f>+ACTA!E30</f>
        <v/>
      </c>
      <c r="EF10" s="14">
        <f>+Entrev.6!C2</f>
        <v>0</v>
      </c>
      <c r="EG10" s="57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58"/>
      <c r="ES10" s="58"/>
      <c r="ET10" s="58"/>
      <c r="EU10" s="13" t="str">
        <f>+ACTA!F21</f>
        <v/>
      </c>
      <c r="EV10" s="58"/>
      <c r="EW10" s="13" t="str">
        <f>+ACTA!F24</f>
        <v/>
      </c>
      <c r="EX10" s="13" t="str">
        <f>+ACTA!F27</f>
        <v/>
      </c>
      <c r="EY10" s="13" t="str">
        <f>+ACTA!F30</f>
        <v/>
      </c>
      <c r="EZ10" s="14">
        <f>+Entrev.7!C2</f>
        <v>0</v>
      </c>
      <c r="FA10" s="57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58"/>
      <c r="FM10" s="58"/>
      <c r="FN10" s="58"/>
      <c r="FO10" s="13" t="str">
        <f>+ACTA!G21</f>
        <v/>
      </c>
      <c r="FP10" s="58"/>
      <c r="FQ10" s="13" t="str">
        <f>+ACTA!G24</f>
        <v/>
      </c>
      <c r="FR10" s="13" t="str">
        <f>+ACTA!G27</f>
        <v/>
      </c>
      <c r="FS10" s="13" t="str">
        <f>+ACTA!G30</f>
        <v/>
      </c>
      <c r="FT10" s="14">
        <f>+Entrev.8!C2</f>
        <v>0</v>
      </c>
      <c r="FU10" s="57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58"/>
      <c r="GG10" s="58"/>
      <c r="GH10" s="58"/>
      <c r="GI10" s="13" t="str">
        <f>+ACTA!H21</f>
        <v/>
      </c>
      <c r="GJ10" s="58"/>
      <c r="GK10" s="13" t="str">
        <f>+ACTA!H24</f>
        <v/>
      </c>
      <c r="GL10" s="13" t="str">
        <f>+ACTA!H27</f>
        <v/>
      </c>
      <c r="GM10" s="13" t="str">
        <f>+ACTA!H30</f>
        <v/>
      </c>
      <c r="GN10" s="14">
        <f>+Entrev.9!C2</f>
        <v>0</v>
      </c>
      <c r="GO10" s="57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58"/>
      <c r="HA10" s="58"/>
      <c r="HB10" s="58"/>
      <c r="HC10" s="13" t="str">
        <f>+ACTA!I21</f>
        <v/>
      </c>
      <c r="HD10" s="58"/>
      <c r="HE10" s="13" t="str">
        <f>+ACTA!I24</f>
        <v/>
      </c>
      <c r="HF10" s="13" t="str">
        <f>+ACTA!I27</f>
        <v/>
      </c>
      <c r="HG10" s="13" t="str">
        <f>+ACTA!I30</f>
        <v/>
      </c>
      <c r="HH10" s="14">
        <f>+Entrev.10!C2</f>
        <v>0</v>
      </c>
      <c r="HI10" s="57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58"/>
      <c r="HU10" s="58"/>
      <c r="HV10" s="58"/>
      <c r="HW10" s="13" t="str">
        <f>+ACTA!J21</f>
        <v/>
      </c>
      <c r="HX10" s="58"/>
      <c r="HY10" s="13" t="str">
        <f>+ACTA!J24</f>
        <v/>
      </c>
      <c r="HZ10" s="13" t="str">
        <f>+ACTA!J27</f>
        <v/>
      </c>
      <c r="IA10" s="13" t="str">
        <f>+ACTA!J30</f>
        <v/>
      </c>
      <c r="IB10" s="13">
        <f>+Entrev.1!A48</f>
        <v>0</v>
      </c>
      <c r="IC10" s="13">
        <f>+Entrev.1!A50</f>
        <v>0</v>
      </c>
      <c r="ID10" s="13">
        <f>+Entrev.2!A48</f>
        <v>0</v>
      </c>
      <c r="IE10" s="13">
        <f>+Entrev.2!A50</f>
        <v>0</v>
      </c>
      <c r="IF10" s="13">
        <f>+Entrev.3!A48</f>
        <v>0</v>
      </c>
      <c r="IG10" s="13">
        <f>+Entrev.3!A50</f>
        <v>0</v>
      </c>
      <c r="IH10" s="13">
        <f>+Entrev.4!A48</f>
        <v>0</v>
      </c>
      <c r="II10" s="13">
        <f>+Entrev.4!A50</f>
        <v>0</v>
      </c>
      <c r="IJ10" s="13">
        <f>+Entrev.5!A48</f>
        <v>0</v>
      </c>
      <c r="IK10" s="13">
        <f>+Entrev.5!A50</f>
        <v>0</v>
      </c>
      <c r="IL10" s="13">
        <f>+Entrev.6!A48</f>
        <v>0</v>
      </c>
      <c r="IM10" s="13">
        <f>+Entrev.6!A50</f>
        <v>0</v>
      </c>
      <c r="IN10" s="13">
        <f>+Entrev.7!A48</f>
        <v>0</v>
      </c>
      <c r="IO10" s="13">
        <f>+Entrev.7!A50</f>
        <v>0</v>
      </c>
      <c r="IP10" s="13">
        <f>+Entrev.8!A48</f>
        <v>0</v>
      </c>
      <c r="IQ10" s="13">
        <f>+Entrev.8!A50</f>
        <v>0</v>
      </c>
      <c r="IR10" s="13">
        <f>+Entrev.9!A48</f>
        <v>0</v>
      </c>
      <c r="IS10" s="13">
        <f>+Entrev.9!A50</f>
        <v>0</v>
      </c>
      <c r="IT10" s="13">
        <f>+Entrev.10!A48</f>
        <v>0</v>
      </c>
      <c r="IU10" s="13">
        <f>+Entrev.10!A50</f>
        <v>0</v>
      </c>
      <c r="IV10" s="13">
        <f>+ACTA!B32</f>
        <v>0</v>
      </c>
      <c r="IW10" s="13">
        <f>+ACTA!B33</f>
        <v>0</v>
      </c>
      <c r="IX10" s="13">
        <f>+ACTA!B34</f>
        <v>0</v>
      </c>
      <c r="IY10" s="13">
        <f>+ACTA!B35</f>
        <v>0</v>
      </c>
      <c r="IZ10" s="13">
        <f>+ACTA!G32</f>
        <v>0</v>
      </c>
      <c r="JA10" s="13">
        <f>+ACTA!G33</f>
        <v>0</v>
      </c>
      <c r="JB10" s="13">
        <f>+ACTA!G34</f>
        <v>0</v>
      </c>
      <c r="JC10" s="13">
        <f>+ACTA!G35</f>
        <v>0</v>
      </c>
      <c r="JD10" s="13">
        <f>+ACTA!B38</f>
        <v>0</v>
      </c>
      <c r="JE10" s="13">
        <f>+ACTA!B39</f>
        <v>0</v>
      </c>
      <c r="JF10" s="13">
        <f>+ACTA!B40</f>
        <v>0</v>
      </c>
      <c r="JG10" s="13">
        <f>+ACTA!B41</f>
        <v>0</v>
      </c>
      <c r="JH10" s="13">
        <f>+ACTA!G38</f>
        <v>0</v>
      </c>
      <c r="JI10" s="13">
        <f>+ACTA!G39</f>
        <v>0</v>
      </c>
      <c r="JJ10" s="13">
        <f>+ACTA!G40</f>
        <v>0</v>
      </c>
      <c r="JK10" s="13">
        <f>+ACTA!G41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jpA+bJQU7yPIzWgviKVRx5+s/xPAs2jWawK8Qax7XXAKC4y3EMuYaDJiTodoeqpN+gogp0xJhDXE3ubxqwQFsg==" saltValue="ftVm6gNlFLQ4hS9s1A62YA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108</v>
      </c>
      <c r="G1" s="6" t="s">
        <v>68</v>
      </c>
      <c r="H1" s="6" t="s">
        <v>69</v>
      </c>
      <c r="I1" s="6" t="s">
        <v>79</v>
      </c>
      <c r="J1" s="5" t="s">
        <v>72</v>
      </c>
      <c r="K1" s="6" t="s">
        <v>73</v>
      </c>
      <c r="L1" s="5" t="s">
        <v>80</v>
      </c>
    </row>
    <row r="2" spans="1:12" x14ac:dyDescent="0.25">
      <c r="A2" s="4" t="s">
        <v>128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109</v>
      </c>
      <c r="G2" s="44" t="s">
        <v>81</v>
      </c>
      <c r="H2" s="4" t="s">
        <v>83</v>
      </c>
      <c r="I2" s="4" t="s">
        <v>88</v>
      </c>
      <c r="J2" s="4" t="s">
        <v>91</v>
      </c>
      <c r="K2" s="4" t="s">
        <v>34</v>
      </c>
      <c r="L2" s="4" t="s">
        <v>97</v>
      </c>
    </row>
    <row r="3" spans="1:12" x14ac:dyDescent="0.25">
      <c r="A3" s="4" t="s">
        <v>129</v>
      </c>
      <c r="B3" s="4" t="s">
        <v>25</v>
      </c>
      <c r="D3" s="3" t="s">
        <v>32</v>
      </c>
      <c r="E3" s="4" t="s">
        <v>35</v>
      </c>
      <c r="F3" s="4" t="s">
        <v>110</v>
      </c>
      <c r="G3" s="44" t="s">
        <v>82</v>
      </c>
      <c r="H3" s="4" t="s">
        <v>84</v>
      </c>
      <c r="I3" s="4" t="s">
        <v>89</v>
      </c>
      <c r="J3" s="4" t="s">
        <v>90</v>
      </c>
      <c r="K3" s="4" t="s">
        <v>35</v>
      </c>
      <c r="L3" s="4" t="s">
        <v>98</v>
      </c>
    </row>
    <row r="4" spans="1:12" x14ac:dyDescent="0.25">
      <c r="A4" s="4" t="s">
        <v>130</v>
      </c>
      <c r="B4" s="9" t="s">
        <v>36</v>
      </c>
      <c r="D4" s="8" t="s">
        <v>30</v>
      </c>
      <c r="E4" s="4" t="s">
        <v>36</v>
      </c>
      <c r="F4" s="4" t="s">
        <v>112</v>
      </c>
      <c r="H4" s="4" t="s">
        <v>85</v>
      </c>
      <c r="I4" s="4" t="s">
        <v>94</v>
      </c>
      <c r="J4" s="4" t="s">
        <v>92</v>
      </c>
      <c r="L4" s="4" t="s">
        <v>103</v>
      </c>
    </row>
    <row r="5" spans="1:12" x14ac:dyDescent="0.25">
      <c r="A5" s="4" t="s">
        <v>131</v>
      </c>
      <c r="F5" s="4" t="s">
        <v>114</v>
      </c>
      <c r="H5" s="4" t="s">
        <v>86</v>
      </c>
      <c r="I5" s="4" t="s">
        <v>95</v>
      </c>
      <c r="J5" s="4" t="s">
        <v>44</v>
      </c>
      <c r="L5" s="4" t="s">
        <v>104</v>
      </c>
    </row>
    <row r="6" spans="1:12" x14ac:dyDescent="0.25">
      <c r="A6" s="4" t="s">
        <v>132</v>
      </c>
      <c r="F6" s="4" t="s">
        <v>111</v>
      </c>
      <c r="H6" s="4" t="s">
        <v>87</v>
      </c>
      <c r="J6" s="4" t="s">
        <v>96</v>
      </c>
      <c r="L6" s="4" t="s">
        <v>99</v>
      </c>
    </row>
    <row r="7" spans="1:12" x14ac:dyDescent="0.25">
      <c r="A7" s="4" t="s">
        <v>133</v>
      </c>
      <c r="F7" s="4" t="s">
        <v>113</v>
      </c>
      <c r="J7" s="4" t="s">
        <v>93</v>
      </c>
      <c r="L7" s="4" t="s">
        <v>100</v>
      </c>
    </row>
    <row r="8" spans="1:12" x14ac:dyDescent="0.25">
      <c r="A8" s="4" t="s">
        <v>134</v>
      </c>
      <c r="L8" s="4" t="s">
        <v>101</v>
      </c>
    </row>
    <row r="9" spans="1:12" x14ac:dyDescent="0.25">
      <c r="A9" s="4" t="s">
        <v>135</v>
      </c>
      <c r="L9" s="4" t="s">
        <v>102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6:H16"/>
    <mergeCell ref="A14:G14"/>
    <mergeCell ref="H14:J14"/>
    <mergeCell ref="A15:I15"/>
    <mergeCell ref="A47:J47"/>
    <mergeCell ref="A39:I39"/>
    <mergeCell ref="A40:I40"/>
    <mergeCell ref="A37:G37"/>
    <mergeCell ref="H37:J37"/>
    <mergeCell ref="A38:I38"/>
    <mergeCell ref="A23:H23"/>
    <mergeCell ref="A24:H24"/>
    <mergeCell ref="A25:H25"/>
    <mergeCell ref="A26:H26"/>
    <mergeCell ref="A27:H27"/>
    <mergeCell ref="A28:H28"/>
    <mergeCell ref="A48:J48"/>
    <mergeCell ref="A49:J49"/>
    <mergeCell ref="A50:J50"/>
    <mergeCell ref="H41:J41"/>
    <mergeCell ref="A42:I42"/>
    <mergeCell ref="A41:G41"/>
    <mergeCell ref="A45:I45"/>
    <mergeCell ref="A44:I44"/>
    <mergeCell ref="A43:I43"/>
    <mergeCell ref="A46:I46"/>
    <mergeCell ref="A10:G10"/>
    <mergeCell ref="H10:J10"/>
    <mergeCell ref="A12:G12"/>
    <mergeCell ref="A13:G13"/>
    <mergeCell ref="H12:I13"/>
    <mergeCell ref="A11:I11"/>
    <mergeCell ref="G2:H2"/>
    <mergeCell ref="A8:B8"/>
    <mergeCell ref="C8:E8"/>
    <mergeCell ref="F8:J8"/>
    <mergeCell ref="A1:J1"/>
    <mergeCell ref="C6:E6"/>
    <mergeCell ref="F6:G6"/>
    <mergeCell ref="H6:J6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A34:H34"/>
    <mergeCell ref="A35:H35"/>
    <mergeCell ref="A36:H36"/>
    <mergeCell ref="A29:H29"/>
    <mergeCell ref="A30:H30"/>
    <mergeCell ref="A31:H31"/>
    <mergeCell ref="A32:H32"/>
    <mergeCell ref="A33:H33"/>
    <mergeCell ref="A22:I22"/>
    <mergeCell ref="A17:H17"/>
    <mergeCell ref="A18:H18"/>
    <mergeCell ref="A19:H19"/>
    <mergeCell ref="A20:H20"/>
    <mergeCell ref="A21:H21"/>
  </mergeCells>
  <conditionalFormatting sqref="C2:C3 J39:J40 J43:J46">
    <cfRule type="containsBlanks" dxfId="174" priority="52">
      <formula>LEN(TRIM(C2))=0</formula>
    </cfRule>
  </conditionalFormatting>
  <conditionalFormatting sqref="C6:C8">
    <cfRule type="containsBlanks" dxfId="173" priority="1">
      <formula>LEN(TRIM(C6))=0</formula>
    </cfRule>
  </conditionalFormatting>
  <conditionalFormatting sqref="E4:E5">
    <cfRule type="containsBlanks" dxfId="172" priority="43">
      <formula>LEN(TRIM(E4))=0</formula>
    </cfRule>
  </conditionalFormatting>
  <conditionalFormatting sqref="G2">
    <cfRule type="containsBlanks" dxfId="171" priority="49">
      <formula>LEN(TRIM(G2))=0</formula>
    </cfRule>
  </conditionalFormatting>
  <conditionalFormatting sqref="H3">
    <cfRule type="containsBlanks" dxfId="170" priority="50">
      <formula>LEN(TRIM(H3))=0</formula>
    </cfRule>
  </conditionalFormatting>
  <conditionalFormatting sqref="H6:H7">
    <cfRule type="containsBlanks" dxfId="169" priority="45">
      <formula>LEN(TRIM(H6))=0</formula>
    </cfRule>
  </conditionalFormatting>
  <conditionalFormatting sqref="H10">
    <cfRule type="containsText" dxfId="168" priority="14" operator="containsText" text="No cumple">
      <formula>NOT(ISERROR(SEARCH("No cumple",H10)))</formula>
    </cfRule>
    <cfRule type="containsText" dxfId="167" priority="15" operator="containsText" text="Cumple">
      <formula>NOT(ISERROR(SEARCH("Cumple",H10)))</formula>
    </cfRule>
  </conditionalFormatting>
  <conditionalFormatting sqref="H14">
    <cfRule type="containsText" dxfId="166" priority="10" operator="containsText" text="No cumple">
      <formula>NOT(ISERROR(SEARCH("No cumple",H14)))</formula>
    </cfRule>
    <cfRule type="containsText" dxfId="165" priority="11" operator="containsText" text="Cumple">
      <formula>NOT(ISERROR(SEARCH("Cumple",H14)))</formula>
    </cfRule>
  </conditionalFormatting>
  <conditionalFormatting sqref="H37">
    <cfRule type="containsText" dxfId="164" priority="8" operator="containsText" text="No cumple">
      <formula>NOT(ISERROR(SEARCH("No cumple",H37)))</formula>
    </cfRule>
    <cfRule type="containsText" dxfId="163" priority="9" operator="containsText" text="Cumple">
      <formula>NOT(ISERROR(SEARCH("Cumple",H37)))</formula>
    </cfRule>
  </conditionalFormatting>
  <conditionalFormatting sqref="H41">
    <cfRule type="containsText" dxfId="162" priority="4" operator="containsText" text="No cumple">
      <formula>NOT(ISERROR(SEARCH("No cumple",H41)))</formula>
    </cfRule>
    <cfRule type="containsText" dxfId="161" priority="5" operator="containsText" text="Cumple">
      <formula>NOT(ISERROR(SEARCH("Cumple",H41)))</formula>
    </cfRule>
  </conditionalFormatting>
  <conditionalFormatting sqref="J2">
    <cfRule type="containsBlanks" dxfId="160" priority="51">
      <formula>LEN(TRIM(J2))=0</formula>
    </cfRule>
  </conditionalFormatting>
  <conditionalFormatting sqref="J12:J13">
    <cfRule type="containsBlanks" dxfId="159" priority="38">
      <formula>LEN(TRIM(J12))=0</formula>
    </cfRule>
  </conditionalFormatting>
  <conditionalFormatting sqref="J16:J21 J23:J36">
    <cfRule type="containsBlanks" dxfId="158" priority="3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H40:I40 H44:I46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J12:J13 J43:J46 J39:J40 J16:J21 J23:J36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9851-FE54-4015-9D61-3083F0004D99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157" priority="17">
      <formula>LEN(TRIM(C2))=0</formula>
    </cfRule>
  </conditionalFormatting>
  <conditionalFormatting sqref="C6:C8">
    <cfRule type="containsBlanks" dxfId="156" priority="1">
      <formula>LEN(TRIM(C6))=0</formula>
    </cfRule>
  </conditionalFormatting>
  <conditionalFormatting sqref="E4:E5">
    <cfRule type="containsBlanks" dxfId="155" priority="12">
      <formula>LEN(TRIM(E4))=0</formula>
    </cfRule>
  </conditionalFormatting>
  <conditionalFormatting sqref="G2">
    <cfRule type="containsBlanks" dxfId="154" priority="14">
      <formula>LEN(TRIM(G2))=0</formula>
    </cfRule>
  </conditionalFormatting>
  <conditionalFormatting sqref="H3">
    <cfRule type="containsBlanks" dxfId="153" priority="15">
      <formula>LEN(TRIM(H3))=0</formula>
    </cfRule>
  </conditionalFormatting>
  <conditionalFormatting sqref="H6:H7">
    <cfRule type="containsBlanks" dxfId="152" priority="13">
      <formula>LEN(TRIM(H6))=0</formula>
    </cfRule>
  </conditionalFormatting>
  <conditionalFormatting sqref="H10">
    <cfRule type="containsText" dxfId="151" priority="8" operator="containsText" text="No cumple">
      <formula>NOT(ISERROR(SEARCH("No cumple",H10)))</formula>
    </cfRule>
    <cfRule type="containsText" dxfId="150" priority="9" operator="containsText" text="Cumple">
      <formula>NOT(ISERROR(SEARCH("Cumple",H10)))</formula>
    </cfRule>
  </conditionalFormatting>
  <conditionalFormatting sqref="H14">
    <cfRule type="containsText" dxfId="149" priority="6" operator="containsText" text="No cumple">
      <formula>NOT(ISERROR(SEARCH("No cumple",H14)))</formula>
    </cfRule>
    <cfRule type="containsText" dxfId="148" priority="7" operator="containsText" text="Cumple">
      <formula>NOT(ISERROR(SEARCH("Cumple",H14)))</formula>
    </cfRule>
  </conditionalFormatting>
  <conditionalFormatting sqref="H37">
    <cfRule type="containsText" dxfId="147" priority="4" operator="containsText" text="No cumple">
      <formula>NOT(ISERROR(SEARCH("No cumple",H37)))</formula>
    </cfRule>
    <cfRule type="containsText" dxfId="146" priority="5" operator="containsText" text="Cumple">
      <formula>NOT(ISERROR(SEARCH("Cumple",H37)))</formula>
    </cfRule>
  </conditionalFormatting>
  <conditionalFormatting sqref="H41">
    <cfRule type="containsText" dxfId="145" priority="2" operator="containsText" text="No cumple">
      <formula>NOT(ISERROR(SEARCH("No cumple",H41)))</formula>
    </cfRule>
    <cfRule type="containsText" dxfId="144" priority="3" operator="containsText" text="Cumple">
      <formula>NOT(ISERROR(SEARCH("Cumple",H41)))</formula>
    </cfRule>
  </conditionalFormatting>
  <conditionalFormatting sqref="J2">
    <cfRule type="containsBlanks" dxfId="143" priority="16">
      <formula>LEN(TRIM(J2))=0</formula>
    </cfRule>
  </conditionalFormatting>
  <conditionalFormatting sqref="J12:J13">
    <cfRule type="containsBlanks" dxfId="142" priority="11">
      <formula>LEN(TRIM(J12))=0</formula>
    </cfRule>
  </conditionalFormatting>
  <conditionalFormatting sqref="J16:J21 J23:J36">
    <cfRule type="containsBlanks" dxfId="141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0D184D2-03B4-4D7E-B7CA-78FA46311651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99FB087C-CFB1-4EDF-9150-5E69096F6AE3}">
          <x14:formula1>
            <xm:f>Tablas!$H$2:$H$6</xm:f>
          </x14:formula1>
          <xm:sqref>C3:E3</xm:sqref>
        </x14:dataValidation>
        <x14:dataValidation type="list" allowBlank="1" showInputMessage="1" showErrorMessage="1" xr:uid="{A93C5A01-DBDA-4EE3-A0D1-F162ECC60CC2}">
          <x14:formula1>
            <xm:f>Tablas!$L$2:$L$9</xm:f>
          </x14:formula1>
          <xm:sqref>C7:E7</xm:sqref>
        </x14:dataValidation>
        <x14:dataValidation type="list" allowBlank="1" showInputMessage="1" showErrorMessage="1" xr:uid="{41FC3C95-BA36-4EFF-8DC1-824CD09B71A0}">
          <x14:formula1>
            <xm:f>Tablas!$K$2:$K$3</xm:f>
          </x14:formula1>
          <xm:sqref>H6:J6</xm:sqref>
        </x14:dataValidation>
        <x14:dataValidation type="list" allowBlank="1" showInputMessage="1" showErrorMessage="1" xr:uid="{78664420-B4F7-4397-A8CF-A89CB48E726E}">
          <x14:formula1>
            <xm:f>Tablas!$J$2:$J$7</xm:f>
          </x14:formula1>
          <xm:sqref>C6:E6</xm:sqref>
        </x14:dataValidation>
        <x14:dataValidation type="list" allowBlank="1" showInputMessage="1" showErrorMessage="1" xr:uid="{49E450D6-35F3-4FFD-B49B-B0E9A8B5F2B0}">
          <x14:formula1>
            <xm:f>Tablas!$I$2:$I$5</xm:f>
          </x14:formula1>
          <xm:sqref>E4:J4</xm:sqref>
        </x14:dataValidation>
        <x14:dataValidation type="list" allowBlank="1" showInputMessage="1" showErrorMessage="1" xr:uid="{4EBC33E4-E6FB-44F6-9F46-693F0EF7CB33}">
          <x14:formula1>
            <xm:f>Tablas!$G$2:$G$3</xm:f>
          </x14:formula1>
          <xm:sqref>J2</xm:sqref>
        </x14:dataValidation>
        <x14:dataValidation type="list" allowBlank="1" showInputMessage="1" showErrorMessage="1" xr:uid="{98957A4C-6338-420F-AD8B-AFFD829F70EA}">
          <x14:formula1>
            <xm:f>Tablas!$C$2</xm:f>
          </x14:formula1>
          <xm:sqref>H40:I40 H44:I46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D9A2-2060-4F0C-B34B-9AA86D6773B8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140" priority="17">
      <formula>LEN(TRIM(C2))=0</formula>
    </cfRule>
  </conditionalFormatting>
  <conditionalFormatting sqref="C6:C8">
    <cfRule type="containsBlanks" dxfId="139" priority="1">
      <formula>LEN(TRIM(C6))=0</formula>
    </cfRule>
  </conditionalFormatting>
  <conditionalFormatting sqref="E4:E5">
    <cfRule type="containsBlanks" dxfId="138" priority="12">
      <formula>LEN(TRIM(E4))=0</formula>
    </cfRule>
  </conditionalFormatting>
  <conditionalFormatting sqref="G2">
    <cfRule type="containsBlanks" dxfId="137" priority="14">
      <formula>LEN(TRIM(G2))=0</formula>
    </cfRule>
  </conditionalFormatting>
  <conditionalFormatting sqref="H3">
    <cfRule type="containsBlanks" dxfId="136" priority="15">
      <formula>LEN(TRIM(H3))=0</formula>
    </cfRule>
  </conditionalFormatting>
  <conditionalFormatting sqref="H6:H7">
    <cfRule type="containsBlanks" dxfId="135" priority="13">
      <formula>LEN(TRIM(H6))=0</formula>
    </cfRule>
  </conditionalFormatting>
  <conditionalFormatting sqref="H10">
    <cfRule type="containsText" dxfId="134" priority="8" operator="containsText" text="No cumple">
      <formula>NOT(ISERROR(SEARCH("No cumple",H10)))</formula>
    </cfRule>
    <cfRule type="containsText" dxfId="133" priority="9" operator="containsText" text="Cumple">
      <formula>NOT(ISERROR(SEARCH("Cumple",H10)))</formula>
    </cfRule>
  </conditionalFormatting>
  <conditionalFormatting sqref="H14">
    <cfRule type="containsText" dxfId="132" priority="6" operator="containsText" text="No cumple">
      <formula>NOT(ISERROR(SEARCH("No cumple",H14)))</formula>
    </cfRule>
    <cfRule type="containsText" dxfId="131" priority="7" operator="containsText" text="Cumple">
      <formula>NOT(ISERROR(SEARCH("Cumple",H14)))</formula>
    </cfRule>
  </conditionalFormatting>
  <conditionalFormatting sqref="H37">
    <cfRule type="containsText" dxfId="130" priority="4" operator="containsText" text="No cumple">
      <formula>NOT(ISERROR(SEARCH("No cumple",H37)))</formula>
    </cfRule>
    <cfRule type="containsText" dxfId="129" priority="5" operator="containsText" text="Cumple">
      <formula>NOT(ISERROR(SEARCH("Cumple",H37)))</formula>
    </cfRule>
  </conditionalFormatting>
  <conditionalFormatting sqref="H41">
    <cfRule type="containsText" dxfId="128" priority="2" operator="containsText" text="No cumple">
      <formula>NOT(ISERROR(SEARCH("No cumple",H41)))</formula>
    </cfRule>
    <cfRule type="containsText" dxfId="127" priority="3" operator="containsText" text="Cumple">
      <formula>NOT(ISERROR(SEARCH("Cumple",H41)))</formula>
    </cfRule>
  </conditionalFormatting>
  <conditionalFormatting sqref="J2">
    <cfRule type="containsBlanks" dxfId="126" priority="16">
      <formula>LEN(TRIM(J2))=0</formula>
    </cfRule>
  </conditionalFormatting>
  <conditionalFormatting sqref="J12:J13">
    <cfRule type="containsBlanks" dxfId="125" priority="11">
      <formula>LEN(TRIM(J12))=0</formula>
    </cfRule>
  </conditionalFormatting>
  <conditionalFormatting sqref="J16:J21 J23:J36">
    <cfRule type="containsBlanks" dxfId="124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5F96CB0-507B-46F6-AFBA-8D899E63485D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546B378D-6B18-4D52-8CC5-E405B715F066}">
          <x14:formula1>
            <xm:f>Tablas!$H$2:$H$6</xm:f>
          </x14:formula1>
          <xm:sqref>C3:E3</xm:sqref>
        </x14:dataValidation>
        <x14:dataValidation type="list" allowBlank="1" showInputMessage="1" showErrorMessage="1" xr:uid="{41F22E59-6E3D-40EA-9B69-C190FDE368DC}">
          <x14:formula1>
            <xm:f>Tablas!$L$2:$L$9</xm:f>
          </x14:formula1>
          <xm:sqref>C7:E7</xm:sqref>
        </x14:dataValidation>
        <x14:dataValidation type="list" allowBlank="1" showInputMessage="1" showErrorMessage="1" xr:uid="{EAAEE705-9930-4766-8861-4D66D105650A}">
          <x14:formula1>
            <xm:f>Tablas!$K$2:$K$3</xm:f>
          </x14:formula1>
          <xm:sqref>H6:J6</xm:sqref>
        </x14:dataValidation>
        <x14:dataValidation type="list" allowBlank="1" showInputMessage="1" showErrorMessage="1" xr:uid="{6ABE21EA-619E-4121-836E-E102017FC9FD}">
          <x14:formula1>
            <xm:f>Tablas!$J$2:$J$7</xm:f>
          </x14:formula1>
          <xm:sqref>C6:E6</xm:sqref>
        </x14:dataValidation>
        <x14:dataValidation type="list" allowBlank="1" showInputMessage="1" showErrorMessage="1" xr:uid="{10A76854-5B6C-464A-AED7-DFF097CBA6B6}">
          <x14:formula1>
            <xm:f>Tablas!$I$2:$I$5</xm:f>
          </x14:formula1>
          <xm:sqref>E4:J4</xm:sqref>
        </x14:dataValidation>
        <x14:dataValidation type="list" allowBlank="1" showInputMessage="1" showErrorMessage="1" xr:uid="{E56B123D-0EDA-4F67-B40B-04BD4AB830D5}">
          <x14:formula1>
            <xm:f>Tablas!$G$2:$G$3</xm:f>
          </x14:formula1>
          <xm:sqref>J2</xm:sqref>
        </x14:dataValidation>
        <x14:dataValidation type="list" allowBlank="1" showInputMessage="1" showErrorMessage="1" xr:uid="{494BC091-EC4A-4F7B-A958-50ED90516F3E}">
          <x14:formula1>
            <xm:f>Tablas!$C$2</xm:f>
          </x14:formula1>
          <xm:sqref>H40:I40 H44:I46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FD5C-FAF0-4CA8-879F-36A1B821E1E0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123" priority="17">
      <formula>LEN(TRIM(C2))=0</formula>
    </cfRule>
  </conditionalFormatting>
  <conditionalFormatting sqref="C6:C8">
    <cfRule type="containsBlanks" dxfId="122" priority="1">
      <formula>LEN(TRIM(C6))=0</formula>
    </cfRule>
  </conditionalFormatting>
  <conditionalFormatting sqref="E4:E5">
    <cfRule type="containsBlanks" dxfId="121" priority="12">
      <formula>LEN(TRIM(E4))=0</formula>
    </cfRule>
  </conditionalFormatting>
  <conditionalFormatting sqref="G2">
    <cfRule type="containsBlanks" dxfId="120" priority="14">
      <formula>LEN(TRIM(G2))=0</formula>
    </cfRule>
  </conditionalFormatting>
  <conditionalFormatting sqref="H3">
    <cfRule type="containsBlanks" dxfId="119" priority="15">
      <formula>LEN(TRIM(H3))=0</formula>
    </cfRule>
  </conditionalFormatting>
  <conditionalFormatting sqref="H6:H7">
    <cfRule type="containsBlanks" dxfId="118" priority="13">
      <formula>LEN(TRIM(H6))=0</formula>
    </cfRule>
  </conditionalFormatting>
  <conditionalFormatting sqref="H10">
    <cfRule type="containsText" dxfId="117" priority="8" operator="containsText" text="No cumple">
      <formula>NOT(ISERROR(SEARCH("No cumple",H10)))</formula>
    </cfRule>
    <cfRule type="containsText" dxfId="116" priority="9" operator="containsText" text="Cumple">
      <formula>NOT(ISERROR(SEARCH("Cumple",H10)))</formula>
    </cfRule>
  </conditionalFormatting>
  <conditionalFormatting sqref="H14">
    <cfRule type="containsText" dxfId="115" priority="6" operator="containsText" text="No cumple">
      <formula>NOT(ISERROR(SEARCH("No cumple",H14)))</formula>
    </cfRule>
    <cfRule type="containsText" dxfId="114" priority="7" operator="containsText" text="Cumple">
      <formula>NOT(ISERROR(SEARCH("Cumple",H14)))</formula>
    </cfRule>
  </conditionalFormatting>
  <conditionalFormatting sqref="H37">
    <cfRule type="containsText" dxfId="113" priority="4" operator="containsText" text="No cumple">
      <formula>NOT(ISERROR(SEARCH("No cumple",H37)))</formula>
    </cfRule>
    <cfRule type="containsText" dxfId="112" priority="5" operator="containsText" text="Cumple">
      <formula>NOT(ISERROR(SEARCH("Cumple",H37)))</formula>
    </cfRule>
  </conditionalFormatting>
  <conditionalFormatting sqref="H41">
    <cfRule type="containsText" dxfId="111" priority="2" operator="containsText" text="No cumple">
      <formula>NOT(ISERROR(SEARCH("No cumple",H41)))</formula>
    </cfRule>
    <cfRule type="containsText" dxfId="110" priority="3" operator="containsText" text="Cumple">
      <formula>NOT(ISERROR(SEARCH("Cumple",H41)))</formula>
    </cfRule>
  </conditionalFormatting>
  <conditionalFormatting sqref="J2">
    <cfRule type="containsBlanks" dxfId="109" priority="16">
      <formula>LEN(TRIM(J2))=0</formula>
    </cfRule>
  </conditionalFormatting>
  <conditionalFormatting sqref="J12:J13">
    <cfRule type="containsBlanks" dxfId="108" priority="11">
      <formula>LEN(TRIM(J12))=0</formula>
    </cfRule>
  </conditionalFormatting>
  <conditionalFormatting sqref="J16:J21 J23:J36">
    <cfRule type="containsBlanks" dxfId="107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C2CC95B-4BF2-4A14-873D-B84C99EF9638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C3E1EF8A-3015-4E5F-AC59-F44A5CDE5FBB}">
          <x14:formula1>
            <xm:f>Tablas!$H$2:$H$6</xm:f>
          </x14:formula1>
          <xm:sqref>C3:E3</xm:sqref>
        </x14:dataValidation>
        <x14:dataValidation type="list" allowBlank="1" showInputMessage="1" showErrorMessage="1" xr:uid="{3EBE6801-A851-48DD-BFCD-01F46FB2DA02}">
          <x14:formula1>
            <xm:f>Tablas!$L$2:$L$9</xm:f>
          </x14:formula1>
          <xm:sqref>C7:E7</xm:sqref>
        </x14:dataValidation>
        <x14:dataValidation type="list" allowBlank="1" showInputMessage="1" showErrorMessage="1" xr:uid="{E83A03AD-F2A9-4C2D-A0B2-4B03F5B9BD49}">
          <x14:formula1>
            <xm:f>Tablas!$K$2:$K$3</xm:f>
          </x14:formula1>
          <xm:sqref>H6:J6</xm:sqref>
        </x14:dataValidation>
        <x14:dataValidation type="list" allowBlank="1" showInputMessage="1" showErrorMessage="1" xr:uid="{C24B4F9E-EEB9-447A-A851-47B5514F75F3}">
          <x14:formula1>
            <xm:f>Tablas!$J$2:$J$7</xm:f>
          </x14:formula1>
          <xm:sqref>C6:E6</xm:sqref>
        </x14:dataValidation>
        <x14:dataValidation type="list" allowBlank="1" showInputMessage="1" showErrorMessage="1" xr:uid="{95B4CA0E-8ED5-4731-98CA-71DA4D7E2959}">
          <x14:formula1>
            <xm:f>Tablas!$I$2:$I$5</xm:f>
          </x14:formula1>
          <xm:sqref>E4:J4</xm:sqref>
        </x14:dataValidation>
        <x14:dataValidation type="list" allowBlank="1" showInputMessage="1" showErrorMessage="1" xr:uid="{F807E026-7FF7-40BC-AB5E-0B9659A92410}">
          <x14:formula1>
            <xm:f>Tablas!$G$2:$G$3</xm:f>
          </x14:formula1>
          <xm:sqref>J2</xm:sqref>
        </x14:dataValidation>
        <x14:dataValidation type="list" allowBlank="1" showInputMessage="1" showErrorMessage="1" xr:uid="{A3F82199-066E-467A-B5CA-778EAA443524}">
          <x14:formula1>
            <xm:f>Tablas!$C$2</xm:f>
          </x14:formula1>
          <xm:sqref>H40:I40 H44:I46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244F-46C6-4600-83BE-78AF0DA939E9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106" priority="17">
      <formula>LEN(TRIM(C2))=0</formula>
    </cfRule>
  </conditionalFormatting>
  <conditionalFormatting sqref="C6:C8">
    <cfRule type="containsBlanks" dxfId="105" priority="1">
      <formula>LEN(TRIM(C6))=0</formula>
    </cfRule>
  </conditionalFormatting>
  <conditionalFormatting sqref="E4:E5">
    <cfRule type="containsBlanks" dxfId="104" priority="12">
      <formula>LEN(TRIM(E4))=0</formula>
    </cfRule>
  </conditionalFormatting>
  <conditionalFormatting sqref="G2">
    <cfRule type="containsBlanks" dxfId="103" priority="14">
      <formula>LEN(TRIM(G2))=0</formula>
    </cfRule>
  </conditionalFormatting>
  <conditionalFormatting sqref="H3">
    <cfRule type="containsBlanks" dxfId="102" priority="15">
      <formula>LEN(TRIM(H3))=0</formula>
    </cfRule>
  </conditionalFormatting>
  <conditionalFormatting sqref="H6:H7">
    <cfRule type="containsBlanks" dxfId="101" priority="13">
      <formula>LEN(TRIM(H6))=0</formula>
    </cfRule>
  </conditionalFormatting>
  <conditionalFormatting sqref="H10">
    <cfRule type="containsText" dxfId="100" priority="8" operator="containsText" text="No cumple">
      <formula>NOT(ISERROR(SEARCH("No cumple",H10)))</formula>
    </cfRule>
    <cfRule type="containsText" dxfId="99" priority="9" operator="containsText" text="Cumple">
      <formula>NOT(ISERROR(SEARCH("Cumple",H10)))</formula>
    </cfRule>
  </conditionalFormatting>
  <conditionalFormatting sqref="H14">
    <cfRule type="containsText" dxfId="98" priority="6" operator="containsText" text="No cumple">
      <formula>NOT(ISERROR(SEARCH("No cumple",H14)))</formula>
    </cfRule>
    <cfRule type="containsText" dxfId="97" priority="7" operator="containsText" text="Cumple">
      <formula>NOT(ISERROR(SEARCH("Cumple",H14)))</formula>
    </cfRule>
  </conditionalFormatting>
  <conditionalFormatting sqref="H37">
    <cfRule type="containsText" dxfId="96" priority="4" operator="containsText" text="No cumple">
      <formula>NOT(ISERROR(SEARCH("No cumple",H37)))</formula>
    </cfRule>
    <cfRule type="containsText" dxfId="95" priority="5" operator="containsText" text="Cumple">
      <formula>NOT(ISERROR(SEARCH("Cumple",H37)))</formula>
    </cfRule>
  </conditionalFormatting>
  <conditionalFormatting sqref="H41">
    <cfRule type="containsText" dxfId="94" priority="2" operator="containsText" text="No cumple">
      <formula>NOT(ISERROR(SEARCH("No cumple",H41)))</formula>
    </cfRule>
    <cfRule type="containsText" dxfId="93" priority="3" operator="containsText" text="Cumple">
      <formula>NOT(ISERROR(SEARCH("Cumple",H41)))</formula>
    </cfRule>
  </conditionalFormatting>
  <conditionalFormatting sqref="J2">
    <cfRule type="containsBlanks" dxfId="92" priority="16">
      <formula>LEN(TRIM(J2))=0</formula>
    </cfRule>
  </conditionalFormatting>
  <conditionalFormatting sqref="J12:J13">
    <cfRule type="containsBlanks" dxfId="91" priority="11">
      <formula>LEN(TRIM(J12))=0</formula>
    </cfRule>
  </conditionalFormatting>
  <conditionalFormatting sqref="J16:J21 J23:J36">
    <cfRule type="containsBlanks" dxfId="90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37AE82E-A5EF-4058-974F-914987BCC118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1B90A601-7658-4DCD-9A9B-089AC5E2C87B}">
          <x14:formula1>
            <xm:f>Tablas!$H$2:$H$6</xm:f>
          </x14:formula1>
          <xm:sqref>C3:E3</xm:sqref>
        </x14:dataValidation>
        <x14:dataValidation type="list" allowBlank="1" showInputMessage="1" showErrorMessage="1" xr:uid="{4B024F87-246C-4572-B1B0-0EFD4356746C}">
          <x14:formula1>
            <xm:f>Tablas!$L$2:$L$9</xm:f>
          </x14:formula1>
          <xm:sqref>C7:E7</xm:sqref>
        </x14:dataValidation>
        <x14:dataValidation type="list" allowBlank="1" showInputMessage="1" showErrorMessage="1" xr:uid="{8734E0AA-023F-4568-92C1-F7FF5C652195}">
          <x14:formula1>
            <xm:f>Tablas!$K$2:$K$3</xm:f>
          </x14:formula1>
          <xm:sqref>H6:J6</xm:sqref>
        </x14:dataValidation>
        <x14:dataValidation type="list" allowBlank="1" showInputMessage="1" showErrorMessage="1" xr:uid="{2629F70C-6527-45DD-9700-8963E23ABB89}">
          <x14:formula1>
            <xm:f>Tablas!$J$2:$J$7</xm:f>
          </x14:formula1>
          <xm:sqref>C6:E6</xm:sqref>
        </x14:dataValidation>
        <x14:dataValidation type="list" allowBlank="1" showInputMessage="1" showErrorMessage="1" xr:uid="{7095F562-0517-4B5C-84D0-BB0BA2C10F47}">
          <x14:formula1>
            <xm:f>Tablas!$I$2:$I$5</xm:f>
          </x14:formula1>
          <xm:sqref>E4:J4</xm:sqref>
        </x14:dataValidation>
        <x14:dataValidation type="list" allowBlank="1" showInputMessage="1" showErrorMessage="1" xr:uid="{ACD56452-F37E-43CB-B618-08FC2477A4E4}">
          <x14:formula1>
            <xm:f>Tablas!$G$2:$G$3</xm:f>
          </x14:formula1>
          <xm:sqref>J2</xm:sqref>
        </x14:dataValidation>
        <x14:dataValidation type="list" allowBlank="1" showInputMessage="1" showErrorMessage="1" xr:uid="{32C65F28-C814-43DD-8C37-6025E918CA19}">
          <x14:formula1>
            <xm:f>Tablas!$C$2</xm:f>
          </x14:formula1>
          <xm:sqref>H40:I40 H44:I46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BA9A-7B1B-401D-8403-B5A9CEB2F4E1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89" priority="17">
      <formula>LEN(TRIM(C2))=0</formula>
    </cfRule>
  </conditionalFormatting>
  <conditionalFormatting sqref="C6:C8">
    <cfRule type="containsBlanks" dxfId="88" priority="1">
      <formula>LEN(TRIM(C6))=0</formula>
    </cfRule>
  </conditionalFormatting>
  <conditionalFormatting sqref="E4:E5">
    <cfRule type="containsBlanks" dxfId="87" priority="12">
      <formula>LEN(TRIM(E4))=0</formula>
    </cfRule>
  </conditionalFormatting>
  <conditionalFormatting sqref="G2">
    <cfRule type="containsBlanks" dxfId="86" priority="14">
      <formula>LEN(TRIM(G2))=0</formula>
    </cfRule>
  </conditionalFormatting>
  <conditionalFormatting sqref="H3">
    <cfRule type="containsBlanks" dxfId="85" priority="15">
      <formula>LEN(TRIM(H3))=0</formula>
    </cfRule>
  </conditionalFormatting>
  <conditionalFormatting sqref="H6:H7">
    <cfRule type="containsBlanks" dxfId="84" priority="13">
      <formula>LEN(TRIM(H6))=0</formula>
    </cfRule>
  </conditionalFormatting>
  <conditionalFormatting sqref="H10">
    <cfRule type="containsText" dxfId="83" priority="8" operator="containsText" text="No cumple">
      <formula>NOT(ISERROR(SEARCH("No cumple",H10)))</formula>
    </cfRule>
    <cfRule type="containsText" dxfId="82" priority="9" operator="containsText" text="Cumple">
      <formula>NOT(ISERROR(SEARCH("Cumple",H10)))</formula>
    </cfRule>
  </conditionalFormatting>
  <conditionalFormatting sqref="H14">
    <cfRule type="containsText" dxfId="81" priority="6" operator="containsText" text="No cumple">
      <formula>NOT(ISERROR(SEARCH("No cumple",H14)))</formula>
    </cfRule>
    <cfRule type="containsText" dxfId="80" priority="7" operator="containsText" text="Cumple">
      <formula>NOT(ISERROR(SEARCH("Cumple",H14)))</formula>
    </cfRule>
  </conditionalFormatting>
  <conditionalFormatting sqref="H37">
    <cfRule type="containsText" dxfId="79" priority="4" operator="containsText" text="No cumple">
      <formula>NOT(ISERROR(SEARCH("No cumple",H37)))</formula>
    </cfRule>
    <cfRule type="containsText" dxfId="78" priority="5" operator="containsText" text="Cumple">
      <formula>NOT(ISERROR(SEARCH("Cumple",H37)))</formula>
    </cfRule>
  </conditionalFormatting>
  <conditionalFormatting sqref="H41">
    <cfRule type="containsText" dxfId="77" priority="2" operator="containsText" text="No cumple">
      <formula>NOT(ISERROR(SEARCH("No cumple",H41)))</formula>
    </cfRule>
    <cfRule type="containsText" dxfId="76" priority="3" operator="containsText" text="Cumple">
      <formula>NOT(ISERROR(SEARCH("Cumple",H41)))</formula>
    </cfRule>
  </conditionalFormatting>
  <conditionalFormatting sqref="J2">
    <cfRule type="containsBlanks" dxfId="75" priority="16">
      <formula>LEN(TRIM(J2))=0</formula>
    </cfRule>
  </conditionalFormatting>
  <conditionalFormatting sqref="J12:J13">
    <cfRule type="containsBlanks" dxfId="74" priority="11">
      <formula>LEN(TRIM(J12))=0</formula>
    </cfRule>
  </conditionalFormatting>
  <conditionalFormatting sqref="J16:J21 J23:J36">
    <cfRule type="containsBlanks" dxfId="73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63FEBF-610F-412D-902B-0E6A0B4C11D3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0D5321EB-99B0-4108-B7E6-7516EA58C6DD}">
          <x14:formula1>
            <xm:f>Tablas!$H$2:$H$6</xm:f>
          </x14:formula1>
          <xm:sqref>C3:E3</xm:sqref>
        </x14:dataValidation>
        <x14:dataValidation type="list" allowBlank="1" showInputMessage="1" showErrorMessage="1" xr:uid="{4AFBC213-BA47-4F53-A9DA-CB1FBDE90023}">
          <x14:formula1>
            <xm:f>Tablas!$L$2:$L$9</xm:f>
          </x14:formula1>
          <xm:sqref>C7:E7</xm:sqref>
        </x14:dataValidation>
        <x14:dataValidation type="list" allowBlank="1" showInputMessage="1" showErrorMessage="1" xr:uid="{2535889B-76CF-413A-A02B-A2010311B4FC}">
          <x14:formula1>
            <xm:f>Tablas!$K$2:$K$3</xm:f>
          </x14:formula1>
          <xm:sqref>H6:J6</xm:sqref>
        </x14:dataValidation>
        <x14:dataValidation type="list" allowBlank="1" showInputMessage="1" showErrorMessage="1" xr:uid="{45478CDF-4BA9-49AD-BF06-074ED574B8CD}">
          <x14:formula1>
            <xm:f>Tablas!$J$2:$J$7</xm:f>
          </x14:formula1>
          <xm:sqref>C6:E6</xm:sqref>
        </x14:dataValidation>
        <x14:dataValidation type="list" allowBlank="1" showInputMessage="1" showErrorMessage="1" xr:uid="{9E9C6E8A-76D6-4A41-A0FB-41587440DADB}">
          <x14:formula1>
            <xm:f>Tablas!$I$2:$I$5</xm:f>
          </x14:formula1>
          <xm:sqref>E4:J4</xm:sqref>
        </x14:dataValidation>
        <x14:dataValidation type="list" allowBlank="1" showInputMessage="1" showErrorMessage="1" xr:uid="{4E1BFFFE-0582-428D-A7B6-973A2DE7152A}">
          <x14:formula1>
            <xm:f>Tablas!$G$2:$G$3</xm:f>
          </x14:formula1>
          <xm:sqref>J2</xm:sqref>
        </x14:dataValidation>
        <x14:dataValidation type="list" allowBlank="1" showInputMessage="1" showErrorMessage="1" xr:uid="{789D5188-D223-4084-A7E9-627F7E131204}">
          <x14:formula1>
            <xm:f>Tablas!$C$2</xm:f>
          </x14:formula1>
          <xm:sqref>H40:I40 H44:I46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2258-8CD9-4000-A803-4937C12D0A92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72" priority="17">
      <formula>LEN(TRIM(C2))=0</formula>
    </cfRule>
  </conditionalFormatting>
  <conditionalFormatting sqref="C6:C8">
    <cfRule type="containsBlanks" dxfId="71" priority="1">
      <formula>LEN(TRIM(C6))=0</formula>
    </cfRule>
  </conditionalFormatting>
  <conditionalFormatting sqref="E4:E5">
    <cfRule type="containsBlanks" dxfId="70" priority="12">
      <formula>LEN(TRIM(E4))=0</formula>
    </cfRule>
  </conditionalFormatting>
  <conditionalFormatting sqref="G2">
    <cfRule type="containsBlanks" dxfId="69" priority="14">
      <formula>LEN(TRIM(G2))=0</formula>
    </cfRule>
  </conditionalFormatting>
  <conditionalFormatting sqref="H3">
    <cfRule type="containsBlanks" dxfId="68" priority="15">
      <formula>LEN(TRIM(H3))=0</formula>
    </cfRule>
  </conditionalFormatting>
  <conditionalFormatting sqref="H6:H7">
    <cfRule type="containsBlanks" dxfId="67" priority="13">
      <formula>LEN(TRIM(H6))=0</formula>
    </cfRule>
  </conditionalFormatting>
  <conditionalFormatting sqref="H10">
    <cfRule type="containsText" dxfId="66" priority="8" operator="containsText" text="No cumple">
      <formula>NOT(ISERROR(SEARCH("No cumple",H10)))</formula>
    </cfRule>
    <cfRule type="containsText" dxfId="65" priority="9" operator="containsText" text="Cumple">
      <formula>NOT(ISERROR(SEARCH("Cumple",H10)))</formula>
    </cfRule>
  </conditionalFormatting>
  <conditionalFormatting sqref="H14">
    <cfRule type="containsText" dxfId="64" priority="6" operator="containsText" text="No cumple">
      <formula>NOT(ISERROR(SEARCH("No cumple",H14)))</formula>
    </cfRule>
    <cfRule type="containsText" dxfId="63" priority="7" operator="containsText" text="Cumple">
      <formula>NOT(ISERROR(SEARCH("Cumple",H14)))</formula>
    </cfRule>
  </conditionalFormatting>
  <conditionalFormatting sqref="H37">
    <cfRule type="containsText" dxfId="62" priority="4" operator="containsText" text="No cumple">
      <formula>NOT(ISERROR(SEARCH("No cumple",H37)))</formula>
    </cfRule>
    <cfRule type="containsText" dxfId="61" priority="5" operator="containsText" text="Cumple">
      <formula>NOT(ISERROR(SEARCH("Cumple",H37)))</formula>
    </cfRule>
  </conditionalFormatting>
  <conditionalFormatting sqref="H41">
    <cfRule type="containsText" dxfId="60" priority="2" operator="containsText" text="No cumple">
      <formula>NOT(ISERROR(SEARCH("No cumple",H41)))</formula>
    </cfRule>
    <cfRule type="containsText" dxfId="59" priority="3" operator="containsText" text="Cumple">
      <formula>NOT(ISERROR(SEARCH("Cumple",H41)))</formula>
    </cfRule>
  </conditionalFormatting>
  <conditionalFormatting sqref="J2">
    <cfRule type="containsBlanks" dxfId="58" priority="16">
      <formula>LEN(TRIM(J2))=0</formula>
    </cfRule>
  </conditionalFormatting>
  <conditionalFormatting sqref="J12:J13">
    <cfRule type="containsBlanks" dxfId="57" priority="11">
      <formula>LEN(TRIM(J12))=0</formula>
    </cfRule>
  </conditionalFormatting>
  <conditionalFormatting sqref="J16:J21 J23:J36">
    <cfRule type="containsBlanks" dxfId="56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1B2E76A-EDA3-4C64-B914-EB89D21B921D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69E2F9B7-89F4-4C03-A7EA-9148E5D67349}">
          <x14:formula1>
            <xm:f>Tablas!$H$2:$H$6</xm:f>
          </x14:formula1>
          <xm:sqref>C3:E3</xm:sqref>
        </x14:dataValidation>
        <x14:dataValidation type="list" allowBlank="1" showInputMessage="1" showErrorMessage="1" xr:uid="{0071B39D-4E4C-4F7E-8773-BCAB2DE4A8D1}">
          <x14:formula1>
            <xm:f>Tablas!$L$2:$L$9</xm:f>
          </x14:formula1>
          <xm:sqref>C7:E7</xm:sqref>
        </x14:dataValidation>
        <x14:dataValidation type="list" allowBlank="1" showInputMessage="1" showErrorMessage="1" xr:uid="{FB32B019-3BC7-4375-883E-6F219712A66D}">
          <x14:formula1>
            <xm:f>Tablas!$K$2:$K$3</xm:f>
          </x14:formula1>
          <xm:sqref>H6:J6</xm:sqref>
        </x14:dataValidation>
        <x14:dataValidation type="list" allowBlank="1" showInputMessage="1" showErrorMessage="1" xr:uid="{95E3C151-FB43-4EA2-96E8-3F46DCE5A6B8}">
          <x14:formula1>
            <xm:f>Tablas!$J$2:$J$7</xm:f>
          </x14:formula1>
          <xm:sqref>C6:E6</xm:sqref>
        </x14:dataValidation>
        <x14:dataValidation type="list" allowBlank="1" showInputMessage="1" showErrorMessage="1" xr:uid="{5D51E3D5-97C8-46E9-8FD3-B56AD95643CF}">
          <x14:formula1>
            <xm:f>Tablas!$I$2:$I$5</xm:f>
          </x14:formula1>
          <xm:sqref>E4:J4</xm:sqref>
        </x14:dataValidation>
        <x14:dataValidation type="list" allowBlank="1" showInputMessage="1" showErrorMessage="1" xr:uid="{F6542CD4-6D4A-4551-A9BF-6F1D12BD916D}">
          <x14:formula1>
            <xm:f>Tablas!$G$2:$G$3</xm:f>
          </x14:formula1>
          <xm:sqref>J2</xm:sqref>
        </x14:dataValidation>
        <x14:dataValidation type="list" allowBlank="1" showInputMessage="1" showErrorMessage="1" xr:uid="{7CA7FB5B-DC30-443F-A324-791601AFF758}">
          <x14:formula1>
            <xm:f>Tablas!$C$2</xm:f>
          </x14:formula1>
          <xm:sqref>H40:I40 H44:I46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E633-B562-4026-A1D2-FCBC14C11B14}">
  <sheetPr>
    <pageSetUpPr fitToPage="1"/>
  </sheetPr>
  <dimension ref="A1:J5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x14ac:dyDescent="0.25">
      <c r="A2" s="133" t="s">
        <v>66</v>
      </c>
      <c r="B2" s="134"/>
      <c r="C2" s="132"/>
      <c r="D2" s="132"/>
      <c r="E2" s="132"/>
      <c r="F2" s="42" t="s">
        <v>67</v>
      </c>
      <c r="G2" s="135"/>
      <c r="H2" s="135"/>
      <c r="I2" s="42" t="s">
        <v>68</v>
      </c>
      <c r="J2" s="45"/>
    </row>
    <row r="3" spans="1:10" x14ac:dyDescent="0.25">
      <c r="A3" s="133" t="s">
        <v>69</v>
      </c>
      <c r="B3" s="134"/>
      <c r="C3" s="111"/>
      <c r="D3" s="111"/>
      <c r="E3" s="111"/>
      <c r="F3" s="134" t="s">
        <v>105</v>
      </c>
      <c r="G3" s="134"/>
      <c r="H3" s="111"/>
      <c r="I3" s="111"/>
      <c r="J3" s="113"/>
    </row>
    <row r="4" spans="1:10" x14ac:dyDescent="0.25">
      <c r="A4" s="133" t="s">
        <v>70</v>
      </c>
      <c r="B4" s="134"/>
      <c r="C4" s="134"/>
      <c r="D4" s="134"/>
      <c r="E4" s="111"/>
      <c r="F4" s="111"/>
      <c r="G4" s="111"/>
      <c r="H4" s="111"/>
      <c r="I4" s="111"/>
      <c r="J4" s="113"/>
    </row>
    <row r="5" spans="1:10" x14ac:dyDescent="0.25">
      <c r="A5" s="133" t="s">
        <v>71</v>
      </c>
      <c r="B5" s="134"/>
      <c r="C5" s="134"/>
      <c r="D5" s="134"/>
      <c r="E5" s="111"/>
      <c r="F5" s="111"/>
      <c r="G5" s="111"/>
      <c r="H5" s="111"/>
      <c r="I5" s="111"/>
      <c r="J5" s="113"/>
    </row>
    <row r="6" spans="1:10" x14ac:dyDescent="0.25">
      <c r="A6" s="133" t="s">
        <v>72</v>
      </c>
      <c r="B6" s="134"/>
      <c r="C6" s="132"/>
      <c r="D6" s="132"/>
      <c r="E6" s="132"/>
      <c r="F6" s="134" t="s">
        <v>73</v>
      </c>
      <c r="G6" s="134"/>
      <c r="H6" s="132"/>
      <c r="I6" s="132"/>
      <c r="J6" s="145"/>
    </row>
    <row r="7" spans="1:10" x14ac:dyDescent="0.25">
      <c r="A7" s="133" t="s">
        <v>61</v>
      </c>
      <c r="B7" s="134"/>
      <c r="C7" s="132"/>
      <c r="D7" s="132"/>
      <c r="E7" s="132"/>
      <c r="F7" s="134" t="s">
        <v>105</v>
      </c>
      <c r="G7" s="134"/>
      <c r="H7" s="111"/>
      <c r="I7" s="111"/>
      <c r="J7" s="113"/>
    </row>
    <row r="8" spans="1:10" ht="15.75" thickBot="1" x14ac:dyDescent="0.3">
      <c r="A8" s="136" t="s">
        <v>136</v>
      </c>
      <c r="B8" s="137"/>
      <c r="C8" s="138"/>
      <c r="D8" s="138"/>
      <c r="E8" s="138"/>
      <c r="F8" s="139"/>
      <c r="G8" s="140"/>
      <c r="H8" s="140"/>
      <c r="I8" s="140"/>
      <c r="J8" s="141"/>
    </row>
    <row r="9" spans="1:10" ht="20.100000000000001" customHeight="1" thickBot="1" x14ac:dyDescent="0.3">
      <c r="A9" s="129" t="s">
        <v>74</v>
      </c>
      <c r="B9" s="130"/>
      <c r="C9" s="130"/>
      <c r="D9" s="130"/>
      <c r="E9" s="130"/>
      <c r="F9" s="130"/>
      <c r="G9" s="130"/>
      <c r="H9" s="130"/>
      <c r="I9" s="130"/>
      <c r="J9" s="131"/>
    </row>
    <row r="10" spans="1:10" ht="20.100000000000001" customHeight="1" x14ac:dyDescent="0.25">
      <c r="A10" s="146" t="s">
        <v>152</v>
      </c>
      <c r="B10" s="147"/>
      <c r="C10" s="147"/>
      <c r="D10" s="147"/>
      <c r="E10" s="147"/>
      <c r="F10" s="147"/>
      <c r="G10" s="147"/>
      <c r="H10" s="148" t="str">
        <f>+IF(AND(J12="No aplica",J13="No aplica"),"No aplica",IF(OR(J12="",J13=""),"Valide todas las variables",IF(OR(J12="No",J13="No"),"No cumple","Cumple")))</f>
        <v>Valide todas las variables</v>
      </c>
      <c r="I10" s="148"/>
      <c r="J10" s="149"/>
    </row>
    <row r="11" spans="1:10" ht="39.950000000000003" customHeight="1" x14ac:dyDescent="0.25">
      <c r="A11" s="157" t="s">
        <v>77</v>
      </c>
      <c r="B11" s="158"/>
      <c r="C11" s="158"/>
      <c r="D11" s="158"/>
      <c r="E11" s="158"/>
      <c r="F11" s="158"/>
      <c r="G11" s="158"/>
      <c r="H11" s="158"/>
      <c r="I11" s="159"/>
      <c r="J11" s="43" t="s">
        <v>107</v>
      </c>
    </row>
    <row r="12" spans="1:10" ht="30" customHeight="1" x14ac:dyDescent="0.25">
      <c r="A12" s="150" t="s">
        <v>157</v>
      </c>
      <c r="B12" s="151"/>
      <c r="C12" s="151"/>
      <c r="D12" s="151"/>
      <c r="E12" s="151"/>
      <c r="F12" s="151"/>
      <c r="G12" s="152"/>
      <c r="H12" s="153" t="s">
        <v>156</v>
      </c>
      <c r="I12" s="154"/>
      <c r="J12" s="45"/>
    </row>
    <row r="13" spans="1:10" ht="30" customHeight="1" thickBot="1" x14ac:dyDescent="0.3">
      <c r="A13" s="150" t="s">
        <v>158</v>
      </c>
      <c r="B13" s="151"/>
      <c r="C13" s="151"/>
      <c r="D13" s="151"/>
      <c r="E13" s="151"/>
      <c r="F13" s="151"/>
      <c r="G13" s="152"/>
      <c r="H13" s="155"/>
      <c r="I13" s="156"/>
      <c r="J13" s="60"/>
    </row>
    <row r="14" spans="1:10" ht="20.100000000000001" customHeight="1" x14ac:dyDescent="0.25">
      <c r="A14" s="146" t="s">
        <v>159</v>
      </c>
      <c r="B14" s="147"/>
      <c r="C14" s="147"/>
      <c r="D14" s="147"/>
      <c r="E14" s="147"/>
      <c r="F14" s="147"/>
      <c r="G14" s="147"/>
      <c r="H14" s="148" t="str">
        <f>+IF(AND(J16="No aplica",J17="No aplica",J18="No aplica",J19="No aplica",J20="No aplica",J21="No aplica",J23="No aplica",J24="No aplica",J25="No aplica",J26="No aplica",J27="No aplica",J28="No aplica",J29="No aplica",J30="No aplica",J31="No aplica",J32="No aplica",J33="No aplica",J34="No aplica",J35="No aplica",J36="No aplica"),"No aplica",IF(OR(J16="",J17="",J18="",J19="",J20="",J21="",J23="",J24="",J25="",J26="",J27="",J28="",J29="",J30="",J31="",J32="",J33="",J34="",J35="",J36=""),"Valide todas las variables",IF(OR(J16="No",J17="No",J18="No",J19="No",J20="No",J21="No",J23="No",J24="No",J25="No",J26="No",J27="No",J28="No",J29="No",J30="No",J31="No",J32="No",J33="No",J34="No",J35="No",J36="No"),"No cumple","Cumple")))</f>
        <v>Valide todas las variables</v>
      </c>
      <c r="I14" s="148"/>
      <c r="J14" s="149"/>
    </row>
    <row r="15" spans="1:10" ht="39.950000000000003" customHeight="1" x14ac:dyDescent="0.25">
      <c r="A15" s="123" t="s">
        <v>144</v>
      </c>
      <c r="B15" s="124"/>
      <c r="C15" s="124"/>
      <c r="D15" s="124"/>
      <c r="E15" s="124"/>
      <c r="F15" s="124"/>
      <c r="G15" s="124"/>
      <c r="H15" s="124"/>
      <c r="I15" s="124"/>
      <c r="J15" s="43" t="s">
        <v>107</v>
      </c>
    </row>
    <row r="16" spans="1:10" ht="30" customHeight="1" x14ac:dyDescent="0.25">
      <c r="A16" s="125" t="s">
        <v>184</v>
      </c>
      <c r="B16" s="126"/>
      <c r="C16" s="126"/>
      <c r="D16" s="126"/>
      <c r="E16" s="126"/>
      <c r="F16" s="126"/>
      <c r="G16" s="126"/>
      <c r="H16" s="126"/>
      <c r="I16" s="61" t="s">
        <v>180</v>
      </c>
      <c r="J16" s="45"/>
    </row>
    <row r="17" spans="1:10" ht="30" customHeight="1" x14ac:dyDescent="0.25">
      <c r="A17" s="125" t="s">
        <v>185</v>
      </c>
      <c r="B17" s="126"/>
      <c r="C17" s="126"/>
      <c r="D17" s="126"/>
      <c r="E17" s="126"/>
      <c r="F17" s="126"/>
      <c r="G17" s="126"/>
      <c r="H17" s="126"/>
      <c r="I17" s="61" t="s">
        <v>180</v>
      </c>
      <c r="J17" s="45"/>
    </row>
    <row r="18" spans="1:10" ht="30" customHeight="1" x14ac:dyDescent="0.25">
      <c r="A18" s="125" t="s">
        <v>186</v>
      </c>
      <c r="B18" s="126"/>
      <c r="C18" s="126"/>
      <c r="D18" s="126"/>
      <c r="E18" s="126"/>
      <c r="F18" s="126"/>
      <c r="G18" s="126"/>
      <c r="H18" s="126"/>
      <c r="I18" s="61" t="s">
        <v>180</v>
      </c>
      <c r="J18" s="45"/>
    </row>
    <row r="19" spans="1:10" ht="30" customHeight="1" x14ac:dyDescent="0.25">
      <c r="A19" s="125" t="s">
        <v>187</v>
      </c>
      <c r="B19" s="126"/>
      <c r="C19" s="126"/>
      <c r="D19" s="126"/>
      <c r="E19" s="126"/>
      <c r="F19" s="126"/>
      <c r="G19" s="126"/>
      <c r="H19" s="126"/>
      <c r="I19" s="61" t="s">
        <v>174</v>
      </c>
      <c r="J19" s="45"/>
    </row>
    <row r="20" spans="1:10" ht="30" customHeight="1" x14ac:dyDescent="0.25">
      <c r="A20" s="125" t="s">
        <v>188</v>
      </c>
      <c r="B20" s="126"/>
      <c r="C20" s="126"/>
      <c r="D20" s="126"/>
      <c r="E20" s="126"/>
      <c r="F20" s="126"/>
      <c r="G20" s="126"/>
      <c r="H20" s="126"/>
      <c r="I20" s="61" t="s">
        <v>175</v>
      </c>
      <c r="J20" s="45"/>
    </row>
    <row r="21" spans="1:10" ht="39.950000000000003" customHeight="1" x14ac:dyDescent="0.25">
      <c r="A21" s="125" t="s">
        <v>189</v>
      </c>
      <c r="B21" s="126"/>
      <c r="C21" s="126"/>
      <c r="D21" s="126"/>
      <c r="E21" s="126"/>
      <c r="F21" s="126"/>
      <c r="G21" s="126"/>
      <c r="H21" s="126"/>
      <c r="I21" s="62" t="s">
        <v>190</v>
      </c>
      <c r="J21" s="45"/>
    </row>
    <row r="22" spans="1:10" ht="30" customHeight="1" x14ac:dyDescent="0.25">
      <c r="A22" s="123" t="s">
        <v>191</v>
      </c>
      <c r="B22" s="124"/>
      <c r="C22" s="124"/>
      <c r="D22" s="124"/>
      <c r="E22" s="124"/>
      <c r="F22" s="124"/>
      <c r="G22" s="124"/>
      <c r="H22" s="124"/>
      <c r="I22" s="124"/>
      <c r="J22" s="43" t="s">
        <v>107</v>
      </c>
    </row>
    <row r="23" spans="1:10" ht="30" customHeight="1" x14ac:dyDescent="0.25">
      <c r="A23" s="125" t="s">
        <v>160</v>
      </c>
      <c r="B23" s="126"/>
      <c r="C23" s="126"/>
      <c r="D23" s="126"/>
      <c r="E23" s="126"/>
      <c r="F23" s="126"/>
      <c r="G23" s="126"/>
      <c r="H23" s="126"/>
      <c r="I23" s="61" t="s">
        <v>175</v>
      </c>
      <c r="J23" s="45"/>
    </row>
    <row r="24" spans="1:10" ht="30" customHeight="1" x14ac:dyDescent="0.25">
      <c r="A24" s="125" t="s">
        <v>161</v>
      </c>
      <c r="B24" s="126"/>
      <c r="C24" s="126"/>
      <c r="D24" s="126"/>
      <c r="E24" s="126"/>
      <c r="F24" s="126"/>
      <c r="G24" s="126"/>
      <c r="H24" s="126"/>
      <c r="I24" s="61" t="s">
        <v>176</v>
      </c>
      <c r="J24" s="45"/>
    </row>
    <row r="25" spans="1:10" ht="30" customHeight="1" x14ac:dyDescent="0.25">
      <c r="A25" s="125" t="s">
        <v>162</v>
      </c>
      <c r="B25" s="126"/>
      <c r="C25" s="126"/>
      <c r="D25" s="126"/>
      <c r="E25" s="126"/>
      <c r="F25" s="126"/>
      <c r="G25" s="126"/>
      <c r="H25" s="126"/>
      <c r="I25" s="61" t="s">
        <v>176</v>
      </c>
      <c r="J25" s="45"/>
    </row>
    <row r="26" spans="1:10" ht="30" customHeight="1" x14ac:dyDescent="0.25">
      <c r="A26" s="125" t="s">
        <v>163</v>
      </c>
      <c r="B26" s="126"/>
      <c r="C26" s="126"/>
      <c r="D26" s="126"/>
      <c r="E26" s="126"/>
      <c r="F26" s="126"/>
      <c r="G26" s="126"/>
      <c r="H26" s="126"/>
      <c r="I26" s="61" t="s">
        <v>176</v>
      </c>
      <c r="J26" s="45"/>
    </row>
    <row r="27" spans="1:10" ht="30" customHeight="1" x14ac:dyDescent="0.25">
      <c r="A27" s="125" t="s">
        <v>164</v>
      </c>
      <c r="B27" s="126"/>
      <c r="C27" s="126"/>
      <c r="D27" s="126"/>
      <c r="E27" s="126"/>
      <c r="F27" s="126"/>
      <c r="G27" s="126"/>
      <c r="H27" s="126"/>
      <c r="I27" s="61" t="s">
        <v>177</v>
      </c>
      <c r="J27" s="45"/>
    </row>
    <row r="28" spans="1:10" ht="30" customHeight="1" x14ac:dyDescent="0.25">
      <c r="A28" s="125" t="s">
        <v>165</v>
      </c>
      <c r="B28" s="126"/>
      <c r="C28" s="126"/>
      <c r="D28" s="126"/>
      <c r="E28" s="126"/>
      <c r="F28" s="126"/>
      <c r="G28" s="126"/>
      <c r="H28" s="126"/>
      <c r="I28" s="61" t="s">
        <v>178</v>
      </c>
      <c r="J28" s="45"/>
    </row>
    <row r="29" spans="1:10" ht="30" customHeight="1" x14ac:dyDescent="0.25">
      <c r="A29" s="125" t="s">
        <v>166</v>
      </c>
      <c r="B29" s="126"/>
      <c r="C29" s="126"/>
      <c r="D29" s="126"/>
      <c r="E29" s="126"/>
      <c r="F29" s="126"/>
      <c r="G29" s="126"/>
      <c r="H29" s="126"/>
      <c r="I29" s="61" t="s">
        <v>176</v>
      </c>
      <c r="J29" s="45"/>
    </row>
    <row r="30" spans="1:10" ht="30" customHeight="1" x14ac:dyDescent="0.25">
      <c r="A30" s="125" t="s">
        <v>167</v>
      </c>
      <c r="B30" s="126"/>
      <c r="C30" s="126"/>
      <c r="D30" s="126"/>
      <c r="E30" s="126"/>
      <c r="F30" s="126"/>
      <c r="G30" s="126"/>
      <c r="H30" s="126"/>
      <c r="I30" s="61" t="s">
        <v>176</v>
      </c>
      <c r="J30" s="45"/>
    </row>
    <row r="31" spans="1:10" ht="30" customHeight="1" x14ac:dyDescent="0.25">
      <c r="A31" s="125" t="s">
        <v>168</v>
      </c>
      <c r="B31" s="126"/>
      <c r="C31" s="126"/>
      <c r="D31" s="126"/>
      <c r="E31" s="126"/>
      <c r="F31" s="126"/>
      <c r="G31" s="126"/>
      <c r="H31" s="126"/>
      <c r="I31" s="61" t="s">
        <v>176</v>
      </c>
      <c r="J31" s="45"/>
    </row>
    <row r="32" spans="1:10" ht="30" customHeight="1" x14ac:dyDescent="0.25">
      <c r="A32" s="125" t="s">
        <v>169</v>
      </c>
      <c r="B32" s="126"/>
      <c r="C32" s="126"/>
      <c r="D32" s="126"/>
      <c r="E32" s="126"/>
      <c r="F32" s="126"/>
      <c r="G32" s="126"/>
      <c r="H32" s="126"/>
      <c r="I32" s="61" t="s">
        <v>176</v>
      </c>
      <c r="J32" s="45"/>
    </row>
    <row r="33" spans="1:10" ht="30" customHeight="1" x14ac:dyDescent="0.25">
      <c r="A33" s="125" t="s">
        <v>170</v>
      </c>
      <c r="B33" s="126"/>
      <c r="C33" s="126"/>
      <c r="D33" s="126"/>
      <c r="E33" s="126"/>
      <c r="F33" s="126"/>
      <c r="G33" s="126"/>
      <c r="H33" s="126"/>
      <c r="I33" s="61" t="s">
        <v>176</v>
      </c>
      <c r="J33" s="45"/>
    </row>
    <row r="34" spans="1:10" ht="30" customHeight="1" x14ac:dyDescent="0.25">
      <c r="A34" s="125" t="s">
        <v>171</v>
      </c>
      <c r="B34" s="126"/>
      <c r="C34" s="126"/>
      <c r="D34" s="126"/>
      <c r="E34" s="126"/>
      <c r="F34" s="126"/>
      <c r="G34" s="126"/>
      <c r="H34" s="126"/>
      <c r="I34" s="61" t="s">
        <v>179</v>
      </c>
      <c r="J34" s="45"/>
    </row>
    <row r="35" spans="1:10" ht="30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61" t="s">
        <v>179</v>
      </c>
      <c r="J35" s="45"/>
    </row>
    <row r="36" spans="1:10" ht="30" customHeight="1" thickBot="1" x14ac:dyDescent="0.3">
      <c r="A36" s="127" t="s">
        <v>173</v>
      </c>
      <c r="B36" s="128"/>
      <c r="C36" s="128"/>
      <c r="D36" s="128"/>
      <c r="E36" s="128"/>
      <c r="F36" s="128"/>
      <c r="G36" s="128"/>
      <c r="H36" s="128"/>
      <c r="I36" s="59" t="s">
        <v>179</v>
      </c>
      <c r="J36" s="41"/>
    </row>
    <row r="37" spans="1:10" ht="20.100000000000001" customHeight="1" x14ac:dyDescent="0.25">
      <c r="A37" s="176" t="s">
        <v>153</v>
      </c>
      <c r="B37" s="177"/>
      <c r="C37" s="177"/>
      <c r="D37" s="177"/>
      <c r="E37" s="177"/>
      <c r="F37" s="177"/>
      <c r="G37" s="177"/>
      <c r="H37" s="178" t="str">
        <f>+IF(AND(J39="No aplica",J40="No aplica"),"No aplica",IF(OR(J39="",J40=""),"Valide todas las variables",IF(OR(J39="No",J40="No"),"No cumple","Cumple")))</f>
        <v>Valide todas las variables</v>
      </c>
      <c r="I37" s="178"/>
      <c r="J37" s="179"/>
    </row>
    <row r="38" spans="1:10" ht="39.950000000000003" customHeight="1" x14ac:dyDescent="0.25">
      <c r="A38" s="157" t="s">
        <v>145</v>
      </c>
      <c r="B38" s="158"/>
      <c r="C38" s="158"/>
      <c r="D38" s="158"/>
      <c r="E38" s="158"/>
      <c r="F38" s="158"/>
      <c r="G38" s="158"/>
      <c r="H38" s="158"/>
      <c r="I38" s="159"/>
      <c r="J38" s="43" t="s">
        <v>107</v>
      </c>
    </row>
    <row r="39" spans="1:10" ht="30" customHeight="1" x14ac:dyDescent="0.25">
      <c r="A39" s="170" t="s">
        <v>181</v>
      </c>
      <c r="B39" s="171"/>
      <c r="C39" s="171"/>
      <c r="D39" s="171"/>
      <c r="E39" s="171"/>
      <c r="F39" s="171"/>
      <c r="G39" s="171"/>
      <c r="H39" s="171"/>
      <c r="I39" s="172"/>
      <c r="J39" s="45"/>
    </row>
    <row r="40" spans="1:10" ht="30" customHeight="1" thickBot="1" x14ac:dyDescent="0.3">
      <c r="A40" s="173" t="s">
        <v>182</v>
      </c>
      <c r="B40" s="174"/>
      <c r="C40" s="174"/>
      <c r="D40" s="174"/>
      <c r="E40" s="174"/>
      <c r="F40" s="174"/>
      <c r="G40" s="174"/>
      <c r="H40" s="174"/>
      <c r="I40" s="175"/>
      <c r="J40" s="41"/>
    </row>
    <row r="41" spans="1:10" ht="20.100000000000001" customHeight="1" x14ac:dyDescent="0.25">
      <c r="A41" s="121" t="s">
        <v>154</v>
      </c>
      <c r="B41" s="122"/>
      <c r="C41" s="122"/>
      <c r="D41" s="122"/>
      <c r="E41" s="122"/>
      <c r="F41" s="122"/>
      <c r="G41" s="169"/>
      <c r="H41" s="166" t="str">
        <f>+IF(AND(J43="No aplica",J44="No aplica",J45="No aplica",J46="No aplica"),"No aplica",IF(OR(J43="",J44="",J45="",J46=""),"Valide todas las variables",IF(OR(J43="No",J44="No",J45="No",J46="No"),"No cumple","Cumple")))</f>
        <v>Valide todas las variables</v>
      </c>
      <c r="I41" s="167"/>
      <c r="J41" s="168"/>
    </row>
    <row r="42" spans="1:10" ht="39.950000000000003" customHeight="1" x14ac:dyDescent="0.25">
      <c r="A42" s="157" t="s">
        <v>143</v>
      </c>
      <c r="B42" s="158"/>
      <c r="C42" s="158"/>
      <c r="D42" s="158"/>
      <c r="E42" s="158"/>
      <c r="F42" s="158"/>
      <c r="G42" s="158"/>
      <c r="H42" s="158"/>
      <c r="I42" s="159"/>
      <c r="J42" s="43" t="s">
        <v>107</v>
      </c>
    </row>
    <row r="43" spans="1:10" ht="30" customHeight="1" x14ac:dyDescent="0.25">
      <c r="A43" s="170" t="s">
        <v>146</v>
      </c>
      <c r="B43" s="171"/>
      <c r="C43" s="171"/>
      <c r="D43" s="171"/>
      <c r="E43" s="171"/>
      <c r="F43" s="171"/>
      <c r="G43" s="171"/>
      <c r="H43" s="171"/>
      <c r="I43" s="172"/>
      <c r="J43" s="45"/>
    </row>
    <row r="44" spans="1:10" ht="30" customHeight="1" x14ac:dyDescent="0.25">
      <c r="A44" s="170" t="s">
        <v>147</v>
      </c>
      <c r="B44" s="171"/>
      <c r="C44" s="171"/>
      <c r="D44" s="171"/>
      <c r="E44" s="171"/>
      <c r="F44" s="171"/>
      <c r="G44" s="171"/>
      <c r="H44" s="171"/>
      <c r="I44" s="172"/>
      <c r="J44" s="45"/>
    </row>
    <row r="45" spans="1:10" ht="30" customHeight="1" x14ac:dyDescent="0.25">
      <c r="A45" s="170" t="s">
        <v>148</v>
      </c>
      <c r="B45" s="171"/>
      <c r="C45" s="171"/>
      <c r="D45" s="171"/>
      <c r="E45" s="171"/>
      <c r="F45" s="171"/>
      <c r="G45" s="171"/>
      <c r="H45" s="171"/>
      <c r="I45" s="172"/>
      <c r="J45" s="45"/>
    </row>
    <row r="46" spans="1:10" ht="30" customHeight="1" thickBot="1" x14ac:dyDescent="0.3">
      <c r="A46" s="173" t="s">
        <v>149</v>
      </c>
      <c r="B46" s="174"/>
      <c r="C46" s="174"/>
      <c r="D46" s="174"/>
      <c r="E46" s="174"/>
      <c r="F46" s="174"/>
      <c r="G46" s="174"/>
      <c r="H46" s="174"/>
      <c r="I46" s="175"/>
      <c r="J46" s="41"/>
    </row>
    <row r="47" spans="1:10" ht="50.1" customHeight="1" x14ac:dyDescent="0.25">
      <c r="A47" s="163" t="s">
        <v>150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ht="200.1" customHeight="1" thickBot="1" x14ac:dyDescent="0.3">
      <c r="A48" s="160"/>
      <c r="B48" s="161"/>
      <c r="C48" s="161"/>
      <c r="D48" s="161"/>
      <c r="E48" s="161"/>
      <c r="F48" s="161"/>
      <c r="G48" s="161"/>
      <c r="H48" s="161"/>
      <c r="I48" s="161"/>
      <c r="J48" s="162"/>
    </row>
    <row r="49" spans="1:10" ht="50.1" customHeight="1" x14ac:dyDescent="0.25">
      <c r="A49" s="163" t="s">
        <v>78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200.1" customHeight="1" thickBo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2"/>
    </row>
  </sheetData>
  <sheetProtection algorithmName="SHA-512" hashValue="p6Q7cVf5Flpefq++rwcbEHqDWSuihX5Gyus2yLjgSwLNVSmv4MMZN8ANwY7c2m0qFXMtXHKXtTQ9FM99ZpAfCQ==" saltValue="F7gcNS7295s/2Ov/az6RkA==" spinCount="100000" sheet="1" objects="1" scenarios="1"/>
  <mergeCells count="70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30:H30"/>
    <mergeCell ref="A19:H19"/>
    <mergeCell ref="A20:H20"/>
    <mergeCell ref="A21:H21"/>
    <mergeCell ref="A22:I22"/>
    <mergeCell ref="A23:H23"/>
    <mergeCell ref="A24:H24"/>
    <mergeCell ref="A25:H25"/>
    <mergeCell ref="A26:H26"/>
    <mergeCell ref="A27:H27"/>
    <mergeCell ref="A28:H28"/>
    <mergeCell ref="A29:H29"/>
    <mergeCell ref="A41:G41"/>
    <mergeCell ref="H41:J41"/>
    <mergeCell ref="A31:H31"/>
    <mergeCell ref="A32:H32"/>
    <mergeCell ref="A33:H33"/>
    <mergeCell ref="A34:H34"/>
    <mergeCell ref="A35:H35"/>
    <mergeCell ref="A36:H36"/>
    <mergeCell ref="A37:G37"/>
    <mergeCell ref="H37:J37"/>
    <mergeCell ref="A38:I38"/>
    <mergeCell ref="A39:I39"/>
    <mergeCell ref="A40:I40"/>
    <mergeCell ref="A48:J48"/>
    <mergeCell ref="A49:J49"/>
    <mergeCell ref="A50:J50"/>
    <mergeCell ref="A42:I42"/>
    <mergeCell ref="A43:I43"/>
    <mergeCell ref="A44:I44"/>
    <mergeCell ref="A45:I45"/>
    <mergeCell ref="A46:I46"/>
    <mergeCell ref="A47:J47"/>
  </mergeCells>
  <conditionalFormatting sqref="C2:C3 J39:J40 J43:J46">
    <cfRule type="containsBlanks" dxfId="55" priority="17">
      <formula>LEN(TRIM(C2))=0</formula>
    </cfRule>
  </conditionalFormatting>
  <conditionalFormatting sqref="C6:C8">
    <cfRule type="containsBlanks" dxfId="54" priority="1">
      <formula>LEN(TRIM(C6))=0</formula>
    </cfRule>
  </conditionalFormatting>
  <conditionalFormatting sqref="E4:E5">
    <cfRule type="containsBlanks" dxfId="53" priority="12">
      <formula>LEN(TRIM(E4))=0</formula>
    </cfRule>
  </conditionalFormatting>
  <conditionalFormatting sqref="G2">
    <cfRule type="containsBlanks" dxfId="52" priority="14">
      <formula>LEN(TRIM(G2))=0</formula>
    </cfRule>
  </conditionalFormatting>
  <conditionalFormatting sqref="H3">
    <cfRule type="containsBlanks" dxfId="51" priority="15">
      <formula>LEN(TRIM(H3))=0</formula>
    </cfRule>
  </conditionalFormatting>
  <conditionalFormatting sqref="H6:H7">
    <cfRule type="containsBlanks" dxfId="50" priority="13">
      <formula>LEN(TRIM(H6))=0</formula>
    </cfRule>
  </conditionalFormatting>
  <conditionalFormatting sqref="H10">
    <cfRule type="containsText" dxfId="49" priority="8" operator="containsText" text="No cumple">
      <formula>NOT(ISERROR(SEARCH("No cumple",H10)))</formula>
    </cfRule>
    <cfRule type="containsText" dxfId="48" priority="9" operator="containsText" text="Cumple">
      <formula>NOT(ISERROR(SEARCH("Cumple",H10)))</formula>
    </cfRule>
  </conditionalFormatting>
  <conditionalFormatting sqref="H14">
    <cfRule type="containsText" dxfId="47" priority="6" operator="containsText" text="No cumple">
      <formula>NOT(ISERROR(SEARCH("No cumple",H14)))</formula>
    </cfRule>
    <cfRule type="containsText" dxfId="46" priority="7" operator="containsText" text="Cumple">
      <formula>NOT(ISERROR(SEARCH("Cumple",H14)))</formula>
    </cfRule>
  </conditionalFormatting>
  <conditionalFormatting sqref="H37">
    <cfRule type="containsText" dxfId="45" priority="4" operator="containsText" text="No cumple">
      <formula>NOT(ISERROR(SEARCH("No cumple",H37)))</formula>
    </cfRule>
    <cfRule type="containsText" dxfId="44" priority="5" operator="containsText" text="Cumple">
      <formula>NOT(ISERROR(SEARCH("Cumple",H37)))</formula>
    </cfRule>
  </conditionalFormatting>
  <conditionalFormatting sqref="H41">
    <cfRule type="containsText" dxfId="43" priority="2" operator="containsText" text="No cumple">
      <formula>NOT(ISERROR(SEARCH("No cumple",H41)))</formula>
    </cfRule>
    <cfRule type="containsText" dxfId="42" priority="3" operator="containsText" text="Cumple">
      <formula>NOT(ISERROR(SEARCH("Cumple",H41)))</formula>
    </cfRule>
  </conditionalFormatting>
  <conditionalFormatting sqref="J2">
    <cfRule type="containsBlanks" dxfId="41" priority="16">
      <formula>LEN(TRIM(J2))=0</formula>
    </cfRule>
  </conditionalFormatting>
  <conditionalFormatting sqref="J12:J13">
    <cfRule type="containsBlanks" dxfId="40" priority="11">
      <formula>LEN(TRIM(J12))=0</formula>
    </cfRule>
  </conditionalFormatting>
  <conditionalFormatting sqref="J16:J21 J23:J36">
    <cfRule type="containsBlanks" dxfId="39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INTERNACIÓN EN MEDIO SEMICERRADO SRPA&amp;R&amp;"Arial,Normal"&amp;10F1.A50.G27.P 
Versión 1 
Página &amp;P de &amp;N 
21/05/2024 
Clasificación de la Información 
Clasificada</oddHeader>
    <oddFooter>&amp;C&amp;G</oddFooter>
  </headerFooter>
  <rowBreaks count="2" manualBreakCount="2">
    <brk id="9" max="16383" man="1"/>
    <brk id="4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E9048B8-26D4-470A-ACEF-8980993E1773}">
          <x14:formula1>
            <xm:f>Tablas!$E$2:$E$4</xm:f>
          </x14:formula1>
          <xm:sqref>J12:J13 J43:J46 J39:J40 J16:J21 J23:J36</xm:sqref>
        </x14:dataValidation>
        <x14:dataValidation type="list" allowBlank="1" showInputMessage="1" showErrorMessage="1" xr:uid="{69D196BC-523A-4D3C-9539-C30366353185}">
          <x14:formula1>
            <xm:f>Tablas!$H$2:$H$6</xm:f>
          </x14:formula1>
          <xm:sqref>C3:E3</xm:sqref>
        </x14:dataValidation>
        <x14:dataValidation type="list" allowBlank="1" showInputMessage="1" showErrorMessage="1" xr:uid="{2D706DF3-8917-4C96-B502-3DCC3A5546EF}">
          <x14:formula1>
            <xm:f>Tablas!$L$2:$L$9</xm:f>
          </x14:formula1>
          <xm:sqref>C7:E7</xm:sqref>
        </x14:dataValidation>
        <x14:dataValidation type="list" allowBlank="1" showInputMessage="1" showErrorMessage="1" xr:uid="{D1B1E040-2193-47DB-822C-B6276D93AE28}">
          <x14:formula1>
            <xm:f>Tablas!$K$2:$K$3</xm:f>
          </x14:formula1>
          <xm:sqref>H6:J6</xm:sqref>
        </x14:dataValidation>
        <x14:dataValidation type="list" allowBlank="1" showInputMessage="1" showErrorMessage="1" xr:uid="{8ECAD379-F002-478B-B8DB-436A0A8DBD5D}">
          <x14:formula1>
            <xm:f>Tablas!$J$2:$J$7</xm:f>
          </x14:formula1>
          <xm:sqref>C6:E6</xm:sqref>
        </x14:dataValidation>
        <x14:dataValidation type="list" allowBlank="1" showInputMessage="1" showErrorMessage="1" xr:uid="{1DAB7EE9-AC2B-4276-8C15-475847984E23}">
          <x14:formula1>
            <xm:f>Tablas!$I$2:$I$5</xm:f>
          </x14:formula1>
          <xm:sqref>E4:J4</xm:sqref>
        </x14:dataValidation>
        <x14:dataValidation type="list" allowBlank="1" showInputMessage="1" showErrorMessage="1" xr:uid="{D7A61DEC-4FA3-4671-BEC7-1C74568D116E}">
          <x14:formula1>
            <xm:f>Tablas!$G$2:$G$3</xm:f>
          </x14:formula1>
          <xm:sqref>J2</xm:sqref>
        </x14:dataValidation>
        <x14:dataValidation type="list" allowBlank="1" showInputMessage="1" showErrorMessage="1" xr:uid="{D245023F-9CB6-417D-AC21-F04C348E969A}">
          <x14:formula1>
            <xm:f>Tablas!$C$2</xm:f>
          </x14:formula1>
          <xm:sqref>H40:I40 H44:I46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0B544-DC05-470A-8968-FBA4E276E86A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2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77737A-ED6E-4E85-A144-8AC683F11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2024-05-21T14:36:17Z</cp:lastPrinted>
  <dcterms:created xsi:type="dcterms:W3CDTF">2019-01-30T14:18:32Z</dcterms:created>
  <dcterms:modified xsi:type="dcterms:W3CDTF">2024-05-21T14:36:28Z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